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pivotTables/pivotTable7.xml" ContentType="application/vnd.openxmlformats-officedocument.spreadsheetml.pivotTab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pivotTables/pivotTable8.xml" ContentType="application/vnd.openxmlformats-officedocument.spreadsheetml.pivotTab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pivotTables/pivotTable9.xml" ContentType="application/vnd.openxmlformats-officedocument.spreadsheetml.pivotTab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pivotTables/pivotTable10.xml" ContentType="application/vnd.openxmlformats-officedocument.spreadsheetml.pivotTab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pivotTables/pivotTable11.xml" ContentType="application/vnd.openxmlformats-officedocument.spreadsheetml.pivotTab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pivotTables/pivotTable12.xml" ContentType="application/vnd.openxmlformats-officedocument.spreadsheetml.pivotTab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pivotTables/pivotTable13.xml" ContentType="application/vnd.openxmlformats-officedocument.spreadsheetml.pivotTab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pivotTables/pivotTable14.xml" ContentType="application/vnd.openxmlformats-officedocument.spreadsheetml.pivotTab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pivotTables/pivotTable15.xml" ContentType="application/vnd.openxmlformats-officedocument.spreadsheetml.pivotTab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G:\shared\AIR SERVICE\Data\ENPLANEMENTS\"/>
    </mc:Choice>
  </mc:AlternateContent>
  <bookViews>
    <workbookView xWindow="3630" yWindow="1530" windowWidth="7815" windowHeight="5790" firstSheet="1" activeTab="5"/>
  </bookViews>
  <sheets>
    <sheet name="Raw Data" sheetId="1" state="hidden" r:id="rId1"/>
    <sheet name="Enplanements" sheetId="19" r:id="rId2"/>
    <sheet name="Enplane+Deplane (Total Pax)" sheetId="16" r:id="rId3"/>
    <sheet name="Statewide Graph" sheetId="20" r:id="rId4"/>
    <sheet name="Sheet2" sheetId="21" state="hidden" r:id="rId5"/>
    <sheet name="DATA" sheetId="2" r:id="rId6"/>
    <sheet name="COD" sheetId="4" r:id="rId7"/>
    <sheet name="CPR" sheetId="6" r:id="rId8"/>
    <sheet name="CYS" sheetId="7" r:id="rId9"/>
    <sheet name="GCC" sheetId="8" r:id="rId10"/>
    <sheet name="JAC" sheetId="9" r:id="rId11"/>
    <sheet name="LAR" sheetId="10" r:id="rId12"/>
    <sheet name="RIW" sheetId="11" r:id="rId13"/>
    <sheet name="RKS" sheetId="22" r:id="rId14"/>
    <sheet name="SHR" sheetId="14" r:id="rId15"/>
    <sheet name="WRL" sheetId="15" state="hidden" r:id="rId16"/>
  </sheets>
  <definedNames>
    <definedName name="_xlnm._FilterDatabase" localSheetId="5" hidden="1">DATA!$A$1:$H$2993</definedName>
  </definedNames>
  <calcPr calcId="162913"/>
  <pivotCaches>
    <pivotCache cacheId="4" r:id="rId17"/>
    <pivotCache cacheId="37" r:id="rId18"/>
    <pivotCache cacheId="47" r:id="rId19"/>
    <pivotCache cacheId="53" r:id="rId20"/>
  </pivotCaches>
</workbook>
</file>

<file path=xl/calcChain.xml><?xml version="1.0" encoding="utf-8"?>
<calcChain xmlns="http://schemas.openxmlformats.org/spreadsheetml/2006/main">
  <c r="G2993" i="2" l="1"/>
  <c r="C2993" i="2"/>
  <c r="G2992" i="2" l="1"/>
  <c r="C2992" i="2"/>
  <c r="G2991" i="2"/>
  <c r="C2991" i="2"/>
  <c r="G2990" i="2" l="1"/>
  <c r="C2990" i="2"/>
  <c r="G2989" i="2" l="1"/>
  <c r="C2989" i="2"/>
  <c r="G2988" i="2" l="1"/>
  <c r="C2988" i="2"/>
  <c r="G2987" i="2" l="1"/>
  <c r="C2987" i="2"/>
  <c r="G2986" i="2"/>
  <c r="C2986" i="2"/>
  <c r="G2985" i="2" l="1"/>
  <c r="C2985" i="2"/>
  <c r="C2981" i="2" l="1"/>
  <c r="C2982" i="2"/>
  <c r="C2983" i="2"/>
  <c r="C2984" i="2"/>
  <c r="G2981" i="2"/>
  <c r="G2982" i="2"/>
  <c r="G2983" i="2"/>
  <c r="G2984" i="2"/>
  <c r="G2980" i="2" l="1"/>
  <c r="C2980" i="2"/>
  <c r="G2979" i="2"/>
  <c r="C2979" i="2"/>
  <c r="G2978" i="2"/>
  <c r="G2977" i="2"/>
  <c r="C2978" i="2"/>
  <c r="C2977" i="2"/>
  <c r="G2974" i="2" l="1"/>
  <c r="C2974" i="2"/>
  <c r="G2976" i="2"/>
  <c r="C2976" i="2"/>
  <c r="G2973" i="2"/>
  <c r="G2975" i="2"/>
  <c r="C2975" i="2"/>
  <c r="C2973" i="2"/>
  <c r="G2972" i="2"/>
  <c r="C2972" i="2"/>
  <c r="G2971" i="2"/>
  <c r="C2971" i="2"/>
  <c r="G2970" i="2"/>
  <c r="C2970" i="2"/>
  <c r="G2969" i="2"/>
  <c r="C2969" i="2"/>
  <c r="G2968" i="2"/>
  <c r="C2968" i="2"/>
  <c r="G2967" i="2"/>
  <c r="C2967" i="2"/>
  <c r="G2966" i="2"/>
  <c r="C2966" i="2"/>
  <c r="G2959" i="2" l="1"/>
  <c r="G2960" i="2"/>
  <c r="G2961" i="2"/>
  <c r="G2962" i="2"/>
  <c r="G2963" i="2"/>
  <c r="G2964" i="2"/>
  <c r="G2965" i="2"/>
  <c r="C2965" i="2" l="1"/>
  <c r="C2959" i="2" l="1"/>
  <c r="C2960" i="2"/>
  <c r="C2961" i="2"/>
  <c r="C2962" i="2"/>
  <c r="C2963" i="2"/>
  <c r="C2964" i="2"/>
  <c r="C2958" i="2"/>
  <c r="C2957" i="2"/>
  <c r="C2956" i="2"/>
  <c r="C2955" i="2"/>
  <c r="C2954" i="2"/>
  <c r="G2954" i="2"/>
  <c r="G2955" i="2"/>
  <c r="G2956" i="2"/>
  <c r="G2957" i="2"/>
  <c r="G2958" i="2"/>
  <c r="G2953" i="2" l="1"/>
  <c r="C2953" i="2"/>
  <c r="G2952" i="2" l="1"/>
  <c r="C2952" i="2"/>
  <c r="G2951" i="2" l="1"/>
  <c r="C2951" i="2"/>
  <c r="G2950" i="2"/>
  <c r="C2950" i="2"/>
  <c r="G2949" i="2"/>
  <c r="C2949" i="2"/>
  <c r="G2948" i="2"/>
  <c r="C2948" i="2"/>
  <c r="G2947" i="2" l="1"/>
  <c r="C2947" i="2"/>
  <c r="G2946" i="2"/>
  <c r="C2946" i="2"/>
  <c r="G2945" i="2"/>
  <c r="C2945" i="2"/>
  <c r="G2944" i="2" l="1"/>
  <c r="C2944" i="2"/>
  <c r="G2943" i="2"/>
  <c r="C2943" i="2"/>
  <c r="G2942" i="2"/>
  <c r="C2942" i="2"/>
  <c r="G2941" i="2"/>
  <c r="C2941" i="2"/>
  <c r="G2940" i="2"/>
  <c r="C2940" i="2"/>
  <c r="G2939" i="2" l="1"/>
  <c r="C2939" i="2"/>
  <c r="G2938" i="2"/>
  <c r="C2938" i="2"/>
  <c r="G2937" i="2"/>
  <c r="C2937" i="2"/>
  <c r="G2936" i="2" l="1"/>
  <c r="C2936" i="2"/>
  <c r="G2935" i="2"/>
  <c r="C2935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04" i="2" l="1"/>
  <c r="C2904" i="2"/>
  <c r="G2903" i="2"/>
  <c r="C2903" i="2"/>
  <c r="G2902" i="2"/>
  <c r="C2902" i="2"/>
  <c r="G2901" i="2"/>
  <c r="C2901" i="2"/>
  <c r="G2900" i="2"/>
  <c r="C2900" i="2"/>
  <c r="G2899" i="2"/>
  <c r="C2899" i="2"/>
  <c r="G2897" i="2"/>
  <c r="G2898" i="2"/>
  <c r="C2898" i="2"/>
  <c r="C2897" i="2"/>
  <c r="G2896" i="2"/>
  <c r="C2896" i="2"/>
  <c r="G2895" i="2"/>
  <c r="C2895" i="2"/>
  <c r="G2894" i="2"/>
  <c r="C2894" i="2"/>
  <c r="G2893" i="2"/>
  <c r="C2893" i="2"/>
  <c r="G2892" i="2"/>
  <c r="C2892" i="2"/>
  <c r="G2891" i="2"/>
  <c r="C2891" i="2"/>
  <c r="G2890" i="2"/>
  <c r="C2890" i="2"/>
  <c r="G2889" i="2"/>
  <c r="C2889" i="2"/>
  <c r="G2888" i="2"/>
  <c r="C2888" i="2"/>
  <c r="G2887" i="2"/>
  <c r="C2887" i="2"/>
  <c r="G2886" i="2"/>
  <c r="C2886" i="2"/>
  <c r="G2885" i="2"/>
  <c r="C2885" i="2"/>
  <c r="G2884" i="2"/>
  <c r="C2884" i="2"/>
  <c r="G2883" i="2"/>
  <c r="C2883" i="2"/>
  <c r="G2882" i="2"/>
  <c r="C2882" i="2"/>
  <c r="G2881" i="2"/>
  <c r="C2881" i="2"/>
  <c r="G2880" i="2"/>
  <c r="C2880" i="2"/>
  <c r="G2879" i="2"/>
  <c r="C2879" i="2"/>
  <c r="G2878" i="2"/>
  <c r="C2878" i="2"/>
  <c r="G2877" i="2"/>
  <c r="C2877" i="2"/>
  <c r="G2876" i="2"/>
  <c r="C2876" i="2"/>
  <c r="G2875" i="2"/>
  <c r="C2875" i="2"/>
  <c r="G2874" i="2"/>
  <c r="C2874" i="2"/>
  <c r="G2873" i="2"/>
  <c r="C2873" i="2"/>
  <c r="G2872" i="2"/>
  <c r="C2872" i="2"/>
  <c r="G2871" i="2"/>
  <c r="C2871" i="2"/>
  <c r="G2870" i="2"/>
  <c r="C2870" i="2"/>
  <c r="G2869" i="2"/>
  <c r="G2868" i="2"/>
  <c r="G2867" i="2"/>
  <c r="G2865" i="2"/>
  <c r="C2869" i="2"/>
  <c r="C2868" i="2"/>
  <c r="C2867" i="2"/>
  <c r="G2866" i="2" l="1"/>
  <c r="C2866" i="2"/>
  <c r="C2865" i="2"/>
  <c r="AD10" i="22"/>
  <c r="G2864" i="2" l="1"/>
  <c r="C2864" i="2"/>
  <c r="G2863" i="2"/>
  <c r="C2863" i="2"/>
  <c r="G2852" i="2"/>
  <c r="G2853" i="2"/>
  <c r="G2854" i="2"/>
  <c r="G2855" i="2"/>
  <c r="G2856" i="2"/>
  <c r="G2857" i="2"/>
  <c r="G2858" i="2"/>
  <c r="G2859" i="2"/>
  <c r="G2860" i="2"/>
  <c r="G2861" i="2"/>
  <c r="G2862" i="2"/>
  <c r="C2859" i="2"/>
  <c r="C2860" i="2"/>
  <c r="C2861" i="2"/>
  <c r="C2862" i="2"/>
  <c r="C2858" i="2"/>
  <c r="C2854" i="2"/>
  <c r="C2855" i="2"/>
  <c r="C2856" i="2"/>
  <c r="C2857" i="2"/>
  <c r="C2853" i="2"/>
  <c r="C2852" i="2" l="1"/>
  <c r="G2848" i="2"/>
  <c r="G2849" i="2"/>
  <c r="G2850" i="2"/>
  <c r="G2851" i="2"/>
  <c r="G2847" i="2"/>
  <c r="C2851" i="2"/>
  <c r="C2850" i="2"/>
  <c r="C2849" i="2"/>
  <c r="C2848" i="2"/>
  <c r="C2847" i="2"/>
  <c r="G2846" i="2"/>
  <c r="C2846" i="2"/>
  <c r="G2845" i="2" l="1"/>
  <c r="C2845" i="2"/>
  <c r="G2844" i="2"/>
  <c r="C2844" i="2"/>
  <c r="G2842" i="2"/>
  <c r="G2843" i="2"/>
  <c r="C2843" i="2"/>
  <c r="C2842" i="2"/>
  <c r="G2841" i="2"/>
  <c r="C2841" i="2"/>
  <c r="G2840" i="2"/>
  <c r="C2840" i="2"/>
  <c r="G2839" i="2"/>
  <c r="C2839" i="2"/>
  <c r="G2838" i="2"/>
  <c r="C2838" i="2"/>
  <c r="C2837" i="2"/>
  <c r="C2836" i="2"/>
  <c r="C2835" i="2"/>
  <c r="G2835" i="2"/>
  <c r="G2836" i="2"/>
  <c r="G2837" i="2"/>
  <c r="G2834" i="2" l="1"/>
  <c r="C2834" i="2"/>
  <c r="G2833" i="2"/>
  <c r="C2833" i="2"/>
  <c r="G2832" i="2"/>
  <c r="C2832" i="2"/>
  <c r="G2831" i="2"/>
  <c r="C2831" i="2"/>
  <c r="G2830" i="2"/>
  <c r="C2830" i="2"/>
  <c r="G2825" i="2"/>
  <c r="G2826" i="2"/>
  <c r="G2827" i="2"/>
  <c r="G2828" i="2"/>
  <c r="G2829" i="2"/>
  <c r="C2826" i="2"/>
  <c r="C2827" i="2"/>
  <c r="C2828" i="2"/>
  <c r="C2829" i="2"/>
  <c r="C2825" i="2"/>
  <c r="C2822" i="2"/>
  <c r="C2823" i="2"/>
  <c r="C2824" i="2"/>
  <c r="C2821" i="2"/>
  <c r="G2821" i="2"/>
  <c r="G2822" i="2"/>
  <c r="G2823" i="2"/>
  <c r="G2824" i="2"/>
  <c r="G2816" i="2"/>
  <c r="G2817" i="2"/>
  <c r="G2818" i="2"/>
  <c r="G2819" i="2"/>
  <c r="G2820" i="2"/>
  <c r="C2817" i="2"/>
  <c r="C2818" i="2"/>
  <c r="C2819" i="2"/>
  <c r="C2820" i="2"/>
  <c r="C2816" i="2"/>
  <c r="G2815" i="2" l="1"/>
  <c r="C2815" i="2"/>
  <c r="C2814" i="2"/>
  <c r="C2813" i="2"/>
  <c r="C2812" i="2"/>
  <c r="G2811" i="2"/>
  <c r="C2811" i="2"/>
  <c r="G2810" i="2"/>
  <c r="C2810" i="2"/>
  <c r="G2809" i="2" l="1"/>
  <c r="C2809" i="2"/>
  <c r="G2808" i="2"/>
  <c r="C2808" i="2"/>
  <c r="G2807" i="2"/>
  <c r="C2807" i="2"/>
  <c r="G2806" i="2"/>
  <c r="C2806" i="2"/>
  <c r="G2805" i="2"/>
  <c r="C2805" i="2"/>
  <c r="G2804" i="2"/>
  <c r="C2804" i="2"/>
  <c r="G2803" i="2"/>
  <c r="C2803" i="2"/>
  <c r="G2802" i="2"/>
  <c r="C2802" i="2"/>
  <c r="G2801" i="2"/>
  <c r="C2801" i="2"/>
  <c r="G2800" i="2"/>
  <c r="C2800" i="2"/>
  <c r="G2799" i="2"/>
  <c r="C2799" i="2"/>
  <c r="G2798" i="2"/>
  <c r="G2797" i="2"/>
  <c r="C2798" i="2"/>
  <c r="C2797" i="2"/>
  <c r="G2796" i="2"/>
  <c r="C2796" i="2"/>
  <c r="G2795" i="2"/>
  <c r="C2795" i="2"/>
  <c r="G2794" i="2"/>
  <c r="C2794" i="2"/>
  <c r="G2793" i="2"/>
  <c r="C2793" i="2"/>
  <c r="G2792" i="2"/>
  <c r="G2791" i="2"/>
  <c r="C2792" i="2"/>
  <c r="C2791" i="2"/>
  <c r="G2790" i="2" l="1"/>
  <c r="G2789" i="2"/>
  <c r="C2790" i="2"/>
  <c r="C2789" i="2"/>
  <c r="G2788" i="2"/>
  <c r="C2788" i="2"/>
  <c r="G2787" i="2"/>
  <c r="C2787" i="2"/>
  <c r="G2786" i="2"/>
  <c r="C2786" i="2"/>
  <c r="C2776" i="2"/>
  <c r="C2777" i="2"/>
  <c r="C2778" i="2"/>
  <c r="C2779" i="2"/>
  <c r="C2780" i="2"/>
  <c r="C2781" i="2"/>
  <c r="C2782" i="2"/>
  <c r="C2783" i="2"/>
  <c r="C2784" i="2"/>
  <c r="C2785" i="2"/>
  <c r="G2776" i="2"/>
  <c r="G2777" i="2"/>
  <c r="G2778" i="2"/>
  <c r="G2779" i="2"/>
  <c r="G2780" i="2"/>
  <c r="G2781" i="2"/>
  <c r="G2782" i="2"/>
  <c r="G2783" i="2"/>
  <c r="G2784" i="2"/>
  <c r="G2785" i="2"/>
  <c r="G2771" i="2" l="1"/>
  <c r="G2772" i="2"/>
  <c r="G2773" i="2"/>
  <c r="G2774" i="2"/>
  <c r="G2775" i="2"/>
  <c r="C2775" i="2"/>
  <c r="C2774" i="2"/>
  <c r="C2773" i="2"/>
  <c r="C2772" i="2"/>
  <c r="C2771" i="2"/>
  <c r="G2770" i="2"/>
  <c r="C2770" i="2"/>
  <c r="C2769" i="2"/>
  <c r="G2768" i="2"/>
  <c r="C2768" i="2"/>
  <c r="G2767" i="2"/>
  <c r="C2767" i="2"/>
  <c r="G2766" i="2"/>
  <c r="C2766" i="2"/>
  <c r="G2765" i="2"/>
  <c r="C2765" i="2"/>
  <c r="G2764" i="2"/>
  <c r="C2764" i="2"/>
  <c r="G2756" i="2"/>
  <c r="G2757" i="2"/>
  <c r="G2758" i="2"/>
  <c r="G2759" i="2"/>
  <c r="G2760" i="2"/>
  <c r="G2761" i="2"/>
  <c r="G2762" i="2"/>
  <c r="G2763" i="2"/>
  <c r="C2763" i="2"/>
  <c r="C2762" i="2"/>
  <c r="C2761" i="2"/>
  <c r="C2757" i="2"/>
  <c r="C2758" i="2"/>
  <c r="C2759" i="2"/>
  <c r="C2760" i="2"/>
  <c r="C2756" i="2"/>
  <c r="G2755" i="2"/>
  <c r="C2755" i="2"/>
  <c r="G2752" i="2"/>
  <c r="G2753" i="2"/>
  <c r="G2754" i="2"/>
  <c r="C2754" i="2"/>
  <c r="C2753" i="2"/>
  <c r="C2752" i="2"/>
  <c r="G2751" i="2"/>
  <c r="C2751" i="2"/>
  <c r="G2750" i="2"/>
  <c r="C2750" i="2"/>
  <c r="G2749" i="2"/>
  <c r="C2749" i="2"/>
  <c r="G2748" i="2"/>
  <c r="C2748" i="2"/>
  <c r="G2747" i="2"/>
  <c r="C2747" i="2"/>
  <c r="G2746" i="2"/>
  <c r="G2745" i="2"/>
  <c r="C2746" i="2"/>
  <c r="C2745" i="2"/>
  <c r="G2744" i="2"/>
  <c r="C2744" i="2"/>
  <c r="G2743" i="2"/>
  <c r="C2743" i="2"/>
  <c r="C2740" i="2"/>
  <c r="C2741" i="2"/>
  <c r="C2742" i="2"/>
  <c r="C2739" i="2"/>
  <c r="G2739" i="2"/>
  <c r="G2740" i="2"/>
  <c r="G2741" i="2"/>
  <c r="G2742" i="2"/>
  <c r="G2733" i="2"/>
  <c r="G2734" i="2"/>
  <c r="G2735" i="2"/>
  <c r="G2736" i="2"/>
  <c r="G2737" i="2"/>
  <c r="G2738" i="2"/>
  <c r="C2734" i="2"/>
  <c r="C2735" i="2"/>
  <c r="C2736" i="2"/>
  <c r="C2737" i="2"/>
  <c r="C2738" i="2"/>
  <c r="C2733" i="2"/>
  <c r="G2732" i="2"/>
  <c r="C2732" i="2"/>
  <c r="G2731" i="2"/>
  <c r="C2731" i="2"/>
  <c r="G2730" i="2"/>
  <c r="C2730" i="2"/>
  <c r="G2729" i="2"/>
  <c r="C2729" i="2"/>
  <c r="G2728" i="2"/>
  <c r="C2728" i="2"/>
  <c r="G2727" i="2"/>
  <c r="C2727" i="2"/>
  <c r="G2726" i="2"/>
  <c r="C2726" i="2"/>
  <c r="G2725" i="2"/>
  <c r="C2725" i="2"/>
  <c r="G2724" i="2"/>
  <c r="C2724" i="2"/>
  <c r="F2723" i="2"/>
  <c r="E2723" i="2"/>
  <c r="C2723" i="2"/>
  <c r="G2722" i="2"/>
  <c r="C2722" i="2"/>
  <c r="G2721" i="2"/>
  <c r="C2721" i="2"/>
  <c r="G2720" i="2"/>
  <c r="C2720" i="2"/>
  <c r="G2719" i="2"/>
  <c r="C2719" i="2"/>
  <c r="G2718" i="2"/>
  <c r="C2718" i="2"/>
  <c r="G2717" i="2"/>
  <c r="C2717" i="2"/>
  <c r="G2716" i="2"/>
  <c r="C2716" i="2"/>
  <c r="G2698" i="2"/>
  <c r="C2698" i="2"/>
  <c r="G2706" i="2"/>
  <c r="G2707" i="2"/>
  <c r="G2708" i="2"/>
  <c r="G2709" i="2"/>
  <c r="G2710" i="2"/>
  <c r="G2711" i="2"/>
  <c r="G2712" i="2"/>
  <c r="G2713" i="2"/>
  <c r="G2714" i="2"/>
  <c r="G2715" i="2"/>
  <c r="C2713" i="2"/>
  <c r="C2714" i="2"/>
  <c r="C2715" i="2"/>
  <c r="C2712" i="2"/>
  <c r="C2707" i="2"/>
  <c r="C2708" i="2"/>
  <c r="C2709" i="2"/>
  <c r="C2710" i="2"/>
  <c r="C2711" i="2"/>
  <c r="C2706" i="2"/>
  <c r="G2705" i="2"/>
  <c r="C2705" i="2"/>
  <c r="G2704" i="2"/>
  <c r="C2704" i="2"/>
  <c r="G2703" i="2"/>
  <c r="C2703" i="2"/>
  <c r="G2702" i="2"/>
  <c r="C2702" i="2"/>
  <c r="G2697" i="2"/>
  <c r="G2699" i="2"/>
  <c r="G2700" i="2"/>
  <c r="G2701" i="2"/>
  <c r="C2701" i="2"/>
  <c r="C2700" i="2"/>
  <c r="C2699" i="2"/>
  <c r="C2697" i="2"/>
  <c r="E2614" i="2"/>
  <c r="G2614" i="2" s="1"/>
  <c r="G2632" i="2"/>
  <c r="G2633" i="2"/>
  <c r="G2634" i="2"/>
  <c r="G2635" i="2"/>
  <c r="G2636" i="2"/>
  <c r="G2637" i="2"/>
  <c r="G2638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F2639" i="2"/>
  <c r="E2639" i="2"/>
  <c r="G2639" i="2" s="1"/>
  <c r="G2631" i="2"/>
  <c r="C2631" i="2"/>
  <c r="G2630" i="2"/>
  <c r="C2630" i="2"/>
  <c r="G2629" i="2"/>
  <c r="C2629" i="2"/>
  <c r="G2628" i="2"/>
  <c r="C2628" i="2"/>
  <c r="G2627" i="2"/>
  <c r="C2627" i="2"/>
  <c r="G2626" i="2"/>
  <c r="C2626" i="2"/>
  <c r="G2625" i="2"/>
  <c r="C2625" i="2"/>
  <c r="G2624" i="2"/>
  <c r="C2624" i="2"/>
  <c r="G2623" i="2"/>
  <c r="C2623" i="2"/>
  <c r="G2622" i="2"/>
  <c r="C2622" i="2"/>
  <c r="G2621" i="2"/>
  <c r="C2621" i="2"/>
  <c r="G2620" i="2"/>
  <c r="C2620" i="2"/>
  <c r="G2619" i="2"/>
  <c r="C2619" i="2"/>
  <c r="G2618" i="2"/>
  <c r="C2618" i="2"/>
  <c r="G2617" i="2"/>
  <c r="C2617" i="2"/>
  <c r="G2616" i="2"/>
  <c r="C2616" i="2"/>
  <c r="G2615" i="2"/>
  <c r="C2615" i="2"/>
  <c r="C2614" i="2"/>
  <c r="G2613" i="2"/>
  <c r="C2613" i="2"/>
  <c r="G2612" i="2"/>
  <c r="C2612" i="2"/>
  <c r="G2611" i="2"/>
  <c r="C2611" i="2"/>
  <c r="G2610" i="2"/>
  <c r="C2610" i="2"/>
  <c r="G2609" i="2"/>
  <c r="C2609" i="2"/>
  <c r="G2608" i="2"/>
  <c r="C2608" i="2"/>
  <c r="G2607" i="2"/>
  <c r="C2607" i="2"/>
  <c r="G2606" i="2"/>
  <c r="C2606" i="2"/>
  <c r="G2605" i="2"/>
  <c r="C2605" i="2"/>
  <c r="G2604" i="2"/>
  <c r="C2604" i="2"/>
  <c r="G2603" i="2"/>
  <c r="C2603" i="2"/>
  <c r="G2602" i="2"/>
  <c r="C2602" i="2"/>
  <c r="G2601" i="2"/>
  <c r="C2601" i="2"/>
  <c r="G2600" i="2"/>
  <c r="C2600" i="2"/>
  <c r="G2599" i="2"/>
  <c r="C2599" i="2"/>
  <c r="G2598" i="2"/>
  <c r="C2598" i="2"/>
  <c r="G2597" i="2"/>
  <c r="C2597" i="2"/>
  <c r="G2596" i="2"/>
  <c r="C2596" i="2"/>
  <c r="G2591" i="2"/>
  <c r="G2592" i="2"/>
  <c r="G2593" i="2"/>
  <c r="G2594" i="2"/>
  <c r="G2595" i="2"/>
  <c r="C2595" i="2"/>
  <c r="C2594" i="2"/>
  <c r="C2593" i="2"/>
  <c r="C2592" i="2"/>
  <c r="C2591" i="2"/>
  <c r="G2590" i="2"/>
  <c r="C2590" i="2"/>
  <c r="G2589" i="2"/>
  <c r="C2589" i="2"/>
  <c r="G2588" i="2"/>
  <c r="C2588" i="2"/>
  <c r="G2583" i="2"/>
  <c r="G2584" i="2"/>
  <c r="G2585" i="2"/>
  <c r="G2586" i="2"/>
  <c r="G2587" i="2"/>
  <c r="C2587" i="2"/>
  <c r="C2586" i="2"/>
  <c r="C2585" i="2"/>
  <c r="C2584" i="2"/>
  <c r="C2583" i="2"/>
  <c r="G2582" i="2"/>
  <c r="C2582" i="2"/>
  <c r="G2581" i="2"/>
  <c r="C2581" i="2"/>
  <c r="G2580" i="2"/>
  <c r="C2580" i="2"/>
  <c r="G2579" i="2"/>
  <c r="C2579" i="2"/>
  <c r="G2577" i="2"/>
  <c r="G2578" i="2"/>
  <c r="C2578" i="2"/>
  <c r="C2577" i="2"/>
  <c r="G2576" i="2"/>
  <c r="C2576" i="2"/>
  <c r="G2575" i="2"/>
  <c r="C2575" i="2"/>
  <c r="G2574" i="2"/>
  <c r="C2574" i="2"/>
  <c r="G2573" i="2"/>
  <c r="C2573" i="2"/>
  <c r="G2572" i="2"/>
  <c r="C2572" i="2"/>
  <c r="G2571" i="2"/>
  <c r="C2571" i="2"/>
  <c r="G2570" i="2"/>
  <c r="C2570" i="2"/>
  <c r="G2567" i="2"/>
  <c r="G2568" i="2"/>
  <c r="G2569" i="2"/>
  <c r="C2569" i="2"/>
  <c r="C2568" i="2"/>
  <c r="C2567" i="2"/>
  <c r="G2566" i="2"/>
  <c r="C2566" i="2"/>
  <c r="G2565" i="2"/>
  <c r="C2565" i="2"/>
  <c r="G2564" i="2"/>
  <c r="C2564" i="2"/>
  <c r="G2563" i="2"/>
  <c r="C2563" i="2"/>
  <c r="G2562" i="2"/>
  <c r="C2562" i="2"/>
  <c r="G2561" i="2"/>
  <c r="C2561" i="2"/>
  <c r="G2560" i="2"/>
  <c r="C2560" i="2"/>
  <c r="G2559" i="2"/>
  <c r="C2559" i="2"/>
  <c r="G2558" i="2"/>
  <c r="C2558" i="2"/>
  <c r="G2556" i="2"/>
  <c r="G2557" i="2"/>
  <c r="G2548" i="2"/>
  <c r="C2557" i="2"/>
  <c r="C2556" i="2"/>
  <c r="G2555" i="2"/>
  <c r="C2555" i="2"/>
  <c r="G2554" i="2"/>
  <c r="C2554" i="2"/>
  <c r="G2553" i="2"/>
  <c r="C2553" i="2"/>
  <c r="G2552" i="2"/>
  <c r="C2552" i="2"/>
  <c r="G2551" i="2"/>
  <c r="C2551" i="2"/>
  <c r="G2550" i="2"/>
  <c r="C2550" i="2"/>
  <c r="G2549" i="2"/>
  <c r="C2549" i="2"/>
  <c r="C2548" i="2"/>
  <c r="G2547" i="2"/>
  <c r="C2547" i="2"/>
  <c r="G2546" i="2"/>
  <c r="C2546" i="2"/>
  <c r="G2545" i="2"/>
  <c r="C2545" i="2"/>
  <c r="G2544" i="2"/>
  <c r="C2544" i="2"/>
  <c r="G2543" i="2"/>
  <c r="C2543" i="2"/>
  <c r="G2542" i="2"/>
  <c r="C2542" i="2"/>
  <c r="G2539" i="2"/>
  <c r="G2540" i="2"/>
  <c r="G2541" i="2"/>
  <c r="C2541" i="2"/>
  <c r="C2540" i="2"/>
  <c r="C2539" i="2"/>
  <c r="G2538" i="2"/>
  <c r="C2538" i="2"/>
  <c r="G2537" i="2"/>
  <c r="C2537" i="2"/>
  <c r="G2536" i="2"/>
  <c r="C2536" i="2"/>
  <c r="G2535" i="2"/>
  <c r="C2535" i="2"/>
  <c r="G2534" i="2"/>
  <c r="C2534" i="2"/>
  <c r="C2529" i="2"/>
  <c r="C2530" i="2"/>
  <c r="C2531" i="2"/>
  <c r="C2532" i="2"/>
  <c r="C2533" i="2"/>
  <c r="G2529" i="2"/>
  <c r="G2530" i="2"/>
  <c r="G2531" i="2"/>
  <c r="G2532" i="2"/>
  <c r="G2533" i="2"/>
  <c r="G2528" i="2"/>
  <c r="C2528" i="2"/>
  <c r="G2527" i="2"/>
  <c r="C2527" i="2"/>
  <c r="G2526" i="2"/>
  <c r="C2526" i="2"/>
  <c r="G2525" i="2"/>
  <c r="C2525" i="2"/>
  <c r="G2524" i="2"/>
  <c r="C2524" i="2"/>
  <c r="G2522" i="2"/>
  <c r="G2523" i="2"/>
  <c r="G2521" i="2"/>
  <c r="C2523" i="2"/>
  <c r="C2522" i="2"/>
  <c r="C2521" i="2"/>
  <c r="G2520" i="2"/>
  <c r="C2520" i="2"/>
  <c r="G2519" i="2"/>
  <c r="C2519" i="2"/>
  <c r="G2518" i="2"/>
  <c r="C2518" i="2"/>
  <c r="G2517" i="2"/>
  <c r="C2517" i="2"/>
  <c r="G2516" i="2"/>
  <c r="C2516" i="2"/>
  <c r="G2515" i="2"/>
  <c r="C2515" i="2"/>
  <c r="G2512" i="2"/>
  <c r="G2513" i="2"/>
  <c r="G2514" i="2"/>
  <c r="G2511" i="2"/>
  <c r="G2510" i="2"/>
  <c r="G2509" i="2"/>
  <c r="G2508" i="2"/>
  <c r="G2507" i="2"/>
  <c r="G2505" i="2"/>
  <c r="G2506" i="2"/>
  <c r="G2504" i="2"/>
  <c r="G2494" i="2"/>
  <c r="C2494" i="2"/>
  <c r="G2499" i="2"/>
  <c r="G2488" i="2"/>
  <c r="G2503" i="2"/>
  <c r="G2492" i="2"/>
  <c r="G2493" i="2"/>
  <c r="C2493" i="2"/>
  <c r="C2492" i="2"/>
  <c r="C2491" i="2"/>
  <c r="C2490" i="2"/>
  <c r="C2489" i="2"/>
  <c r="G2502" i="2"/>
  <c r="G2500" i="2"/>
  <c r="G2491" i="2"/>
  <c r="G2501" i="2"/>
  <c r="G2490" i="2"/>
  <c r="G2489" i="2"/>
  <c r="G2498" i="2"/>
  <c r="G2497" i="2"/>
  <c r="G2482" i="2"/>
  <c r="G2483" i="2"/>
  <c r="G2484" i="2"/>
  <c r="G2485" i="2"/>
  <c r="G2486" i="2"/>
  <c r="G2487" i="2"/>
  <c r="G2495" i="2"/>
  <c r="G2496" i="2"/>
  <c r="G2471" i="2"/>
  <c r="G2457" i="2"/>
  <c r="G2445" i="2"/>
  <c r="G2432" i="2"/>
  <c r="G2426" i="2"/>
  <c r="G2422" i="2"/>
  <c r="G2405" i="2"/>
  <c r="C2486" i="2"/>
  <c r="C2485" i="2"/>
  <c r="C2484" i="2"/>
  <c r="G2476" i="2"/>
  <c r="G2479" i="2"/>
  <c r="C2479" i="2"/>
  <c r="G2472" i="2"/>
  <c r="G2473" i="2"/>
  <c r="G2474" i="2"/>
  <c r="G2475" i="2"/>
  <c r="G2477" i="2"/>
  <c r="G2478" i="2"/>
  <c r="G2480" i="2"/>
  <c r="G2468" i="2"/>
  <c r="G2469" i="2"/>
  <c r="C2469" i="2"/>
  <c r="G2481" i="2"/>
  <c r="C2474" i="2"/>
  <c r="C2475" i="2"/>
  <c r="C2476" i="2"/>
  <c r="C2477" i="2"/>
  <c r="C2478" i="2"/>
  <c r="C2480" i="2"/>
  <c r="C2481" i="2"/>
  <c r="C2482" i="2"/>
  <c r="C2483" i="2"/>
  <c r="C2473" i="2"/>
  <c r="G2470" i="2"/>
  <c r="C2472" i="2"/>
  <c r="C2471" i="2"/>
  <c r="C2470" i="2"/>
  <c r="C2468" i="2"/>
  <c r="G2467" i="2"/>
  <c r="C2467" i="2"/>
  <c r="G2466" i="2"/>
  <c r="C2466" i="2"/>
  <c r="G2465" i="2"/>
  <c r="C2465" i="2"/>
  <c r="G2464" i="2"/>
  <c r="C2464" i="2"/>
  <c r="G2463" i="2"/>
  <c r="C2463" i="2"/>
  <c r="G2462" i="2"/>
  <c r="C2462" i="2"/>
  <c r="G2438" i="2"/>
  <c r="G2461" i="2"/>
  <c r="C2461" i="2"/>
  <c r="G2460" i="2"/>
  <c r="C2460" i="2"/>
  <c r="G2459" i="2"/>
  <c r="C2459" i="2"/>
  <c r="G2458" i="2"/>
  <c r="C2458" i="2"/>
  <c r="C2457" i="2"/>
  <c r="G2456" i="2"/>
  <c r="G2455" i="2"/>
  <c r="C2456" i="2"/>
  <c r="C2455" i="2"/>
  <c r="G2454" i="2"/>
  <c r="C2454" i="2"/>
  <c r="G2453" i="2"/>
  <c r="C2453" i="2"/>
  <c r="G2452" i="2"/>
  <c r="C245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9" i="2"/>
  <c r="C2416" i="2"/>
  <c r="C2417" i="2"/>
  <c r="C2428" i="2"/>
  <c r="C2425" i="2"/>
  <c r="C2420" i="2"/>
  <c r="C2421" i="2"/>
  <c r="C2422" i="2"/>
  <c r="C2423" i="2"/>
  <c r="C2427" i="2"/>
  <c r="C2415" i="2"/>
  <c r="C2426" i="2"/>
  <c r="C2424" i="2"/>
  <c r="C241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G2451" i="2"/>
  <c r="C3" i="2"/>
  <c r="C4" i="2"/>
  <c r="C5" i="2"/>
  <c r="C6" i="2"/>
  <c r="C7" i="2"/>
  <c r="C8" i="2"/>
  <c r="C9" i="2"/>
  <c r="C10" i="2"/>
  <c r="C11" i="2"/>
  <c r="C12" i="2"/>
  <c r="C2" i="2"/>
  <c r="G2450" i="2"/>
  <c r="G2449" i="2"/>
  <c r="G2448" i="2"/>
  <c r="G2447" i="2"/>
  <c r="G2446" i="2"/>
  <c r="G2444" i="2"/>
  <c r="G2443" i="2"/>
  <c r="G2442" i="2"/>
  <c r="G2439" i="2"/>
  <c r="G2431" i="2"/>
  <c r="G2416" i="2"/>
  <c r="G2412" i="2"/>
  <c r="G2406" i="2"/>
  <c r="G2441" i="2"/>
  <c r="G2440" i="2"/>
  <c r="G2437" i="2"/>
  <c r="G2436" i="2"/>
  <c r="G2435" i="2"/>
  <c r="G2434" i="2"/>
  <c r="G2433" i="2"/>
  <c r="G2429" i="2"/>
  <c r="G2430" i="2"/>
  <c r="G2418" i="2"/>
  <c r="G2424" i="2"/>
  <c r="G2415" i="2"/>
  <c r="G2427" i="2"/>
  <c r="G2423" i="2"/>
  <c r="G2419" i="2"/>
  <c r="G2421" i="2"/>
  <c r="G2420" i="2"/>
  <c r="G2425" i="2"/>
  <c r="G2428" i="2"/>
  <c r="G2417" i="2"/>
  <c r="G2414" i="2"/>
  <c r="G2413" i="2"/>
  <c r="G2411" i="2"/>
  <c r="AK436" i="1"/>
  <c r="AG458" i="1"/>
  <c r="AF458" i="1"/>
  <c r="AD458" i="1"/>
  <c r="AC458" i="1"/>
  <c r="X458" i="1"/>
  <c r="W458" i="1"/>
  <c r="U458" i="1"/>
  <c r="T458" i="1"/>
  <c r="R458" i="1"/>
  <c r="Q458" i="1"/>
  <c r="O458" i="1"/>
  <c r="N458" i="1"/>
  <c r="L458" i="1"/>
  <c r="K458" i="1"/>
  <c r="I458" i="1"/>
  <c r="H458" i="1"/>
  <c r="F458" i="1"/>
  <c r="E458" i="1"/>
  <c r="AG457" i="1"/>
  <c r="AF457" i="1"/>
  <c r="AD457" i="1"/>
  <c r="AC457" i="1"/>
  <c r="X457" i="1"/>
  <c r="W457" i="1"/>
  <c r="U457" i="1"/>
  <c r="T457" i="1"/>
  <c r="R457" i="1"/>
  <c r="Q457" i="1"/>
  <c r="O457" i="1"/>
  <c r="N457" i="1"/>
  <c r="I457" i="1"/>
  <c r="H457" i="1"/>
  <c r="F457" i="1"/>
  <c r="E457" i="1"/>
  <c r="AG456" i="1"/>
  <c r="AF456" i="1"/>
  <c r="AD456" i="1"/>
  <c r="AC456" i="1"/>
  <c r="AA456" i="1"/>
  <c r="Z456" i="1"/>
  <c r="X456" i="1"/>
  <c r="W456" i="1"/>
  <c r="U456" i="1"/>
  <c r="T456" i="1"/>
  <c r="R456" i="1"/>
  <c r="Q456" i="1"/>
  <c r="O456" i="1"/>
  <c r="N456" i="1"/>
  <c r="L456" i="1"/>
  <c r="K456" i="1"/>
  <c r="I456" i="1"/>
  <c r="H456" i="1"/>
  <c r="F456" i="1"/>
  <c r="E456" i="1"/>
  <c r="AG455" i="1"/>
  <c r="AF455" i="1"/>
  <c r="AD455" i="1"/>
  <c r="AC455" i="1"/>
  <c r="AA455" i="1"/>
  <c r="Z455" i="1"/>
  <c r="X455" i="1"/>
  <c r="W455" i="1"/>
  <c r="U455" i="1"/>
  <c r="T455" i="1"/>
  <c r="R455" i="1"/>
  <c r="Q455" i="1"/>
  <c r="O455" i="1"/>
  <c r="N455" i="1"/>
  <c r="L455" i="1"/>
  <c r="K455" i="1"/>
  <c r="I455" i="1"/>
  <c r="H455" i="1"/>
  <c r="F455" i="1"/>
  <c r="E455" i="1"/>
  <c r="AG454" i="1"/>
  <c r="AF454" i="1"/>
  <c r="AD454" i="1"/>
  <c r="AC454" i="1"/>
  <c r="AA454" i="1"/>
  <c r="Z454" i="1"/>
  <c r="X454" i="1"/>
  <c r="W454" i="1"/>
  <c r="U454" i="1"/>
  <c r="T454" i="1"/>
  <c r="R454" i="1"/>
  <c r="Q454" i="1"/>
  <c r="O454" i="1"/>
  <c r="N454" i="1"/>
  <c r="L454" i="1"/>
  <c r="K454" i="1"/>
  <c r="I454" i="1"/>
  <c r="H454" i="1"/>
  <c r="F454" i="1"/>
  <c r="E454" i="1"/>
  <c r="AG453" i="1"/>
  <c r="AF453" i="1"/>
  <c r="AD453" i="1"/>
  <c r="AC453" i="1"/>
  <c r="AA453" i="1"/>
  <c r="Z453" i="1"/>
  <c r="X453" i="1"/>
  <c r="W453" i="1"/>
  <c r="U453" i="1"/>
  <c r="T453" i="1"/>
  <c r="R453" i="1"/>
  <c r="Q453" i="1"/>
  <c r="O453" i="1"/>
  <c r="N453" i="1"/>
  <c r="L453" i="1"/>
  <c r="K453" i="1"/>
  <c r="I453" i="1"/>
  <c r="H453" i="1"/>
  <c r="F453" i="1"/>
  <c r="E453" i="1"/>
  <c r="AG452" i="1"/>
  <c r="AF452" i="1"/>
  <c r="AD452" i="1"/>
  <c r="AC452" i="1"/>
  <c r="AA452" i="1"/>
  <c r="Z452" i="1"/>
  <c r="X452" i="1"/>
  <c r="W452" i="1"/>
  <c r="U452" i="1"/>
  <c r="T452" i="1"/>
  <c r="R452" i="1"/>
  <c r="Q452" i="1"/>
  <c r="O452" i="1"/>
  <c r="N452" i="1"/>
  <c r="L452" i="1"/>
  <c r="K452" i="1"/>
  <c r="I452" i="1"/>
  <c r="H452" i="1"/>
  <c r="F452" i="1"/>
  <c r="E452" i="1"/>
  <c r="AG451" i="1"/>
  <c r="AF451" i="1"/>
  <c r="AD451" i="1"/>
  <c r="AC451" i="1"/>
  <c r="AA451" i="1"/>
  <c r="X451" i="1"/>
  <c r="W451" i="1"/>
  <c r="U451" i="1"/>
  <c r="T451" i="1"/>
  <c r="R451" i="1"/>
  <c r="Q451" i="1"/>
  <c r="O451" i="1"/>
  <c r="N451" i="1"/>
  <c r="L451" i="1"/>
  <c r="K451" i="1"/>
  <c r="I451" i="1"/>
  <c r="H451" i="1"/>
  <c r="AG450" i="1"/>
  <c r="AF450" i="1"/>
  <c r="AD450" i="1"/>
  <c r="AC450" i="1"/>
  <c r="AA450" i="1"/>
  <c r="Z450" i="1"/>
  <c r="X450" i="1"/>
  <c r="W450" i="1"/>
  <c r="U450" i="1"/>
  <c r="T450" i="1"/>
  <c r="R450" i="1"/>
  <c r="Q450" i="1"/>
  <c r="O450" i="1"/>
  <c r="N450" i="1"/>
  <c r="L450" i="1"/>
  <c r="K450" i="1"/>
  <c r="I450" i="1"/>
  <c r="H450" i="1"/>
  <c r="F450" i="1"/>
  <c r="E450" i="1"/>
  <c r="AG449" i="1"/>
  <c r="AF449" i="1"/>
  <c r="AD449" i="1"/>
  <c r="AC449" i="1"/>
  <c r="AA449" i="1"/>
  <c r="Z449" i="1"/>
  <c r="X449" i="1"/>
  <c r="W449" i="1"/>
  <c r="U449" i="1"/>
  <c r="T449" i="1"/>
  <c r="R449" i="1"/>
  <c r="Q449" i="1"/>
  <c r="O449" i="1"/>
  <c r="N449" i="1"/>
  <c r="L449" i="1"/>
  <c r="K449" i="1"/>
  <c r="I449" i="1"/>
  <c r="H449" i="1"/>
  <c r="F449" i="1"/>
  <c r="E449" i="1"/>
  <c r="AG448" i="1"/>
  <c r="AF448" i="1"/>
  <c r="AD448" i="1"/>
  <c r="AC448" i="1"/>
  <c r="AA448" i="1"/>
  <c r="Z448" i="1"/>
  <c r="X448" i="1"/>
  <c r="W448" i="1"/>
  <c r="U448" i="1"/>
  <c r="T448" i="1"/>
  <c r="R448" i="1"/>
  <c r="Q448" i="1"/>
  <c r="O448" i="1"/>
  <c r="N448" i="1"/>
  <c r="L448" i="1"/>
  <c r="K448" i="1"/>
  <c r="I448" i="1"/>
  <c r="H448" i="1"/>
  <c r="F448" i="1"/>
  <c r="E448" i="1"/>
  <c r="AG447" i="1"/>
  <c r="AF447" i="1"/>
  <c r="AD447" i="1"/>
  <c r="AC447" i="1"/>
  <c r="AA447" i="1"/>
  <c r="Z447" i="1"/>
  <c r="X447" i="1"/>
  <c r="W447" i="1"/>
  <c r="U447" i="1"/>
  <c r="T447" i="1"/>
  <c r="R447" i="1"/>
  <c r="Q447" i="1"/>
  <c r="O447" i="1"/>
  <c r="N447" i="1"/>
  <c r="L447" i="1"/>
  <c r="K447" i="1"/>
  <c r="I447" i="1"/>
  <c r="H447" i="1"/>
  <c r="F447" i="1"/>
  <c r="E447" i="1"/>
  <c r="AG446" i="1"/>
  <c r="AF446" i="1"/>
  <c r="AD446" i="1"/>
  <c r="AC446" i="1"/>
  <c r="AA446" i="1"/>
  <c r="Z446" i="1"/>
  <c r="X446" i="1"/>
  <c r="W446" i="1"/>
  <c r="U446" i="1"/>
  <c r="T446" i="1"/>
  <c r="R446" i="1"/>
  <c r="Q446" i="1"/>
  <c r="O446" i="1"/>
  <c r="N446" i="1"/>
  <c r="L446" i="1"/>
  <c r="K446" i="1"/>
  <c r="I446" i="1"/>
  <c r="H446" i="1"/>
  <c r="F446" i="1"/>
  <c r="E446" i="1"/>
  <c r="AG445" i="1"/>
  <c r="AF445" i="1"/>
  <c r="AD445" i="1"/>
  <c r="AC445" i="1"/>
  <c r="AA445" i="1"/>
  <c r="Z445" i="1"/>
  <c r="X445" i="1"/>
  <c r="W445" i="1"/>
  <c r="U445" i="1"/>
  <c r="T445" i="1"/>
  <c r="R445" i="1"/>
  <c r="Q445" i="1"/>
  <c r="O445" i="1"/>
  <c r="N445" i="1"/>
  <c r="L445" i="1"/>
  <c r="K445" i="1"/>
  <c r="I445" i="1"/>
  <c r="H445" i="1"/>
  <c r="F445" i="1"/>
  <c r="E445" i="1"/>
  <c r="AG444" i="1"/>
  <c r="AF444" i="1"/>
  <c r="AD444" i="1"/>
  <c r="AC444" i="1"/>
  <c r="AA444" i="1"/>
  <c r="Z444" i="1"/>
  <c r="X444" i="1"/>
  <c r="W444" i="1"/>
  <c r="U444" i="1"/>
  <c r="T444" i="1"/>
  <c r="R444" i="1"/>
  <c r="Q444" i="1"/>
  <c r="O444" i="1"/>
  <c r="N444" i="1"/>
  <c r="L444" i="1"/>
  <c r="K444" i="1"/>
  <c r="I444" i="1"/>
  <c r="H444" i="1"/>
  <c r="F444" i="1"/>
  <c r="E444" i="1"/>
  <c r="AG443" i="1"/>
  <c r="AF443" i="1"/>
  <c r="AD443" i="1"/>
  <c r="AC443" i="1"/>
  <c r="AA443" i="1"/>
  <c r="Z443" i="1"/>
  <c r="X443" i="1"/>
  <c r="W443" i="1"/>
  <c r="U443" i="1"/>
  <c r="T443" i="1"/>
  <c r="R443" i="1"/>
  <c r="Q443" i="1"/>
  <c r="O443" i="1"/>
  <c r="N443" i="1"/>
  <c r="L443" i="1"/>
  <c r="K443" i="1"/>
  <c r="I443" i="1"/>
  <c r="H443" i="1"/>
  <c r="F443" i="1"/>
  <c r="E443" i="1"/>
  <c r="AG442" i="1"/>
  <c r="AF442" i="1"/>
  <c r="AD442" i="1"/>
  <c r="AC442" i="1"/>
  <c r="AA442" i="1"/>
  <c r="Z442" i="1"/>
  <c r="X442" i="1"/>
  <c r="W442" i="1"/>
  <c r="U442" i="1"/>
  <c r="T442" i="1"/>
  <c r="R442" i="1"/>
  <c r="Q442" i="1"/>
  <c r="O442" i="1"/>
  <c r="N442" i="1"/>
  <c r="L442" i="1"/>
  <c r="K442" i="1"/>
  <c r="I442" i="1"/>
  <c r="H442" i="1"/>
  <c r="F442" i="1"/>
  <c r="E442" i="1"/>
  <c r="AG441" i="1"/>
  <c r="AF441" i="1"/>
  <c r="AD441" i="1"/>
  <c r="AC441" i="1"/>
  <c r="AA441" i="1"/>
  <c r="Z441" i="1"/>
  <c r="X441" i="1"/>
  <c r="W441" i="1"/>
  <c r="U441" i="1"/>
  <c r="T441" i="1"/>
  <c r="R441" i="1"/>
  <c r="Q441" i="1"/>
  <c r="O441" i="1"/>
  <c r="N441" i="1"/>
  <c r="L441" i="1"/>
  <c r="K441" i="1"/>
  <c r="I441" i="1"/>
  <c r="H441" i="1"/>
  <c r="F441" i="1"/>
  <c r="E441" i="1"/>
  <c r="AG440" i="1"/>
  <c r="AF440" i="1"/>
  <c r="AD440" i="1"/>
  <c r="AC440" i="1"/>
  <c r="AA440" i="1"/>
  <c r="Z440" i="1"/>
  <c r="X440" i="1"/>
  <c r="W440" i="1"/>
  <c r="U440" i="1"/>
  <c r="T440" i="1"/>
  <c r="R440" i="1"/>
  <c r="Q440" i="1"/>
  <c r="O440" i="1"/>
  <c r="N440" i="1"/>
  <c r="L440" i="1"/>
  <c r="K440" i="1"/>
  <c r="I440" i="1"/>
  <c r="H440" i="1"/>
  <c r="F440" i="1"/>
  <c r="E440" i="1"/>
  <c r="AG439" i="1"/>
  <c r="AF439" i="1"/>
  <c r="AD439" i="1"/>
  <c r="AC439" i="1"/>
  <c r="AA439" i="1"/>
  <c r="Z439" i="1"/>
  <c r="X439" i="1"/>
  <c r="W439" i="1"/>
  <c r="U439" i="1"/>
  <c r="T439" i="1"/>
  <c r="R439" i="1"/>
  <c r="Q439" i="1"/>
  <c r="O439" i="1"/>
  <c r="N439" i="1"/>
  <c r="L439" i="1"/>
  <c r="K439" i="1"/>
  <c r="I439" i="1"/>
  <c r="H439" i="1"/>
  <c r="F439" i="1"/>
  <c r="E439" i="1"/>
  <c r="AH436" i="1"/>
  <c r="AE436" i="1"/>
  <c r="AB436" i="1"/>
  <c r="Y436" i="1"/>
  <c r="V436" i="1"/>
  <c r="S436" i="1"/>
  <c r="P436" i="1"/>
  <c r="M436" i="1"/>
  <c r="J436" i="1"/>
  <c r="G436" i="1"/>
  <c r="D436" i="1" s="1"/>
  <c r="C436" i="1"/>
  <c r="B436" i="1"/>
  <c r="AH435" i="1"/>
  <c r="AE435" i="1"/>
  <c r="AB435" i="1"/>
  <c r="Y435" i="1"/>
  <c r="V435" i="1"/>
  <c r="S435" i="1"/>
  <c r="P435" i="1"/>
  <c r="M435" i="1"/>
  <c r="J435" i="1"/>
  <c r="G435" i="1"/>
  <c r="C435" i="1"/>
  <c r="B435" i="1"/>
  <c r="AH434" i="1"/>
  <c r="AE434" i="1"/>
  <c r="AB434" i="1"/>
  <c r="Y434" i="1"/>
  <c r="V434" i="1"/>
  <c r="S434" i="1"/>
  <c r="P434" i="1"/>
  <c r="M434" i="1"/>
  <c r="J434" i="1"/>
  <c r="D434" i="1"/>
  <c r="G434" i="1"/>
  <c r="C434" i="1"/>
  <c r="B434" i="1"/>
  <c r="AH433" i="1"/>
  <c r="AE433" i="1"/>
  <c r="AB433" i="1"/>
  <c r="Y433" i="1"/>
  <c r="V433" i="1"/>
  <c r="S433" i="1"/>
  <c r="P433" i="1"/>
  <c r="M433" i="1"/>
  <c r="J433" i="1"/>
  <c r="D433" i="1" s="1"/>
  <c r="G433" i="1"/>
  <c r="C433" i="1"/>
  <c r="B433" i="1"/>
  <c r="AH432" i="1"/>
  <c r="AE432" i="1"/>
  <c r="AB432" i="1"/>
  <c r="Y432" i="1"/>
  <c r="V432" i="1"/>
  <c r="S432" i="1"/>
  <c r="P432" i="1"/>
  <c r="M432" i="1"/>
  <c r="J432" i="1"/>
  <c r="G432" i="1"/>
  <c r="D432" i="1" s="1"/>
  <c r="C432" i="1"/>
  <c r="B432" i="1"/>
  <c r="AH431" i="1"/>
  <c r="AE431" i="1"/>
  <c r="AB431" i="1"/>
  <c r="Y431" i="1"/>
  <c r="V431" i="1"/>
  <c r="S431" i="1"/>
  <c r="P431" i="1"/>
  <c r="M431" i="1"/>
  <c r="J431" i="1"/>
  <c r="G431" i="1"/>
  <c r="D431" i="1"/>
  <c r="C431" i="1"/>
  <c r="B431" i="1"/>
  <c r="AH430" i="1"/>
  <c r="AE430" i="1"/>
  <c r="AB430" i="1"/>
  <c r="Y430" i="1"/>
  <c r="V430" i="1"/>
  <c r="S430" i="1"/>
  <c r="P430" i="1"/>
  <c r="M430" i="1"/>
  <c r="J430" i="1"/>
  <c r="D430" i="1"/>
  <c r="G430" i="1"/>
  <c r="C430" i="1"/>
  <c r="B430" i="1"/>
  <c r="AH429" i="1"/>
  <c r="AE429" i="1"/>
  <c r="AB429" i="1"/>
  <c r="Y429" i="1"/>
  <c r="V429" i="1"/>
  <c r="S429" i="1"/>
  <c r="P429" i="1"/>
  <c r="M429" i="1"/>
  <c r="J429" i="1"/>
  <c r="D429" i="1" s="1"/>
  <c r="G429" i="1"/>
  <c r="C429" i="1"/>
  <c r="B429" i="1"/>
  <c r="AH428" i="1"/>
  <c r="AE428" i="1"/>
  <c r="AB428" i="1"/>
  <c r="Y428" i="1"/>
  <c r="V428" i="1"/>
  <c r="S428" i="1"/>
  <c r="P428" i="1"/>
  <c r="M428" i="1"/>
  <c r="M458" i="1" s="1"/>
  <c r="J428" i="1"/>
  <c r="G428" i="1"/>
  <c r="C428" i="1"/>
  <c r="B428" i="1"/>
  <c r="AH427" i="1"/>
  <c r="AE427" i="1"/>
  <c r="AB427" i="1"/>
  <c r="Y427" i="1"/>
  <c r="V427" i="1"/>
  <c r="S427" i="1"/>
  <c r="P427" i="1"/>
  <c r="P458" i="1" s="1"/>
  <c r="M427" i="1"/>
  <c r="J427" i="1"/>
  <c r="G427" i="1"/>
  <c r="D427" i="1"/>
  <c r="C427" i="1"/>
  <c r="B427" i="1"/>
  <c r="AH426" i="1"/>
  <c r="AE426" i="1"/>
  <c r="AB426" i="1"/>
  <c r="Y426" i="1"/>
  <c r="V426" i="1"/>
  <c r="S426" i="1"/>
  <c r="P426" i="1"/>
  <c r="M426" i="1"/>
  <c r="J426" i="1"/>
  <c r="D426" i="1"/>
  <c r="G426" i="1"/>
  <c r="C426" i="1"/>
  <c r="B426" i="1"/>
  <c r="AH425" i="1"/>
  <c r="AH458" i="1" s="1"/>
  <c r="AE425" i="1"/>
  <c r="AA425" i="1"/>
  <c r="AA458" i="1" s="1"/>
  <c r="Z425" i="1"/>
  <c r="Z458" i="1" s="1"/>
  <c r="Y425" i="1"/>
  <c r="Y458" i="1" s="1"/>
  <c r="V425" i="1"/>
  <c r="S425" i="1"/>
  <c r="P425" i="1"/>
  <c r="M425" i="1"/>
  <c r="J425" i="1"/>
  <c r="J458" i="1"/>
  <c r="G425" i="1"/>
  <c r="B425" i="1"/>
  <c r="B458" i="1" s="1"/>
  <c r="AH424" i="1"/>
  <c r="AE424" i="1"/>
  <c r="AB424" i="1"/>
  <c r="AA424" i="1"/>
  <c r="Z424" i="1"/>
  <c r="Y424" i="1"/>
  <c r="V424" i="1"/>
  <c r="S424" i="1"/>
  <c r="P424" i="1"/>
  <c r="M424" i="1"/>
  <c r="J424" i="1"/>
  <c r="D424" i="1" s="1"/>
  <c r="G424" i="1"/>
  <c r="C424" i="1"/>
  <c r="B424" i="1"/>
  <c r="AH423" i="1"/>
  <c r="AE423" i="1"/>
  <c r="AA423" i="1"/>
  <c r="AB423" i="1"/>
  <c r="Z423" i="1"/>
  <c r="Y423" i="1"/>
  <c r="V423" i="1"/>
  <c r="S423" i="1"/>
  <c r="P423" i="1"/>
  <c r="M423" i="1"/>
  <c r="J423" i="1"/>
  <c r="G423" i="1"/>
  <c r="B423" i="1"/>
  <c r="AH422" i="1"/>
  <c r="AE422" i="1"/>
  <c r="AA422" i="1"/>
  <c r="Z422" i="1"/>
  <c r="B422" i="1" s="1"/>
  <c r="Y422" i="1"/>
  <c r="V422" i="1"/>
  <c r="S422" i="1"/>
  <c r="P422" i="1"/>
  <c r="M422" i="1"/>
  <c r="J422" i="1"/>
  <c r="G422" i="1"/>
  <c r="AH421" i="1"/>
  <c r="AE421" i="1"/>
  <c r="AA421" i="1"/>
  <c r="C421" i="1" s="1"/>
  <c r="Z421" i="1"/>
  <c r="Y421" i="1"/>
  <c r="V421" i="1"/>
  <c r="S421" i="1"/>
  <c r="P421" i="1"/>
  <c r="M421" i="1"/>
  <c r="J421" i="1"/>
  <c r="G421" i="1"/>
  <c r="AH420" i="1"/>
  <c r="AE420" i="1"/>
  <c r="AA420" i="1"/>
  <c r="AB420" i="1" s="1"/>
  <c r="Z420" i="1"/>
  <c r="B420" i="1" s="1"/>
  <c r="Y420" i="1"/>
  <c r="V420" i="1"/>
  <c r="S420" i="1"/>
  <c r="P420" i="1"/>
  <c r="M420" i="1"/>
  <c r="J420" i="1"/>
  <c r="G420" i="1"/>
  <c r="D420" i="1" s="1"/>
  <c r="C420" i="1"/>
  <c r="AH419" i="1"/>
  <c r="AE419" i="1"/>
  <c r="AA419" i="1"/>
  <c r="Z419" i="1"/>
  <c r="Y419" i="1"/>
  <c r="V419" i="1"/>
  <c r="S419" i="1"/>
  <c r="P419" i="1"/>
  <c r="M419" i="1"/>
  <c r="J419" i="1"/>
  <c r="G419" i="1"/>
  <c r="B419" i="1"/>
  <c r="AH418" i="1"/>
  <c r="AE418" i="1"/>
  <c r="AB418" i="1"/>
  <c r="Y418" i="1"/>
  <c r="V418" i="1"/>
  <c r="S418" i="1"/>
  <c r="P418" i="1"/>
  <c r="M418" i="1"/>
  <c r="J418" i="1"/>
  <c r="G418" i="1"/>
  <c r="D418" i="1" s="1"/>
  <c r="C418" i="1"/>
  <c r="B418" i="1"/>
  <c r="AH417" i="1"/>
  <c r="AE417" i="1"/>
  <c r="AA417" i="1"/>
  <c r="AB417" i="1" s="1"/>
  <c r="Z417" i="1"/>
  <c r="Z457" i="1" s="1"/>
  <c r="Y417" i="1"/>
  <c r="V417" i="1"/>
  <c r="S417" i="1"/>
  <c r="P417" i="1"/>
  <c r="M417" i="1"/>
  <c r="J417" i="1"/>
  <c r="G417" i="1"/>
  <c r="B417" i="1"/>
  <c r="AH416" i="1"/>
  <c r="AE416" i="1"/>
  <c r="AA416" i="1"/>
  <c r="Z416" i="1"/>
  <c r="Y416" i="1"/>
  <c r="V416" i="1"/>
  <c r="S416" i="1"/>
  <c r="P416" i="1"/>
  <c r="L416" i="1"/>
  <c r="C416" i="1" s="1"/>
  <c r="L457" i="1"/>
  <c r="K416" i="1"/>
  <c r="M416" i="1"/>
  <c r="J416" i="1"/>
  <c r="G416" i="1"/>
  <c r="G457" i="1" s="1"/>
  <c r="B416" i="1"/>
  <c r="AH415" i="1"/>
  <c r="AE415" i="1"/>
  <c r="AB415" i="1"/>
  <c r="Y415" i="1"/>
  <c r="V415" i="1"/>
  <c r="S415" i="1"/>
  <c r="P415" i="1"/>
  <c r="M415" i="1"/>
  <c r="J415" i="1"/>
  <c r="D415" i="1" s="1"/>
  <c r="G415" i="1"/>
  <c r="C415" i="1"/>
  <c r="B415" i="1"/>
  <c r="AH414" i="1"/>
  <c r="AE414" i="1"/>
  <c r="AB414" i="1"/>
  <c r="Y414" i="1"/>
  <c r="V414" i="1"/>
  <c r="S414" i="1"/>
  <c r="P414" i="1"/>
  <c r="M414" i="1"/>
  <c r="J414" i="1"/>
  <c r="D414" i="1" s="1"/>
  <c r="G414" i="1"/>
  <c r="C414" i="1"/>
  <c r="B414" i="1"/>
  <c r="AH413" i="1"/>
  <c r="AE413" i="1"/>
  <c r="AE457" i="1" s="1"/>
  <c r="AB413" i="1"/>
  <c r="Y413" i="1"/>
  <c r="V413" i="1"/>
  <c r="V457" i="1" s="1"/>
  <c r="S413" i="1"/>
  <c r="P413" i="1"/>
  <c r="M413" i="1"/>
  <c r="J413" i="1"/>
  <c r="G413" i="1"/>
  <c r="C413" i="1"/>
  <c r="B413" i="1"/>
  <c r="B457" i="1" s="1"/>
  <c r="AH412" i="1"/>
  <c r="AE412" i="1"/>
  <c r="AB412" i="1"/>
  <c r="Y412" i="1"/>
  <c r="V412" i="1"/>
  <c r="S412" i="1"/>
  <c r="P412" i="1"/>
  <c r="M412" i="1"/>
  <c r="J412" i="1"/>
  <c r="G412" i="1"/>
  <c r="D412" i="1" s="1"/>
  <c r="C412" i="1"/>
  <c r="B412" i="1"/>
  <c r="AH411" i="1"/>
  <c r="AE411" i="1"/>
  <c r="AJ412" i="1" s="1"/>
  <c r="AB411" i="1"/>
  <c r="Y411" i="1"/>
  <c r="V411" i="1"/>
  <c r="S411" i="1"/>
  <c r="P411" i="1"/>
  <c r="M411" i="1"/>
  <c r="J411" i="1"/>
  <c r="G411" i="1"/>
  <c r="D411" i="1" s="1"/>
  <c r="C411" i="1"/>
  <c r="B411" i="1"/>
  <c r="AH410" i="1"/>
  <c r="AE410" i="1"/>
  <c r="AB410" i="1"/>
  <c r="Y410" i="1"/>
  <c r="V410" i="1"/>
  <c r="S410" i="1"/>
  <c r="P410" i="1"/>
  <c r="M410" i="1"/>
  <c r="J410" i="1"/>
  <c r="G410" i="1"/>
  <c r="C410" i="1"/>
  <c r="B410" i="1"/>
  <c r="AH409" i="1"/>
  <c r="AE409" i="1"/>
  <c r="AB409" i="1"/>
  <c r="Y409" i="1"/>
  <c r="V409" i="1"/>
  <c r="S409" i="1"/>
  <c r="P409" i="1"/>
  <c r="M409" i="1"/>
  <c r="J409" i="1"/>
  <c r="D409" i="1" s="1"/>
  <c r="G409" i="1"/>
  <c r="C409" i="1"/>
  <c r="B409" i="1"/>
  <c r="AH408" i="1"/>
  <c r="AE408" i="1"/>
  <c r="AB408" i="1"/>
  <c r="Y408" i="1"/>
  <c r="V408" i="1"/>
  <c r="S408" i="1"/>
  <c r="P408" i="1"/>
  <c r="M408" i="1"/>
  <c r="J408" i="1"/>
  <c r="G408" i="1"/>
  <c r="C408" i="1"/>
  <c r="B408" i="1"/>
  <c r="AH407" i="1"/>
  <c r="AE407" i="1"/>
  <c r="AB407" i="1"/>
  <c r="Y407" i="1"/>
  <c r="V407" i="1"/>
  <c r="S407" i="1"/>
  <c r="P407" i="1"/>
  <c r="M407" i="1"/>
  <c r="J407" i="1"/>
  <c r="G407" i="1"/>
  <c r="D407" i="1"/>
  <c r="C407" i="1"/>
  <c r="B407" i="1"/>
  <c r="AH406" i="1"/>
  <c r="AE406" i="1"/>
  <c r="AB406" i="1"/>
  <c r="Y406" i="1"/>
  <c r="V406" i="1"/>
  <c r="S406" i="1"/>
  <c r="P406" i="1"/>
  <c r="M406" i="1"/>
  <c r="J406" i="1"/>
  <c r="G406" i="1"/>
  <c r="C406" i="1"/>
  <c r="B406" i="1"/>
  <c r="AH405" i="1"/>
  <c r="AE405" i="1"/>
  <c r="AB405" i="1"/>
  <c r="Y405" i="1"/>
  <c r="V405" i="1"/>
  <c r="S405" i="1"/>
  <c r="S456" i="1" s="1"/>
  <c r="P405" i="1"/>
  <c r="M405" i="1"/>
  <c r="J405" i="1"/>
  <c r="G405" i="1"/>
  <c r="D405" i="1" s="1"/>
  <c r="C405" i="1"/>
  <c r="B405" i="1"/>
  <c r="AH404" i="1"/>
  <c r="AE404" i="1"/>
  <c r="AB404" i="1"/>
  <c r="Y404" i="1"/>
  <c r="V404" i="1"/>
  <c r="V456" i="1" s="1"/>
  <c r="S404" i="1"/>
  <c r="P404" i="1"/>
  <c r="M404" i="1"/>
  <c r="D404" i="1"/>
  <c r="J404" i="1"/>
  <c r="G404" i="1"/>
  <c r="C404" i="1"/>
  <c r="B404" i="1"/>
  <c r="B456" i="1" s="1"/>
  <c r="AH403" i="1"/>
  <c r="AE403" i="1"/>
  <c r="AB403" i="1"/>
  <c r="Y403" i="1"/>
  <c r="V403" i="1"/>
  <c r="S403" i="1"/>
  <c r="P403" i="1"/>
  <c r="M403" i="1"/>
  <c r="J403" i="1"/>
  <c r="G403" i="1"/>
  <c r="D403" i="1" s="1"/>
  <c r="C403" i="1"/>
  <c r="B403" i="1"/>
  <c r="AH402" i="1"/>
  <c r="AE402" i="1"/>
  <c r="AB402" i="1"/>
  <c r="Y402" i="1"/>
  <c r="V402" i="1"/>
  <c r="S402" i="1"/>
  <c r="P402" i="1"/>
  <c r="M402" i="1"/>
  <c r="J402" i="1"/>
  <c r="G402" i="1"/>
  <c r="C402" i="1"/>
  <c r="C456" i="1" s="1"/>
  <c r="B402" i="1"/>
  <c r="AH401" i="1"/>
  <c r="AE401" i="1"/>
  <c r="AB401" i="1"/>
  <c r="Y401" i="1"/>
  <c r="V401" i="1"/>
  <c r="S401" i="1"/>
  <c r="P401" i="1"/>
  <c r="M401" i="1"/>
  <c r="J401" i="1"/>
  <c r="J456" i="1"/>
  <c r="G401" i="1"/>
  <c r="D401" i="1"/>
  <c r="C401" i="1"/>
  <c r="B401" i="1"/>
  <c r="AH400" i="1"/>
  <c r="AE400" i="1"/>
  <c r="AB400" i="1"/>
  <c r="Y400" i="1"/>
  <c r="V400" i="1"/>
  <c r="S400" i="1"/>
  <c r="P400" i="1"/>
  <c r="M400" i="1"/>
  <c r="J400" i="1"/>
  <c r="G400" i="1"/>
  <c r="D400" i="1" s="1"/>
  <c r="C400" i="1"/>
  <c r="B400" i="1"/>
  <c r="AH399" i="1"/>
  <c r="AE399" i="1"/>
  <c r="AB399" i="1"/>
  <c r="Y399" i="1"/>
  <c r="V399" i="1"/>
  <c r="S399" i="1"/>
  <c r="P399" i="1"/>
  <c r="M399" i="1"/>
  <c r="J399" i="1"/>
  <c r="G399" i="1"/>
  <c r="C399" i="1"/>
  <c r="B399" i="1"/>
  <c r="AH398" i="1"/>
  <c r="AE398" i="1"/>
  <c r="AB398" i="1"/>
  <c r="Y398" i="1"/>
  <c r="V398" i="1"/>
  <c r="S398" i="1"/>
  <c r="P398" i="1"/>
  <c r="M398" i="1"/>
  <c r="J398" i="1"/>
  <c r="G398" i="1"/>
  <c r="D398" i="1"/>
  <c r="C398" i="1"/>
  <c r="B398" i="1"/>
  <c r="AH397" i="1"/>
  <c r="AE397" i="1"/>
  <c r="AB397" i="1"/>
  <c r="Y397" i="1"/>
  <c r="V397" i="1"/>
  <c r="S397" i="1"/>
  <c r="P397" i="1"/>
  <c r="M397" i="1"/>
  <c r="J397" i="1"/>
  <c r="G397" i="1"/>
  <c r="C397" i="1"/>
  <c r="B397" i="1"/>
  <c r="AH396" i="1"/>
  <c r="AE396" i="1"/>
  <c r="AB396" i="1"/>
  <c r="Y396" i="1"/>
  <c r="V396" i="1"/>
  <c r="S396" i="1"/>
  <c r="P396" i="1"/>
  <c r="M396" i="1"/>
  <c r="J396" i="1"/>
  <c r="D396" i="1" s="1"/>
  <c r="G396" i="1"/>
  <c r="C396" i="1"/>
  <c r="B396" i="1"/>
  <c r="AH395" i="1"/>
  <c r="AE395" i="1"/>
  <c r="AB395" i="1"/>
  <c r="Y395" i="1"/>
  <c r="V395" i="1"/>
  <c r="S395" i="1"/>
  <c r="P395" i="1"/>
  <c r="M395" i="1"/>
  <c r="J395" i="1"/>
  <c r="G395" i="1"/>
  <c r="C395" i="1"/>
  <c r="B395" i="1"/>
  <c r="AH394" i="1"/>
  <c r="AE394" i="1"/>
  <c r="AB394" i="1"/>
  <c r="Y394" i="1"/>
  <c r="V394" i="1"/>
  <c r="S394" i="1"/>
  <c r="P394" i="1"/>
  <c r="M394" i="1"/>
  <c r="D394" i="1" s="1"/>
  <c r="J394" i="1"/>
  <c r="G394" i="1"/>
  <c r="C394" i="1"/>
  <c r="C455" i="1" s="1"/>
  <c r="B394" i="1"/>
  <c r="AH393" i="1"/>
  <c r="AE393" i="1"/>
  <c r="AB393" i="1"/>
  <c r="Y393" i="1"/>
  <c r="V393" i="1"/>
  <c r="S393" i="1"/>
  <c r="P393" i="1"/>
  <c r="M393" i="1"/>
  <c r="J393" i="1"/>
  <c r="G393" i="1"/>
  <c r="D393" i="1" s="1"/>
  <c r="C393" i="1"/>
  <c r="B393" i="1"/>
  <c r="AH392" i="1"/>
  <c r="AE392" i="1"/>
  <c r="AB392" i="1"/>
  <c r="Y392" i="1"/>
  <c r="V392" i="1"/>
  <c r="S392" i="1"/>
  <c r="P392" i="1"/>
  <c r="M392" i="1"/>
  <c r="J392" i="1"/>
  <c r="G392" i="1"/>
  <c r="D392" i="1" s="1"/>
  <c r="C392" i="1"/>
  <c r="B392" i="1"/>
  <c r="AH391" i="1"/>
  <c r="AE391" i="1"/>
  <c r="AB391" i="1"/>
  <c r="Y391" i="1"/>
  <c r="V391" i="1"/>
  <c r="S391" i="1"/>
  <c r="P391" i="1"/>
  <c r="M391" i="1"/>
  <c r="J391" i="1"/>
  <c r="G391" i="1"/>
  <c r="C391" i="1"/>
  <c r="B391" i="1"/>
  <c r="AH390" i="1"/>
  <c r="AE390" i="1"/>
  <c r="AB390" i="1"/>
  <c r="Y390" i="1"/>
  <c r="V390" i="1"/>
  <c r="S390" i="1"/>
  <c r="P390" i="1"/>
  <c r="M390" i="1"/>
  <c r="J390" i="1"/>
  <c r="D390" i="1" s="1"/>
  <c r="G390" i="1"/>
  <c r="C390" i="1"/>
  <c r="B390" i="1"/>
  <c r="AH389" i="1"/>
  <c r="AE389" i="1"/>
  <c r="AB389" i="1"/>
  <c r="Y389" i="1"/>
  <c r="Y455" i="1" s="1"/>
  <c r="V389" i="1"/>
  <c r="S389" i="1"/>
  <c r="P389" i="1"/>
  <c r="M389" i="1"/>
  <c r="J389" i="1"/>
  <c r="G389" i="1"/>
  <c r="D389" i="1" s="1"/>
  <c r="C389" i="1"/>
  <c r="B389" i="1"/>
  <c r="AH388" i="1"/>
  <c r="AE388" i="1"/>
  <c r="AB388" i="1"/>
  <c r="Y388" i="1"/>
  <c r="V388" i="1"/>
  <c r="S388" i="1"/>
  <c r="P388" i="1"/>
  <c r="M388" i="1"/>
  <c r="J388" i="1"/>
  <c r="G388" i="1"/>
  <c r="C388" i="1"/>
  <c r="B388" i="1"/>
  <c r="AH387" i="1"/>
  <c r="AE387" i="1"/>
  <c r="AB387" i="1"/>
  <c r="Y387" i="1"/>
  <c r="V387" i="1"/>
  <c r="S387" i="1"/>
  <c r="P387" i="1"/>
  <c r="M387" i="1"/>
  <c r="J387" i="1"/>
  <c r="D387" i="1" s="1"/>
  <c r="G387" i="1"/>
  <c r="C387" i="1"/>
  <c r="B387" i="1"/>
  <c r="AH386" i="1"/>
  <c r="AE386" i="1"/>
  <c r="AB386" i="1"/>
  <c r="Y386" i="1"/>
  <c r="V386" i="1"/>
  <c r="S386" i="1"/>
  <c r="P386" i="1"/>
  <c r="M386" i="1"/>
  <c r="J386" i="1"/>
  <c r="G386" i="1"/>
  <c r="D386" i="1" s="1"/>
  <c r="C386" i="1"/>
  <c r="B386" i="1"/>
  <c r="AH385" i="1"/>
  <c r="AE385" i="1"/>
  <c r="AB385" i="1"/>
  <c r="Y385" i="1"/>
  <c r="V385" i="1"/>
  <c r="S385" i="1"/>
  <c r="P385" i="1"/>
  <c r="M385" i="1"/>
  <c r="J385" i="1"/>
  <c r="G385" i="1"/>
  <c r="D385" i="1"/>
  <c r="C385" i="1"/>
  <c r="B385" i="1"/>
  <c r="AH384" i="1"/>
  <c r="AE384" i="1"/>
  <c r="AB384" i="1"/>
  <c r="Y384" i="1"/>
  <c r="V384" i="1"/>
  <c r="S384" i="1"/>
  <c r="P384" i="1"/>
  <c r="M384" i="1"/>
  <c r="J384" i="1"/>
  <c r="G384" i="1"/>
  <c r="C384" i="1"/>
  <c r="B384" i="1"/>
  <c r="AH383" i="1"/>
  <c r="AE383" i="1"/>
  <c r="AB383" i="1"/>
  <c r="Y383" i="1"/>
  <c r="V383" i="1"/>
  <c r="S383" i="1"/>
  <c r="P383" i="1"/>
  <c r="M383" i="1"/>
  <c r="J383" i="1"/>
  <c r="G383" i="1"/>
  <c r="D383" i="1" s="1"/>
  <c r="C383" i="1"/>
  <c r="B383" i="1"/>
  <c r="AH382" i="1"/>
  <c r="AE382" i="1"/>
  <c r="AB382" i="1"/>
  <c r="Y382" i="1"/>
  <c r="V382" i="1"/>
  <c r="S382" i="1"/>
  <c r="P382" i="1"/>
  <c r="M382" i="1"/>
  <c r="D382" i="1"/>
  <c r="J382" i="1"/>
  <c r="G382" i="1"/>
  <c r="C382" i="1"/>
  <c r="B382" i="1"/>
  <c r="B454" i="1" s="1"/>
  <c r="AH381" i="1"/>
  <c r="AE381" i="1"/>
  <c r="AB381" i="1"/>
  <c r="Y381" i="1"/>
  <c r="V381" i="1"/>
  <c r="S381" i="1"/>
  <c r="P381" i="1"/>
  <c r="M381" i="1"/>
  <c r="J381" i="1"/>
  <c r="G381" i="1"/>
  <c r="C381" i="1"/>
  <c r="B381" i="1"/>
  <c r="AH380" i="1"/>
  <c r="AE380" i="1"/>
  <c r="AB380" i="1"/>
  <c r="Y380" i="1"/>
  <c r="V380" i="1"/>
  <c r="S380" i="1"/>
  <c r="P380" i="1"/>
  <c r="M380" i="1"/>
  <c r="J380" i="1"/>
  <c r="G380" i="1"/>
  <c r="C380" i="1"/>
  <c r="B380" i="1"/>
  <c r="AH379" i="1"/>
  <c r="AE379" i="1"/>
  <c r="AB379" i="1"/>
  <c r="Y379" i="1"/>
  <c r="V379" i="1"/>
  <c r="S379" i="1"/>
  <c r="P379" i="1"/>
  <c r="M379" i="1"/>
  <c r="J379" i="1"/>
  <c r="G379" i="1"/>
  <c r="D379" i="1"/>
  <c r="C379" i="1"/>
  <c r="B379" i="1"/>
  <c r="AH378" i="1"/>
  <c r="AE378" i="1"/>
  <c r="AJ388" i="1" s="1"/>
  <c r="AB378" i="1"/>
  <c r="Y378" i="1"/>
  <c r="V378" i="1"/>
  <c r="S378" i="1"/>
  <c r="P378" i="1"/>
  <c r="M378" i="1"/>
  <c r="J378" i="1"/>
  <c r="D378" i="1" s="1"/>
  <c r="G378" i="1"/>
  <c r="C378" i="1"/>
  <c r="B378" i="1"/>
  <c r="AH377" i="1"/>
  <c r="AE377" i="1"/>
  <c r="AB377" i="1"/>
  <c r="Y377" i="1"/>
  <c r="V377" i="1"/>
  <c r="S377" i="1"/>
  <c r="P377" i="1"/>
  <c r="M377" i="1"/>
  <c r="J377" i="1"/>
  <c r="G377" i="1"/>
  <c r="C377" i="1"/>
  <c r="B377" i="1"/>
  <c r="AH376" i="1"/>
  <c r="AE376" i="1"/>
  <c r="AB376" i="1"/>
  <c r="Y376" i="1"/>
  <c r="V376" i="1"/>
  <c r="S376" i="1"/>
  <c r="P376" i="1"/>
  <c r="M376" i="1"/>
  <c r="J376" i="1"/>
  <c r="G376" i="1"/>
  <c r="C376" i="1"/>
  <c r="D376" i="1"/>
  <c r="B376" i="1"/>
  <c r="AH375" i="1"/>
  <c r="AE375" i="1"/>
  <c r="AB375" i="1"/>
  <c r="Y375" i="1"/>
  <c r="V375" i="1"/>
  <c r="S375" i="1"/>
  <c r="P375" i="1"/>
  <c r="M375" i="1"/>
  <c r="J375" i="1"/>
  <c r="G375" i="1"/>
  <c r="C375" i="1"/>
  <c r="D375" i="1" s="1"/>
  <c r="B375" i="1"/>
  <c r="AH374" i="1"/>
  <c r="AE374" i="1"/>
  <c r="AB374" i="1"/>
  <c r="Y374" i="1"/>
  <c r="V374" i="1"/>
  <c r="S374" i="1"/>
  <c r="P374" i="1"/>
  <c r="M374" i="1"/>
  <c r="J374" i="1"/>
  <c r="G374" i="1"/>
  <c r="C374" i="1"/>
  <c r="D374" i="1" s="1"/>
  <c r="B374" i="1"/>
  <c r="AH373" i="1"/>
  <c r="AE373" i="1"/>
  <c r="AB373" i="1"/>
  <c r="Y373" i="1"/>
  <c r="V373" i="1"/>
  <c r="S373" i="1"/>
  <c r="P373" i="1"/>
  <c r="M373" i="1"/>
  <c r="J373" i="1"/>
  <c r="G373" i="1"/>
  <c r="C373" i="1"/>
  <c r="B373" i="1"/>
  <c r="D373" i="1"/>
  <c r="AH372" i="1"/>
  <c r="AE372" i="1"/>
  <c r="AB372" i="1"/>
  <c r="Y372" i="1"/>
  <c r="V372" i="1"/>
  <c r="S372" i="1"/>
  <c r="P372" i="1"/>
  <c r="M372" i="1"/>
  <c r="J372" i="1"/>
  <c r="G372" i="1"/>
  <c r="C372" i="1"/>
  <c r="D372" i="1"/>
  <c r="B372" i="1"/>
  <c r="AH371" i="1"/>
  <c r="AE371" i="1"/>
  <c r="AB371" i="1"/>
  <c r="Y371" i="1"/>
  <c r="V371" i="1"/>
  <c r="S371" i="1"/>
  <c r="P371" i="1"/>
  <c r="M371" i="1"/>
  <c r="J371" i="1"/>
  <c r="G371" i="1"/>
  <c r="C371" i="1"/>
  <c r="D371" i="1" s="1"/>
  <c r="B371" i="1"/>
  <c r="AH370" i="1"/>
  <c r="AE370" i="1"/>
  <c r="AB370" i="1"/>
  <c r="Y370" i="1"/>
  <c r="V370" i="1"/>
  <c r="S370" i="1"/>
  <c r="P370" i="1"/>
  <c r="M370" i="1"/>
  <c r="J370" i="1"/>
  <c r="G370" i="1"/>
  <c r="C370" i="1"/>
  <c r="D370" i="1" s="1"/>
  <c r="B370" i="1"/>
  <c r="AH369" i="1"/>
  <c r="AE369" i="1"/>
  <c r="AB369" i="1"/>
  <c r="Y369" i="1"/>
  <c r="V369" i="1"/>
  <c r="S369" i="1"/>
  <c r="P369" i="1"/>
  <c r="M369" i="1"/>
  <c r="J369" i="1"/>
  <c r="G369" i="1"/>
  <c r="C369" i="1"/>
  <c r="B369" i="1"/>
  <c r="D369" i="1"/>
  <c r="AH368" i="1"/>
  <c r="AE368" i="1"/>
  <c r="AB368" i="1"/>
  <c r="Y368" i="1"/>
  <c r="V368" i="1"/>
  <c r="S368" i="1"/>
  <c r="P368" i="1"/>
  <c r="M368" i="1"/>
  <c r="J368" i="1"/>
  <c r="G368" i="1"/>
  <c r="C368" i="1"/>
  <c r="D368" i="1"/>
  <c r="B368" i="1"/>
  <c r="AH367" i="1"/>
  <c r="AE367" i="1"/>
  <c r="AB367" i="1"/>
  <c r="Y367" i="1"/>
  <c r="V367" i="1"/>
  <c r="S367" i="1"/>
  <c r="P367" i="1"/>
  <c r="M367" i="1"/>
  <c r="J367" i="1"/>
  <c r="G367" i="1"/>
  <c r="C367" i="1"/>
  <c r="B367" i="1"/>
  <c r="AH366" i="1"/>
  <c r="AE366" i="1"/>
  <c r="AB366" i="1"/>
  <c r="Y366" i="1"/>
  <c r="V366" i="1"/>
  <c r="S366" i="1"/>
  <c r="P366" i="1"/>
  <c r="M366" i="1"/>
  <c r="J366" i="1"/>
  <c r="G366" i="1"/>
  <c r="C366" i="1"/>
  <c r="D366" i="1" s="1"/>
  <c r="B366" i="1"/>
  <c r="AH365" i="1"/>
  <c r="AE365" i="1"/>
  <c r="AB365" i="1"/>
  <c r="Y365" i="1"/>
  <c r="V365" i="1"/>
  <c r="S365" i="1"/>
  <c r="P365" i="1"/>
  <c r="M365" i="1"/>
  <c r="J365" i="1"/>
  <c r="G365" i="1"/>
  <c r="G453" i="1"/>
  <c r="C365" i="1"/>
  <c r="B365" i="1"/>
  <c r="D365" i="1"/>
  <c r="AH364" i="1"/>
  <c r="AE364" i="1"/>
  <c r="AB364" i="1"/>
  <c r="Y364" i="1"/>
  <c r="V364" i="1"/>
  <c r="S364" i="1"/>
  <c r="P364" i="1"/>
  <c r="M364" i="1"/>
  <c r="J364" i="1"/>
  <c r="G364" i="1"/>
  <c r="C364" i="1"/>
  <c r="D364" i="1"/>
  <c r="B364" i="1"/>
  <c r="AH363" i="1"/>
  <c r="AE363" i="1"/>
  <c r="AB363" i="1"/>
  <c r="Y363" i="1"/>
  <c r="V363" i="1"/>
  <c r="S363" i="1"/>
  <c r="P363" i="1"/>
  <c r="M363" i="1"/>
  <c r="J363" i="1"/>
  <c r="G363" i="1"/>
  <c r="D363" i="1"/>
  <c r="C363" i="1"/>
  <c r="B363" i="1"/>
  <c r="AH362" i="1"/>
  <c r="AE362" i="1"/>
  <c r="AB362" i="1"/>
  <c r="Y362" i="1"/>
  <c r="V362" i="1"/>
  <c r="S362" i="1"/>
  <c r="P362" i="1"/>
  <c r="M362" i="1"/>
  <c r="J362" i="1"/>
  <c r="G362" i="1"/>
  <c r="C362" i="1"/>
  <c r="B362" i="1"/>
  <c r="D362" i="1" s="1"/>
  <c r="AH361" i="1"/>
  <c r="AE361" i="1"/>
  <c r="AB361" i="1"/>
  <c r="Y361" i="1"/>
  <c r="V361" i="1"/>
  <c r="S361" i="1"/>
  <c r="P361" i="1"/>
  <c r="M361" i="1"/>
  <c r="J361" i="1"/>
  <c r="G361" i="1"/>
  <c r="C361" i="1"/>
  <c r="D361" i="1" s="1"/>
  <c r="B361" i="1"/>
  <c r="AH360" i="1"/>
  <c r="AE360" i="1"/>
  <c r="AB360" i="1"/>
  <c r="Y360" i="1"/>
  <c r="V360" i="1"/>
  <c r="S360" i="1"/>
  <c r="P360" i="1"/>
  <c r="M360" i="1"/>
  <c r="J360" i="1"/>
  <c r="G360" i="1"/>
  <c r="C360" i="1"/>
  <c r="D360" i="1"/>
  <c r="B360" i="1"/>
  <c r="AH359" i="1"/>
  <c r="AE359" i="1"/>
  <c r="AB359" i="1"/>
  <c r="Y359" i="1"/>
  <c r="V359" i="1"/>
  <c r="S359" i="1"/>
  <c r="P359" i="1"/>
  <c r="M359" i="1"/>
  <c r="J359" i="1"/>
  <c r="G359" i="1"/>
  <c r="D359" i="1"/>
  <c r="C359" i="1"/>
  <c r="B359" i="1"/>
  <c r="AH358" i="1"/>
  <c r="AE358" i="1"/>
  <c r="AB358" i="1"/>
  <c r="Y358" i="1"/>
  <c r="V358" i="1"/>
  <c r="S358" i="1"/>
  <c r="P358" i="1"/>
  <c r="M358" i="1"/>
  <c r="J358" i="1"/>
  <c r="G358" i="1"/>
  <c r="C358" i="1"/>
  <c r="B358" i="1"/>
  <c r="D358" i="1" s="1"/>
  <c r="AH357" i="1"/>
  <c r="AE357" i="1"/>
  <c r="AB357" i="1"/>
  <c r="Y357" i="1"/>
  <c r="V357" i="1"/>
  <c r="S357" i="1"/>
  <c r="P357" i="1"/>
  <c r="M357" i="1"/>
  <c r="J357" i="1"/>
  <c r="G357" i="1"/>
  <c r="C357" i="1"/>
  <c r="D357" i="1" s="1"/>
  <c r="B357" i="1"/>
  <c r="AH356" i="1"/>
  <c r="AE356" i="1"/>
  <c r="AB356" i="1"/>
  <c r="Y356" i="1"/>
  <c r="V356" i="1"/>
  <c r="S356" i="1"/>
  <c r="P356" i="1"/>
  <c r="M356" i="1"/>
  <c r="J356" i="1"/>
  <c r="G356" i="1"/>
  <c r="C356" i="1"/>
  <c r="D356" i="1"/>
  <c r="B356" i="1"/>
  <c r="AH355" i="1"/>
  <c r="AE355" i="1"/>
  <c r="AB355" i="1"/>
  <c r="Y355" i="1"/>
  <c r="V355" i="1"/>
  <c r="S355" i="1"/>
  <c r="P355" i="1"/>
  <c r="M355" i="1"/>
  <c r="J355" i="1"/>
  <c r="G355" i="1"/>
  <c r="D355" i="1"/>
  <c r="C355" i="1"/>
  <c r="B355" i="1"/>
  <c r="AH354" i="1"/>
  <c r="AE354" i="1"/>
  <c r="AB354" i="1"/>
  <c r="Y354" i="1"/>
  <c r="V354" i="1"/>
  <c r="S354" i="1"/>
  <c r="P354" i="1"/>
  <c r="M354" i="1"/>
  <c r="J354" i="1"/>
  <c r="G354" i="1"/>
  <c r="C354" i="1"/>
  <c r="B354" i="1"/>
  <c r="D354" i="1" s="1"/>
  <c r="AH353" i="1"/>
  <c r="AH452" i="1" s="1"/>
  <c r="AE353" i="1"/>
  <c r="AB353" i="1"/>
  <c r="Y353" i="1"/>
  <c r="V353" i="1"/>
  <c r="V452" i="1" s="1"/>
  <c r="S353" i="1"/>
  <c r="P353" i="1"/>
  <c r="M353" i="1"/>
  <c r="J353" i="1"/>
  <c r="G353" i="1"/>
  <c r="C353" i="1"/>
  <c r="C452" i="1" s="1"/>
  <c r="B353" i="1"/>
  <c r="B452" i="1" s="1"/>
  <c r="AH352" i="1"/>
  <c r="AE352" i="1"/>
  <c r="AB352" i="1"/>
  <c r="AB567" i="1" s="1"/>
  <c r="Y352" i="1"/>
  <c r="V352" i="1"/>
  <c r="S352" i="1"/>
  <c r="P352" i="1"/>
  <c r="M352" i="1"/>
  <c r="J352" i="1"/>
  <c r="F352" i="1"/>
  <c r="E352" i="1"/>
  <c r="AH351" i="1"/>
  <c r="AE351" i="1"/>
  <c r="AA351" i="1"/>
  <c r="Z351" i="1"/>
  <c r="Y351" i="1"/>
  <c r="V351" i="1"/>
  <c r="S351" i="1"/>
  <c r="S566" i="1" s="1"/>
  <c r="P351" i="1"/>
  <c r="M351" i="1"/>
  <c r="J351" i="1"/>
  <c r="F351" i="1"/>
  <c r="E351" i="1"/>
  <c r="B351" i="1" s="1"/>
  <c r="AH350" i="1"/>
  <c r="AE350" i="1"/>
  <c r="AB350" i="1"/>
  <c r="Y350" i="1"/>
  <c r="V350" i="1"/>
  <c r="S350" i="1"/>
  <c r="P350" i="1"/>
  <c r="M350" i="1"/>
  <c r="J350" i="1"/>
  <c r="F350" i="1"/>
  <c r="G350" i="1"/>
  <c r="G565" i="1" s="1"/>
  <c r="E350" i="1"/>
  <c r="B350" i="1" s="1"/>
  <c r="AH349" i="1"/>
  <c r="AE349" i="1"/>
  <c r="AB349" i="1"/>
  <c r="Y349" i="1"/>
  <c r="Y564" i="1"/>
  <c r="V349" i="1"/>
  <c r="S349" i="1"/>
  <c r="P349" i="1"/>
  <c r="M349" i="1"/>
  <c r="M564" i="1" s="1"/>
  <c r="J349" i="1"/>
  <c r="F349" i="1"/>
  <c r="G349" i="1"/>
  <c r="E349" i="1"/>
  <c r="B349" i="1" s="1"/>
  <c r="AH348" i="1"/>
  <c r="AE348" i="1"/>
  <c r="AB348" i="1"/>
  <c r="Y348" i="1"/>
  <c r="V348" i="1"/>
  <c r="S348" i="1"/>
  <c r="P348" i="1"/>
  <c r="M348" i="1"/>
  <c r="J348" i="1"/>
  <c r="F348" i="1"/>
  <c r="E348" i="1"/>
  <c r="G348" i="1" s="1"/>
  <c r="G563" i="1" s="1"/>
  <c r="C348" i="1"/>
  <c r="AH347" i="1"/>
  <c r="AE347" i="1"/>
  <c r="AE562" i="1"/>
  <c r="Z347" i="1"/>
  <c r="AB347" i="1" s="1"/>
  <c r="Y347" i="1"/>
  <c r="V347" i="1"/>
  <c r="S347" i="1"/>
  <c r="S562" i="1" s="1"/>
  <c r="P347" i="1"/>
  <c r="M347" i="1"/>
  <c r="J347" i="1"/>
  <c r="G347" i="1"/>
  <c r="G562" i="1"/>
  <c r="C347" i="1"/>
  <c r="AH346" i="1"/>
  <c r="AH561" i="1" s="1"/>
  <c r="AE346" i="1"/>
  <c r="AB346" i="1"/>
  <c r="Y346" i="1"/>
  <c r="V346" i="1"/>
  <c r="S346" i="1"/>
  <c r="P346" i="1"/>
  <c r="M346" i="1"/>
  <c r="J346" i="1"/>
  <c r="J561" i="1" s="1"/>
  <c r="F346" i="1"/>
  <c r="G346" i="1" s="1"/>
  <c r="G561" i="1" s="1"/>
  <c r="E346" i="1"/>
  <c r="B346" i="1"/>
  <c r="AH345" i="1"/>
  <c r="AE345" i="1"/>
  <c r="AB345" i="1"/>
  <c r="Y345" i="1"/>
  <c r="Y560" i="1" s="1"/>
  <c r="V345" i="1"/>
  <c r="S345" i="1"/>
  <c r="P345" i="1"/>
  <c r="P451" i="1" s="1"/>
  <c r="M345" i="1"/>
  <c r="J345" i="1"/>
  <c r="F345" i="1"/>
  <c r="E345" i="1"/>
  <c r="AH344" i="1"/>
  <c r="AE344" i="1"/>
  <c r="AB344" i="1"/>
  <c r="Y344" i="1"/>
  <c r="V344" i="1"/>
  <c r="S344" i="1"/>
  <c r="P344" i="1"/>
  <c r="M344" i="1"/>
  <c r="J344" i="1"/>
  <c r="G344" i="1"/>
  <c r="C344" i="1"/>
  <c r="B344" i="1"/>
  <c r="D344" i="1"/>
  <c r="AH343" i="1"/>
  <c r="AE343" i="1"/>
  <c r="AE558" i="1"/>
  <c r="AB343" i="1"/>
  <c r="Y343" i="1"/>
  <c r="V343" i="1"/>
  <c r="S343" i="1"/>
  <c r="S558" i="1" s="1"/>
  <c r="P343" i="1"/>
  <c r="M343" i="1"/>
  <c r="J343" i="1"/>
  <c r="G343" i="1"/>
  <c r="C343" i="1"/>
  <c r="D343" i="1"/>
  <c r="B343" i="1"/>
  <c r="AH342" i="1"/>
  <c r="AH557" i="1" s="1"/>
  <c r="AE342" i="1"/>
  <c r="AB342" i="1"/>
  <c r="Y342" i="1"/>
  <c r="V342" i="1"/>
  <c r="V557" i="1"/>
  <c r="S342" i="1"/>
  <c r="P342" i="1"/>
  <c r="M342" i="1"/>
  <c r="J342" i="1"/>
  <c r="J557" i="1" s="1"/>
  <c r="G342" i="1"/>
  <c r="C342" i="1"/>
  <c r="D342" i="1"/>
  <c r="B342" i="1"/>
  <c r="AH341" i="1"/>
  <c r="AE341" i="1"/>
  <c r="AB341" i="1"/>
  <c r="Y341" i="1"/>
  <c r="V341" i="1"/>
  <c r="S341" i="1"/>
  <c r="P341" i="1"/>
  <c r="M341" i="1"/>
  <c r="M451" i="1"/>
  <c r="J341" i="1"/>
  <c r="G341" i="1"/>
  <c r="C341" i="1"/>
  <c r="D341" i="1" s="1"/>
  <c r="B341" i="1"/>
  <c r="AH340" i="1"/>
  <c r="AE340" i="1"/>
  <c r="AB340" i="1"/>
  <c r="Y340" i="1"/>
  <c r="V340" i="1"/>
  <c r="S340" i="1"/>
  <c r="S555" i="1" s="1"/>
  <c r="P340" i="1"/>
  <c r="P567" i="1" s="1"/>
  <c r="M340" i="1"/>
  <c r="J340" i="1"/>
  <c r="G340" i="1"/>
  <c r="G555" i="1"/>
  <c r="C340" i="1"/>
  <c r="B340" i="1"/>
  <c r="D340" i="1" s="1"/>
  <c r="D555" i="1" s="1"/>
  <c r="AH339" i="1"/>
  <c r="AE339" i="1"/>
  <c r="AB339" i="1"/>
  <c r="Y339" i="1"/>
  <c r="V339" i="1"/>
  <c r="S339" i="1"/>
  <c r="P339" i="1"/>
  <c r="M339" i="1"/>
  <c r="J339" i="1"/>
  <c r="G339" i="1"/>
  <c r="C339" i="1"/>
  <c r="D339" i="1"/>
  <c r="B339" i="1"/>
  <c r="AH338" i="1"/>
  <c r="AE338" i="1"/>
  <c r="AB338" i="1"/>
  <c r="Y338" i="1"/>
  <c r="V338" i="1"/>
  <c r="S338" i="1"/>
  <c r="P338" i="1"/>
  <c r="M338" i="1"/>
  <c r="J338" i="1"/>
  <c r="G338" i="1"/>
  <c r="D338" i="1"/>
  <c r="C338" i="1"/>
  <c r="B338" i="1"/>
  <c r="AH337" i="1"/>
  <c r="AE337" i="1"/>
  <c r="AB337" i="1"/>
  <c r="Y337" i="1"/>
  <c r="V337" i="1"/>
  <c r="S337" i="1"/>
  <c r="P337" i="1"/>
  <c r="M337" i="1"/>
  <c r="J337" i="1"/>
  <c r="G337" i="1"/>
  <c r="C337" i="1"/>
  <c r="B337" i="1"/>
  <c r="D337" i="1"/>
  <c r="AH336" i="1"/>
  <c r="AE336" i="1"/>
  <c r="AB336" i="1"/>
  <c r="Y336" i="1"/>
  <c r="V336" i="1"/>
  <c r="S336" i="1"/>
  <c r="P336" i="1"/>
  <c r="M336" i="1"/>
  <c r="J336" i="1"/>
  <c r="G336" i="1"/>
  <c r="C336" i="1"/>
  <c r="B336" i="1"/>
  <c r="D336" i="1" s="1"/>
  <c r="AH335" i="1"/>
  <c r="AE335" i="1"/>
  <c r="AB335" i="1"/>
  <c r="Y335" i="1"/>
  <c r="V335" i="1"/>
  <c r="S335" i="1"/>
  <c r="P335" i="1"/>
  <c r="M335" i="1"/>
  <c r="J335" i="1"/>
  <c r="G335" i="1"/>
  <c r="C335" i="1"/>
  <c r="D335" i="1"/>
  <c r="B335" i="1"/>
  <c r="AH334" i="1"/>
  <c r="AE334" i="1"/>
  <c r="AB334" i="1"/>
  <c r="Y334" i="1"/>
  <c r="V334" i="1"/>
  <c r="V561" i="1" s="1"/>
  <c r="S334" i="1"/>
  <c r="P334" i="1"/>
  <c r="M334" i="1"/>
  <c r="J334" i="1"/>
  <c r="G334" i="1"/>
  <c r="D334" i="1"/>
  <c r="C334" i="1"/>
  <c r="B334" i="1"/>
  <c r="AH333" i="1"/>
  <c r="AE333" i="1"/>
  <c r="AB333" i="1"/>
  <c r="Y333" i="1"/>
  <c r="V333" i="1"/>
  <c r="S333" i="1"/>
  <c r="P333" i="1"/>
  <c r="M333" i="1"/>
  <c r="M560" i="1" s="1"/>
  <c r="J333" i="1"/>
  <c r="G333" i="1"/>
  <c r="C333" i="1"/>
  <c r="B333" i="1"/>
  <c r="D333" i="1"/>
  <c r="AH332" i="1"/>
  <c r="AE332" i="1"/>
  <c r="AB332" i="1"/>
  <c r="Y332" i="1"/>
  <c r="V332" i="1"/>
  <c r="S332" i="1"/>
  <c r="P332" i="1"/>
  <c r="P559" i="1" s="1"/>
  <c r="M332" i="1"/>
  <c r="J332" i="1"/>
  <c r="G332" i="1"/>
  <c r="C332" i="1"/>
  <c r="B332" i="1"/>
  <c r="D332" i="1" s="1"/>
  <c r="AH331" i="1"/>
  <c r="AE331" i="1"/>
  <c r="AB331" i="1"/>
  <c r="Y331" i="1"/>
  <c r="V331" i="1"/>
  <c r="S331" i="1"/>
  <c r="P331" i="1"/>
  <c r="M331" i="1"/>
  <c r="J331" i="1"/>
  <c r="G331" i="1"/>
  <c r="G558" i="1" s="1"/>
  <c r="C331" i="1"/>
  <c r="D331" i="1"/>
  <c r="D558" i="1" s="1"/>
  <c r="B331" i="1"/>
  <c r="AH330" i="1"/>
  <c r="AE330" i="1"/>
  <c r="AB330" i="1"/>
  <c r="Y330" i="1"/>
  <c r="V330" i="1"/>
  <c r="S330" i="1"/>
  <c r="P330" i="1"/>
  <c r="M330" i="1"/>
  <c r="J330" i="1"/>
  <c r="G330" i="1"/>
  <c r="D330" i="1"/>
  <c r="C330" i="1"/>
  <c r="B330" i="1"/>
  <c r="AH329" i="1"/>
  <c r="AG510" i="1"/>
  <c r="AG511" i="1" s="1"/>
  <c r="AG512" i="1" s="1"/>
  <c r="AE329" i="1"/>
  <c r="AD510" i="1"/>
  <c r="AD511" i="1" s="1"/>
  <c r="AD512" i="1" s="1"/>
  <c r="AD513" i="1" s="1"/>
  <c r="AD514" i="1" s="1"/>
  <c r="AD515" i="1" s="1"/>
  <c r="AD516" i="1" s="1"/>
  <c r="AD517" i="1" s="1"/>
  <c r="AD518" i="1" s="1"/>
  <c r="AD519" i="1" s="1"/>
  <c r="AD520" i="1" s="1"/>
  <c r="AD521" i="1" s="1"/>
  <c r="AB329" i="1"/>
  <c r="AA510" i="1" s="1"/>
  <c r="Y329" i="1"/>
  <c r="X510" i="1"/>
  <c r="V329" i="1"/>
  <c r="U510" i="1" s="1"/>
  <c r="U511" i="1" s="1"/>
  <c r="U512" i="1" s="1"/>
  <c r="U513" i="1"/>
  <c r="U514" i="1" s="1"/>
  <c r="U515" i="1" s="1"/>
  <c r="U516" i="1" s="1"/>
  <c r="U517" i="1" s="1"/>
  <c r="U518" i="1" s="1"/>
  <c r="U519" i="1" s="1"/>
  <c r="U520" i="1" s="1"/>
  <c r="U521" i="1" s="1"/>
  <c r="S329" i="1"/>
  <c r="R510" i="1"/>
  <c r="R511" i="1"/>
  <c r="R512" i="1"/>
  <c r="R513" i="1" s="1"/>
  <c r="R514" i="1" s="1"/>
  <c r="R515" i="1" s="1"/>
  <c r="R516" i="1" s="1"/>
  <c r="R517" i="1" s="1"/>
  <c r="R518" i="1" s="1"/>
  <c r="R519" i="1" s="1"/>
  <c r="R520" i="1" s="1"/>
  <c r="R521" i="1" s="1"/>
  <c r="P329" i="1"/>
  <c r="O510" i="1"/>
  <c r="M329" i="1"/>
  <c r="L510" i="1" s="1"/>
  <c r="J329" i="1"/>
  <c r="I510" i="1"/>
  <c r="I511" i="1"/>
  <c r="I512" i="1" s="1"/>
  <c r="I513" i="1" s="1"/>
  <c r="I514" i="1" s="1"/>
  <c r="I515" i="1" s="1"/>
  <c r="I516" i="1" s="1"/>
  <c r="I517" i="1" s="1"/>
  <c r="I518" i="1" s="1"/>
  <c r="I519" i="1"/>
  <c r="I520" i="1" s="1"/>
  <c r="I521" i="1" s="1"/>
  <c r="G329" i="1"/>
  <c r="F510" i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C329" i="1"/>
  <c r="C450" i="1" s="1"/>
  <c r="B329" i="1"/>
  <c r="AH328" i="1"/>
  <c r="AE328" i="1"/>
  <c r="AE555" i="1" s="1"/>
  <c r="AB328" i="1"/>
  <c r="Y328" i="1"/>
  <c r="V328" i="1"/>
  <c r="S328" i="1"/>
  <c r="P328" i="1"/>
  <c r="M328" i="1"/>
  <c r="J328" i="1"/>
  <c r="G328" i="1"/>
  <c r="C328" i="1"/>
  <c r="D328" i="1"/>
  <c r="B328" i="1"/>
  <c r="AH327" i="1"/>
  <c r="AE327" i="1"/>
  <c r="AB327" i="1"/>
  <c r="Y327" i="1"/>
  <c r="V327" i="1"/>
  <c r="S327" i="1"/>
  <c r="P327" i="1"/>
  <c r="M327" i="1"/>
  <c r="J327" i="1"/>
  <c r="G327" i="1"/>
  <c r="D327" i="1"/>
  <c r="C327" i="1"/>
  <c r="B327" i="1"/>
  <c r="AH326" i="1"/>
  <c r="AE326" i="1"/>
  <c r="AB326" i="1"/>
  <c r="Y326" i="1"/>
  <c r="V326" i="1"/>
  <c r="S326" i="1"/>
  <c r="P326" i="1"/>
  <c r="M326" i="1"/>
  <c r="J326" i="1"/>
  <c r="G326" i="1"/>
  <c r="C326" i="1"/>
  <c r="D326" i="1" s="1"/>
  <c r="B326" i="1"/>
  <c r="AH325" i="1"/>
  <c r="AE325" i="1"/>
  <c r="AB325" i="1"/>
  <c r="Y325" i="1"/>
  <c r="V325" i="1"/>
  <c r="S325" i="1"/>
  <c r="P325" i="1"/>
  <c r="M325" i="1"/>
  <c r="J325" i="1"/>
  <c r="G325" i="1"/>
  <c r="C325" i="1"/>
  <c r="B325" i="1"/>
  <c r="D325" i="1" s="1"/>
  <c r="AH324" i="1"/>
  <c r="AE324" i="1"/>
  <c r="AB324" i="1"/>
  <c r="Y324" i="1"/>
  <c r="V324" i="1"/>
  <c r="S324" i="1"/>
  <c r="P324" i="1"/>
  <c r="M324" i="1"/>
  <c r="J324" i="1"/>
  <c r="G324" i="1"/>
  <c r="C324" i="1"/>
  <c r="D324" i="1"/>
  <c r="B324" i="1"/>
  <c r="AH323" i="1"/>
  <c r="AE323" i="1"/>
  <c r="AB323" i="1"/>
  <c r="Y323" i="1"/>
  <c r="V323" i="1"/>
  <c r="S323" i="1"/>
  <c r="P323" i="1"/>
  <c r="M323" i="1"/>
  <c r="J323" i="1"/>
  <c r="G323" i="1"/>
  <c r="D323" i="1"/>
  <c r="C323" i="1"/>
  <c r="B323" i="1"/>
  <c r="AH322" i="1"/>
  <c r="AE322" i="1"/>
  <c r="AB322" i="1"/>
  <c r="Y322" i="1"/>
  <c r="V322" i="1"/>
  <c r="S322" i="1"/>
  <c r="P322" i="1"/>
  <c r="M322" i="1"/>
  <c r="J322" i="1"/>
  <c r="G322" i="1"/>
  <c r="C322" i="1"/>
  <c r="D322" i="1" s="1"/>
  <c r="B322" i="1"/>
  <c r="AH321" i="1"/>
  <c r="AE321" i="1"/>
  <c r="AB321" i="1"/>
  <c r="Y321" i="1"/>
  <c r="V321" i="1"/>
  <c r="S321" i="1"/>
  <c r="P321" i="1"/>
  <c r="M321" i="1"/>
  <c r="J321" i="1"/>
  <c r="G321" i="1"/>
  <c r="C321" i="1"/>
  <c r="B321" i="1"/>
  <c r="D321" i="1" s="1"/>
  <c r="AH320" i="1"/>
  <c r="AE320" i="1"/>
  <c r="AB320" i="1"/>
  <c r="Y320" i="1"/>
  <c r="V320" i="1"/>
  <c r="S320" i="1"/>
  <c r="P320" i="1"/>
  <c r="M320" i="1"/>
  <c r="J320" i="1"/>
  <c r="G320" i="1"/>
  <c r="C320" i="1"/>
  <c r="D320" i="1"/>
  <c r="B320" i="1"/>
  <c r="AH319" i="1"/>
  <c r="AE319" i="1"/>
  <c r="AB319" i="1"/>
  <c r="Y319" i="1"/>
  <c r="V319" i="1"/>
  <c r="S319" i="1"/>
  <c r="P319" i="1"/>
  <c r="M319" i="1"/>
  <c r="J319" i="1"/>
  <c r="G319" i="1"/>
  <c r="D319" i="1"/>
  <c r="C319" i="1"/>
  <c r="B319" i="1"/>
  <c r="AH318" i="1"/>
  <c r="AE318" i="1"/>
  <c r="AB318" i="1"/>
  <c r="Y318" i="1"/>
  <c r="V318" i="1"/>
  <c r="S318" i="1"/>
  <c r="P318" i="1"/>
  <c r="M318" i="1"/>
  <c r="J318" i="1"/>
  <c r="G318" i="1"/>
  <c r="C318" i="1"/>
  <c r="D318" i="1" s="1"/>
  <c r="B318" i="1"/>
  <c r="AH317" i="1"/>
  <c r="AF510" i="1"/>
  <c r="AF511" i="1" s="1"/>
  <c r="AF512" i="1" s="1"/>
  <c r="AF513" i="1" s="1"/>
  <c r="AF514" i="1"/>
  <c r="AF515" i="1" s="1"/>
  <c r="AF516" i="1" s="1"/>
  <c r="AF517" i="1" s="1"/>
  <c r="AF518" i="1" s="1"/>
  <c r="AF519" i="1" s="1"/>
  <c r="AF520" i="1" s="1"/>
  <c r="AF521" i="1" s="1"/>
  <c r="AE317" i="1"/>
  <c r="AC510" i="1" s="1"/>
  <c r="AB317" i="1"/>
  <c r="Z510" i="1"/>
  <c r="Y317" i="1"/>
  <c r="W510" i="1" s="1"/>
  <c r="W511" i="1" s="1"/>
  <c r="W512" i="1"/>
  <c r="V317" i="1"/>
  <c r="T510" i="1" s="1"/>
  <c r="T511" i="1" s="1"/>
  <c r="T512" i="1"/>
  <c r="T513" i="1" s="1"/>
  <c r="T514" i="1" s="1"/>
  <c r="T515" i="1" s="1"/>
  <c r="T516" i="1" s="1"/>
  <c r="T517" i="1" s="1"/>
  <c r="T518" i="1" s="1"/>
  <c r="T519" i="1" s="1"/>
  <c r="T520" i="1" s="1"/>
  <c r="T521" i="1" s="1"/>
  <c r="S317" i="1"/>
  <c r="Q510" i="1"/>
  <c r="P317" i="1"/>
  <c r="N510" i="1" s="1"/>
  <c r="M317" i="1"/>
  <c r="K510" i="1"/>
  <c r="K511" i="1"/>
  <c r="K512" i="1" s="1"/>
  <c r="J317" i="1"/>
  <c r="H510" i="1"/>
  <c r="H511" i="1"/>
  <c r="H512" i="1" s="1"/>
  <c r="H513" i="1" s="1"/>
  <c r="H514" i="1" s="1"/>
  <c r="H515" i="1"/>
  <c r="H516" i="1" s="1"/>
  <c r="H517" i="1" s="1"/>
  <c r="H518" i="1" s="1"/>
  <c r="H519" i="1" s="1"/>
  <c r="H520" i="1" s="1"/>
  <c r="H521" i="1" s="1"/>
  <c r="G317" i="1"/>
  <c r="E510" i="1"/>
  <c r="C317" i="1"/>
  <c r="C449" i="1" s="1"/>
  <c r="B317" i="1"/>
  <c r="B449" i="1"/>
  <c r="AH316" i="1"/>
  <c r="AE316" i="1"/>
  <c r="AB316" i="1"/>
  <c r="Y316" i="1"/>
  <c r="V316" i="1"/>
  <c r="S316" i="1"/>
  <c r="P316" i="1"/>
  <c r="M316" i="1"/>
  <c r="J316" i="1"/>
  <c r="G316" i="1"/>
  <c r="C316" i="1"/>
  <c r="D316" i="1" s="1"/>
  <c r="B316" i="1"/>
  <c r="AH315" i="1"/>
  <c r="AE315" i="1"/>
  <c r="AB315" i="1"/>
  <c r="Y315" i="1"/>
  <c r="V315" i="1"/>
  <c r="S315" i="1"/>
  <c r="P315" i="1"/>
  <c r="M315" i="1"/>
  <c r="J315" i="1"/>
  <c r="G315" i="1"/>
  <c r="C315" i="1"/>
  <c r="D315" i="1" s="1"/>
  <c r="B315" i="1"/>
  <c r="AH314" i="1"/>
  <c r="AE314" i="1"/>
  <c r="AB314" i="1"/>
  <c r="Y314" i="1"/>
  <c r="V314" i="1"/>
  <c r="S314" i="1"/>
  <c r="P314" i="1"/>
  <c r="M314" i="1"/>
  <c r="J314" i="1"/>
  <c r="G314" i="1"/>
  <c r="C314" i="1"/>
  <c r="D314" i="1" s="1"/>
  <c r="B314" i="1"/>
  <c r="AH313" i="1"/>
  <c r="AE313" i="1"/>
  <c r="AB313" i="1"/>
  <c r="Y313" i="1"/>
  <c r="V313" i="1"/>
  <c r="S313" i="1"/>
  <c r="P313" i="1"/>
  <c r="M313" i="1"/>
  <c r="J313" i="1"/>
  <c r="G313" i="1"/>
  <c r="C313" i="1"/>
  <c r="B313" i="1"/>
  <c r="AH312" i="1"/>
  <c r="AE312" i="1"/>
  <c r="AB312" i="1"/>
  <c r="Y312" i="1"/>
  <c r="V312" i="1"/>
  <c r="S312" i="1"/>
  <c r="P312" i="1"/>
  <c r="M312" i="1"/>
  <c r="J312" i="1"/>
  <c r="G312" i="1"/>
  <c r="C312" i="1"/>
  <c r="D312" i="1" s="1"/>
  <c r="B312" i="1"/>
  <c r="AH311" i="1"/>
  <c r="AE311" i="1"/>
  <c r="AB311" i="1"/>
  <c r="Y311" i="1"/>
  <c r="V311" i="1"/>
  <c r="S311" i="1"/>
  <c r="P311" i="1"/>
  <c r="M311" i="1"/>
  <c r="J311" i="1"/>
  <c r="G311" i="1"/>
  <c r="C311" i="1"/>
  <c r="D311" i="1" s="1"/>
  <c r="B311" i="1"/>
  <c r="AH310" i="1"/>
  <c r="AE310" i="1"/>
  <c r="AB310" i="1"/>
  <c r="Y310" i="1"/>
  <c r="V310" i="1"/>
  <c r="S310" i="1"/>
  <c r="P310" i="1"/>
  <c r="M310" i="1"/>
  <c r="J310" i="1"/>
  <c r="G310" i="1"/>
  <c r="C310" i="1"/>
  <c r="D310" i="1"/>
  <c r="B310" i="1"/>
  <c r="AH309" i="1"/>
  <c r="AE309" i="1"/>
  <c r="AB309" i="1"/>
  <c r="Y309" i="1"/>
  <c r="V309" i="1"/>
  <c r="S309" i="1"/>
  <c r="P309" i="1"/>
  <c r="M309" i="1"/>
  <c r="J309" i="1"/>
  <c r="G309" i="1"/>
  <c r="C309" i="1"/>
  <c r="B309" i="1"/>
  <c r="AH308" i="1"/>
  <c r="AE308" i="1"/>
  <c r="AE448" i="1" s="1"/>
  <c r="AB308" i="1"/>
  <c r="Y308" i="1"/>
  <c r="Y448" i="1" s="1"/>
  <c r="V308" i="1"/>
  <c r="S308" i="1"/>
  <c r="S448" i="1" s="1"/>
  <c r="P308" i="1"/>
  <c r="M308" i="1"/>
  <c r="M448" i="1" s="1"/>
  <c r="J308" i="1"/>
  <c r="G308" i="1"/>
  <c r="G448" i="1" s="1"/>
  <c r="C308" i="1"/>
  <c r="D308" i="1" s="1"/>
  <c r="B308" i="1"/>
  <c r="AH307" i="1"/>
  <c r="AH448" i="1" s="1"/>
  <c r="AE307" i="1"/>
  <c r="AB307" i="1"/>
  <c r="Y307" i="1"/>
  <c r="V307" i="1"/>
  <c r="S307" i="1"/>
  <c r="P307" i="1"/>
  <c r="M307" i="1"/>
  <c r="J307" i="1"/>
  <c r="G307" i="1"/>
  <c r="C307" i="1"/>
  <c r="B307" i="1"/>
  <c r="D307" i="1"/>
  <c r="AH306" i="1"/>
  <c r="AE306" i="1"/>
  <c r="AB306" i="1"/>
  <c r="Y306" i="1"/>
  <c r="V306" i="1"/>
  <c r="V448" i="1" s="1"/>
  <c r="S306" i="1"/>
  <c r="P306" i="1"/>
  <c r="M306" i="1"/>
  <c r="J306" i="1"/>
  <c r="J448" i="1" s="1"/>
  <c r="G306" i="1"/>
  <c r="C306" i="1"/>
  <c r="D306" i="1" s="1"/>
  <c r="B306" i="1"/>
  <c r="AH305" i="1"/>
  <c r="AE305" i="1"/>
  <c r="AJ316" i="1" s="1"/>
  <c r="AB305" i="1"/>
  <c r="Y305" i="1"/>
  <c r="V305" i="1"/>
  <c r="S305" i="1"/>
  <c r="P305" i="1"/>
  <c r="M305" i="1"/>
  <c r="J305" i="1"/>
  <c r="G305" i="1"/>
  <c r="C305" i="1"/>
  <c r="B305" i="1"/>
  <c r="AH304" i="1"/>
  <c r="AE304" i="1"/>
  <c r="AB304" i="1"/>
  <c r="Y304" i="1"/>
  <c r="V304" i="1"/>
  <c r="S304" i="1"/>
  <c r="P304" i="1"/>
  <c r="M304" i="1"/>
  <c r="J304" i="1"/>
  <c r="G304" i="1"/>
  <c r="C304" i="1"/>
  <c r="B304" i="1"/>
  <c r="D304" i="1"/>
  <c r="AH303" i="1"/>
  <c r="AE303" i="1"/>
  <c r="AB303" i="1"/>
  <c r="Y303" i="1"/>
  <c r="V303" i="1"/>
  <c r="S303" i="1"/>
  <c r="P303" i="1"/>
  <c r="M303" i="1"/>
  <c r="J303" i="1"/>
  <c r="G303" i="1"/>
  <c r="C303" i="1"/>
  <c r="D303" i="1"/>
  <c r="B303" i="1"/>
  <c r="AH302" i="1"/>
  <c r="AE302" i="1"/>
  <c r="AB302" i="1"/>
  <c r="Y302" i="1"/>
  <c r="V302" i="1"/>
  <c r="S302" i="1"/>
  <c r="P302" i="1"/>
  <c r="M302" i="1"/>
  <c r="J302" i="1"/>
  <c r="G302" i="1"/>
  <c r="C302" i="1"/>
  <c r="D302" i="1" s="1"/>
  <c r="B302" i="1"/>
  <c r="AH301" i="1"/>
  <c r="AE301" i="1"/>
  <c r="AB301" i="1"/>
  <c r="Y301" i="1"/>
  <c r="V301" i="1"/>
  <c r="S301" i="1"/>
  <c r="P301" i="1"/>
  <c r="M301" i="1"/>
  <c r="J301" i="1"/>
  <c r="G301" i="1"/>
  <c r="C301" i="1"/>
  <c r="D301" i="1" s="1"/>
  <c r="B301" i="1"/>
  <c r="AH300" i="1"/>
  <c r="AE300" i="1"/>
  <c r="AB300" i="1"/>
  <c r="Y300" i="1"/>
  <c r="V300" i="1"/>
  <c r="S300" i="1"/>
  <c r="P300" i="1"/>
  <c r="M300" i="1"/>
  <c r="J300" i="1"/>
  <c r="G300" i="1"/>
  <c r="C300" i="1"/>
  <c r="D300" i="1" s="1"/>
  <c r="B300" i="1"/>
  <c r="AH299" i="1"/>
  <c r="AE299" i="1"/>
  <c r="AB299" i="1"/>
  <c r="Y299" i="1"/>
  <c r="V299" i="1"/>
  <c r="S299" i="1"/>
  <c r="P299" i="1"/>
  <c r="M299" i="1"/>
  <c r="J299" i="1"/>
  <c r="G299" i="1"/>
  <c r="C299" i="1"/>
  <c r="D299" i="1"/>
  <c r="B299" i="1"/>
  <c r="AH298" i="1"/>
  <c r="AE298" i="1"/>
  <c r="AB298" i="1"/>
  <c r="Y298" i="1"/>
  <c r="V298" i="1"/>
  <c r="S298" i="1"/>
  <c r="P298" i="1"/>
  <c r="M298" i="1"/>
  <c r="J298" i="1"/>
  <c r="G298" i="1"/>
  <c r="C298" i="1"/>
  <c r="D298" i="1" s="1"/>
  <c r="B298" i="1"/>
  <c r="AH297" i="1"/>
  <c r="AE297" i="1"/>
  <c r="AB297" i="1"/>
  <c r="Y297" i="1"/>
  <c r="V297" i="1"/>
  <c r="S297" i="1"/>
  <c r="P297" i="1"/>
  <c r="M297" i="1"/>
  <c r="J297" i="1"/>
  <c r="G297" i="1"/>
  <c r="C297" i="1"/>
  <c r="D297" i="1" s="1"/>
  <c r="B297" i="1"/>
  <c r="AH296" i="1"/>
  <c r="AE296" i="1"/>
  <c r="AB296" i="1"/>
  <c r="Y296" i="1"/>
  <c r="V296" i="1"/>
  <c r="S296" i="1"/>
  <c r="P296" i="1"/>
  <c r="M296" i="1"/>
  <c r="J296" i="1"/>
  <c r="G296" i="1"/>
  <c r="C296" i="1"/>
  <c r="B296" i="1"/>
  <c r="D296" i="1"/>
  <c r="AH295" i="1"/>
  <c r="AE295" i="1"/>
  <c r="AE447" i="1" s="1"/>
  <c r="AB295" i="1"/>
  <c r="Y295" i="1"/>
  <c r="Y447" i="1" s="1"/>
  <c r="V295" i="1"/>
  <c r="S295" i="1"/>
  <c r="S447" i="1" s="1"/>
  <c r="P295" i="1"/>
  <c r="M295" i="1"/>
  <c r="M447" i="1" s="1"/>
  <c r="J295" i="1"/>
  <c r="G295" i="1"/>
  <c r="G447" i="1" s="1"/>
  <c r="C295" i="1"/>
  <c r="D295" i="1"/>
  <c r="B295" i="1"/>
  <c r="AH294" i="1"/>
  <c r="AH447" i="1" s="1"/>
  <c r="AH471" i="1" s="1"/>
  <c r="AE294" i="1"/>
  <c r="AB294" i="1"/>
  <c r="AB447" i="1" s="1"/>
  <c r="AB470" i="1" s="1"/>
  <c r="Y294" i="1"/>
  <c r="V294" i="1"/>
  <c r="V447" i="1" s="1"/>
  <c r="S294" i="1"/>
  <c r="P294" i="1"/>
  <c r="P447" i="1" s="1"/>
  <c r="M294" i="1"/>
  <c r="J294" i="1"/>
  <c r="J447" i="1" s="1"/>
  <c r="G294" i="1"/>
  <c r="C294" i="1"/>
  <c r="D294" i="1" s="1"/>
  <c r="B294" i="1"/>
  <c r="AH293" i="1"/>
  <c r="AE293" i="1"/>
  <c r="AB293" i="1"/>
  <c r="Y293" i="1"/>
  <c r="V293" i="1"/>
  <c r="S293" i="1"/>
  <c r="P293" i="1"/>
  <c r="M293" i="1"/>
  <c r="J293" i="1"/>
  <c r="G293" i="1"/>
  <c r="C293" i="1"/>
  <c r="B293" i="1"/>
  <c r="AH292" i="1"/>
  <c r="AE292" i="1"/>
  <c r="AB292" i="1"/>
  <c r="Y292" i="1"/>
  <c r="V292" i="1"/>
  <c r="S292" i="1"/>
  <c r="P292" i="1"/>
  <c r="M292" i="1"/>
  <c r="J292" i="1"/>
  <c r="G292" i="1"/>
  <c r="C292" i="1"/>
  <c r="D292" i="1" s="1"/>
  <c r="B292" i="1"/>
  <c r="AH291" i="1"/>
  <c r="AE291" i="1"/>
  <c r="AB291" i="1"/>
  <c r="Y291" i="1"/>
  <c r="V291" i="1"/>
  <c r="S291" i="1"/>
  <c r="P291" i="1"/>
  <c r="M291" i="1"/>
  <c r="J291" i="1"/>
  <c r="G291" i="1"/>
  <c r="C291" i="1"/>
  <c r="D291" i="1"/>
  <c r="B291" i="1"/>
  <c r="AH290" i="1"/>
  <c r="AE290" i="1"/>
  <c r="AB290" i="1"/>
  <c r="Y290" i="1"/>
  <c r="V290" i="1"/>
  <c r="S290" i="1"/>
  <c r="P290" i="1"/>
  <c r="M290" i="1"/>
  <c r="J290" i="1"/>
  <c r="G290" i="1"/>
  <c r="C290" i="1"/>
  <c r="B290" i="1"/>
  <c r="D290" i="1" s="1"/>
  <c r="AH289" i="1"/>
  <c r="AE289" i="1"/>
  <c r="AB289" i="1"/>
  <c r="Y289" i="1"/>
  <c r="V289" i="1"/>
  <c r="S289" i="1"/>
  <c r="P289" i="1"/>
  <c r="M289" i="1"/>
  <c r="J289" i="1"/>
  <c r="G289" i="1"/>
  <c r="C289" i="1"/>
  <c r="D289" i="1" s="1"/>
  <c r="B289" i="1"/>
  <c r="AH288" i="1"/>
  <c r="AE288" i="1"/>
  <c r="AB288" i="1"/>
  <c r="Y288" i="1"/>
  <c r="V288" i="1"/>
  <c r="S288" i="1"/>
  <c r="P288" i="1"/>
  <c r="M288" i="1"/>
  <c r="J288" i="1"/>
  <c r="G288" i="1"/>
  <c r="C288" i="1"/>
  <c r="D288" i="1" s="1"/>
  <c r="B288" i="1"/>
  <c r="AH287" i="1"/>
  <c r="AE287" i="1"/>
  <c r="AB287" i="1"/>
  <c r="Y287" i="1"/>
  <c r="V287" i="1"/>
  <c r="S287" i="1"/>
  <c r="P287" i="1"/>
  <c r="M287" i="1"/>
  <c r="J287" i="1"/>
  <c r="G287" i="1"/>
  <c r="C287" i="1"/>
  <c r="D287" i="1"/>
  <c r="B287" i="1"/>
  <c r="AH286" i="1"/>
  <c r="AE286" i="1"/>
  <c r="AB286" i="1"/>
  <c r="Y286" i="1"/>
  <c r="V286" i="1"/>
  <c r="S286" i="1"/>
  <c r="P286" i="1"/>
  <c r="M286" i="1"/>
  <c r="J286" i="1"/>
  <c r="G286" i="1"/>
  <c r="D286" i="1"/>
  <c r="C286" i="1"/>
  <c r="B286" i="1"/>
  <c r="AH285" i="1"/>
  <c r="AE285" i="1"/>
  <c r="AB285" i="1"/>
  <c r="Y285" i="1"/>
  <c r="V285" i="1"/>
  <c r="S285" i="1"/>
  <c r="P285" i="1"/>
  <c r="M285" i="1"/>
  <c r="J285" i="1"/>
  <c r="G285" i="1"/>
  <c r="C285" i="1"/>
  <c r="D285" i="1" s="1"/>
  <c r="B285" i="1"/>
  <c r="AH284" i="1"/>
  <c r="AE284" i="1"/>
  <c r="AB284" i="1"/>
  <c r="AB446" i="1" s="1"/>
  <c r="AB469" i="1" s="1"/>
  <c r="Y284" i="1"/>
  <c r="V284" i="1"/>
  <c r="S284" i="1"/>
  <c r="P284" i="1"/>
  <c r="M284" i="1"/>
  <c r="J284" i="1"/>
  <c r="G284" i="1"/>
  <c r="C284" i="1"/>
  <c r="D284" i="1" s="1"/>
  <c r="B284" i="1"/>
  <c r="AH283" i="1"/>
  <c r="AE283" i="1"/>
  <c r="AB283" i="1"/>
  <c r="Y283" i="1"/>
  <c r="V283" i="1"/>
  <c r="S283" i="1"/>
  <c r="P283" i="1"/>
  <c r="M283" i="1"/>
  <c r="J283" i="1"/>
  <c r="G283" i="1"/>
  <c r="C283" i="1"/>
  <c r="D283" i="1"/>
  <c r="B283" i="1"/>
  <c r="AH282" i="1"/>
  <c r="AH446" i="1" s="1"/>
  <c r="AH469" i="1" s="1"/>
  <c r="AE282" i="1"/>
  <c r="AB282" i="1"/>
  <c r="Y282" i="1"/>
  <c r="V282" i="1"/>
  <c r="S282" i="1"/>
  <c r="P282" i="1"/>
  <c r="M282" i="1"/>
  <c r="J282" i="1"/>
  <c r="G282" i="1"/>
  <c r="C282" i="1"/>
  <c r="B282" i="1"/>
  <c r="D282" i="1" s="1"/>
  <c r="AH281" i="1"/>
  <c r="AE281" i="1"/>
  <c r="AE446" i="1"/>
  <c r="AB281" i="1"/>
  <c r="Y281" i="1"/>
  <c r="Y446" i="1"/>
  <c r="V281" i="1"/>
  <c r="S281" i="1"/>
  <c r="P281" i="1"/>
  <c r="P446" i="1" s="1"/>
  <c r="M281" i="1"/>
  <c r="M446" i="1" s="1"/>
  <c r="J281" i="1"/>
  <c r="J446" i="1"/>
  <c r="G281" i="1"/>
  <c r="G446" i="1"/>
  <c r="C281" i="1"/>
  <c r="C446" i="1"/>
  <c r="B281" i="1"/>
  <c r="D281" i="1"/>
  <c r="AH280" i="1"/>
  <c r="AE280" i="1"/>
  <c r="AB280" i="1"/>
  <c r="Y280" i="1"/>
  <c r="V280" i="1"/>
  <c r="S280" i="1"/>
  <c r="P280" i="1"/>
  <c r="M280" i="1"/>
  <c r="J280" i="1"/>
  <c r="G280" i="1"/>
  <c r="C280" i="1"/>
  <c r="B280" i="1"/>
  <c r="AH279" i="1"/>
  <c r="AE279" i="1"/>
  <c r="AB279" i="1"/>
  <c r="Y279" i="1"/>
  <c r="V279" i="1"/>
  <c r="S279" i="1"/>
  <c r="P279" i="1"/>
  <c r="M279" i="1"/>
  <c r="J279" i="1"/>
  <c r="G279" i="1"/>
  <c r="C279" i="1"/>
  <c r="D279" i="1" s="1"/>
  <c r="B279" i="1"/>
  <c r="AH278" i="1"/>
  <c r="AE278" i="1"/>
  <c r="AB278" i="1"/>
  <c r="Y278" i="1"/>
  <c r="V278" i="1"/>
  <c r="S278" i="1"/>
  <c r="P278" i="1"/>
  <c r="M278" i="1"/>
  <c r="J278" i="1"/>
  <c r="G278" i="1"/>
  <c r="C278" i="1"/>
  <c r="D278" i="1" s="1"/>
  <c r="B278" i="1"/>
  <c r="AH277" i="1"/>
  <c r="AE277" i="1"/>
  <c r="AB277" i="1"/>
  <c r="Y277" i="1"/>
  <c r="V277" i="1"/>
  <c r="S277" i="1"/>
  <c r="P277" i="1"/>
  <c r="M277" i="1"/>
  <c r="J277" i="1"/>
  <c r="G277" i="1"/>
  <c r="C277" i="1"/>
  <c r="D277" i="1"/>
  <c r="B277" i="1"/>
  <c r="AH276" i="1"/>
  <c r="AE276" i="1"/>
  <c r="AB276" i="1"/>
  <c r="Y276" i="1"/>
  <c r="V276" i="1"/>
  <c r="S276" i="1"/>
  <c r="P276" i="1"/>
  <c r="M276" i="1"/>
  <c r="J276" i="1"/>
  <c r="G276" i="1"/>
  <c r="C276" i="1"/>
  <c r="B276" i="1"/>
  <c r="AH275" i="1"/>
  <c r="AE275" i="1"/>
  <c r="AB275" i="1"/>
  <c r="Y275" i="1"/>
  <c r="V275" i="1"/>
  <c r="S275" i="1"/>
  <c r="P275" i="1"/>
  <c r="M275" i="1"/>
  <c r="J275" i="1"/>
  <c r="G275" i="1"/>
  <c r="C275" i="1"/>
  <c r="D275" i="1" s="1"/>
  <c r="B275" i="1"/>
  <c r="AH274" i="1"/>
  <c r="AE274" i="1"/>
  <c r="AB274" i="1"/>
  <c r="Y274" i="1"/>
  <c r="V274" i="1"/>
  <c r="S274" i="1"/>
  <c r="P274" i="1"/>
  <c r="M274" i="1"/>
  <c r="J274" i="1"/>
  <c r="G274" i="1"/>
  <c r="C274" i="1"/>
  <c r="B274" i="1"/>
  <c r="D274" i="1"/>
  <c r="AH273" i="1"/>
  <c r="AE273" i="1"/>
  <c r="AB273" i="1"/>
  <c r="Y273" i="1"/>
  <c r="V273" i="1"/>
  <c r="S273" i="1"/>
  <c r="P273" i="1"/>
  <c r="M273" i="1"/>
  <c r="J273" i="1"/>
  <c r="G273" i="1"/>
  <c r="C273" i="1"/>
  <c r="D273" i="1"/>
  <c r="B273" i="1"/>
  <c r="AH272" i="1"/>
  <c r="AE272" i="1"/>
  <c r="AB272" i="1"/>
  <c r="Y272" i="1"/>
  <c r="V272" i="1"/>
  <c r="S272" i="1"/>
  <c r="P272" i="1"/>
  <c r="M272" i="1"/>
  <c r="J272" i="1"/>
  <c r="G272" i="1"/>
  <c r="C272" i="1"/>
  <c r="B272" i="1"/>
  <c r="AH271" i="1"/>
  <c r="AE271" i="1"/>
  <c r="AB271" i="1"/>
  <c r="Y271" i="1"/>
  <c r="Y445" i="1" s="1"/>
  <c r="V271" i="1"/>
  <c r="S271" i="1"/>
  <c r="P271" i="1"/>
  <c r="M271" i="1"/>
  <c r="J271" i="1"/>
  <c r="G271" i="1"/>
  <c r="G445" i="1" s="1"/>
  <c r="C271" i="1"/>
  <c r="D271" i="1" s="1"/>
  <c r="B271" i="1"/>
  <c r="AH270" i="1"/>
  <c r="AE270" i="1"/>
  <c r="AB270" i="1"/>
  <c r="Y270" i="1"/>
  <c r="V270" i="1"/>
  <c r="S270" i="1"/>
  <c r="P270" i="1"/>
  <c r="M270" i="1"/>
  <c r="J270" i="1"/>
  <c r="G270" i="1"/>
  <c r="C270" i="1"/>
  <c r="D270" i="1" s="1"/>
  <c r="B270" i="1"/>
  <c r="AH269" i="1"/>
  <c r="AH445" i="1" s="1"/>
  <c r="AE269" i="1"/>
  <c r="AB269" i="1"/>
  <c r="AB445" i="1"/>
  <c r="Y269" i="1"/>
  <c r="V269" i="1"/>
  <c r="V445" i="1"/>
  <c r="S269" i="1"/>
  <c r="P269" i="1"/>
  <c r="M269" i="1"/>
  <c r="M445" i="1" s="1"/>
  <c r="J269" i="1"/>
  <c r="J445" i="1" s="1"/>
  <c r="G269" i="1"/>
  <c r="C269" i="1"/>
  <c r="C445" i="1"/>
  <c r="B269" i="1"/>
  <c r="B445" i="1"/>
  <c r="AH268" i="1"/>
  <c r="AE268" i="1"/>
  <c r="AB268" i="1"/>
  <c r="Y268" i="1"/>
  <c r="V268" i="1"/>
  <c r="S268" i="1"/>
  <c r="P268" i="1"/>
  <c r="M268" i="1"/>
  <c r="J268" i="1"/>
  <c r="G268" i="1"/>
  <c r="C268" i="1"/>
  <c r="D268" i="1" s="1"/>
  <c r="B268" i="1"/>
  <c r="AH267" i="1"/>
  <c r="AE267" i="1"/>
  <c r="AB267" i="1"/>
  <c r="Y267" i="1"/>
  <c r="V267" i="1"/>
  <c r="S267" i="1"/>
  <c r="P267" i="1"/>
  <c r="M267" i="1"/>
  <c r="J267" i="1"/>
  <c r="G267" i="1"/>
  <c r="C267" i="1"/>
  <c r="B267" i="1"/>
  <c r="D267" i="1"/>
  <c r="AH266" i="1"/>
  <c r="AE266" i="1"/>
  <c r="AB266" i="1"/>
  <c r="Y266" i="1"/>
  <c r="V266" i="1"/>
  <c r="S266" i="1"/>
  <c r="P266" i="1"/>
  <c r="M266" i="1"/>
  <c r="J266" i="1"/>
  <c r="G266" i="1"/>
  <c r="C266" i="1"/>
  <c r="D266" i="1"/>
  <c r="B266" i="1"/>
  <c r="AH265" i="1"/>
  <c r="AE265" i="1"/>
  <c r="AB265" i="1"/>
  <c r="Y265" i="1"/>
  <c r="V265" i="1"/>
  <c r="S265" i="1"/>
  <c r="P265" i="1"/>
  <c r="M265" i="1"/>
  <c r="J265" i="1"/>
  <c r="G265" i="1"/>
  <c r="C265" i="1"/>
  <c r="B265" i="1"/>
  <c r="AH264" i="1"/>
  <c r="AE264" i="1"/>
  <c r="AB264" i="1"/>
  <c r="Y264" i="1"/>
  <c r="V264" i="1"/>
  <c r="S264" i="1"/>
  <c r="P264" i="1"/>
  <c r="M264" i="1"/>
  <c r="J264" i="1"/>
  <c r="G264" i="1"/>
  <c r="C264" i="1"/>
  <c r="D264" i="1" s="1"/>
  <c r="B264" i="1"/>
  <c r="AH263" i="1"/>
  <c r="AE263" i="1"/>
  <c r="AB263" i="1"/>
  <c r="Y263" i="1"/>
  <c r="V263" i="1"/>
  <c r="S263" i="1"/>
  <c r="P263" i="1"/>
  <c r="M263" i="1"/>
  <c r="J263" i="1"/>
  <c r="G263" i="1"/>
  <c r="C263" i="1"/>
  <c r="D263" i="1" s="1"/>
  <c r="B263" i="1"/>
  <c r="AH262" i="1"/>
  <c r="AE262" i="1"/>
  <c r="AB262" i="1"/>
  <c r="Y262" i="1"/>
  <c r="V262" i="1"/>
  <c r="S262" i="1"/>
  <c r="P262" i="1"/>
  <c r="M262" i="1"/>
  <c r="J262" i="1"/>
  <c r="G262" i="1"/>
  <c r="C262" i="1"/>
  <c r="D262" i="1"/>
  <c r="B262" i="1"/>
  <c r="AH261" i="1"/>
  <c r="AE261" i="1"/>
  <c r="AB261" i="1"/>
  <c r="Y261" i="1"/>
  <c r="V261" i="1"/>
  <c r="S261" i="1"/>
  <c r="P261" i="1"/>
  <c r="M261" i="1"/>
  <c r="J261" i="1"/>
  <c r="G261" i="1"/>
  <c r="C261" i="1"/>
  <c r="B261" i="1"/>
  <c r="AH260" i="1"/>
  <c r="AE260" i="1"/>
  <c r="AE444" i="1" s="1"/>
  <c r="AE467" i="1" s="1"/>
  <c r="AB260" i="1"/>
  <c r="Y260" i="1"/>
  <c r="Y444" i="1" s="1"/>
  <c r="V260" i="1"/>
  <c r="S260" i="1"/>
  <c r="S444" i="1" s="1"/>
  <c r="P260" i="1"/>
  <c r="M260" i="1"/>
  <c r="M444" i="1" s="1"/>
  <c r="J260" i="1"/>
  <c r="G260" i="1"/>
  <c r="G444" i="1" s="1"/>
  <c r="G467" i="1" s="1"/>
  <c r="C260" i="1"/>
  <c r="D260" i="1" s="1"/>
  <c r="B260" i="1"/>
  <c r="AH259" i="1"/>
  <c r="AH444" i="1" s="1"/>
  <c r="AE259" i="1"/>
  <c r="AB259" i="1"/>
  <c r="Y259" i="1"/>
  <c r="V259" i="1"/>
  <c r="S259" i="1"/>
  <c r="P259" i="1"/>
  <c r="M259" i="1"/>
  <c r="J259" i="1"/>
  <c r="G259" i="1"/>
  <c r="C259" i="1"/>
  <c r="B259" i="1"/>
  <c r="D259" i="1"/>
  <c r="AH258" i="1"/>
  <c r="AE258" i="1"/>
  <c r="AB258" i="1"/>
  <c r="Y258" i="1"/>
  <c r="V258" i="1"/>
  <c r="V444" i="1" s="1"/>
  <c r="S258" i="1"/>
  <c r="P258" i="1"/>
  <c r="M258" i="1"/>
  <c r="J258" i="1"/>
  <c r="J444" i="1" s="1"/>
  <c r="J468" i="1" s="1"/>
  <c r="G258" i="1"/>
  <c r="C258" i="1"/>
  <c r="D258" i="1" s="1"/>
  <c r="B258" i="1"/>
  <c r="AH257" i="1"/>
  <c r="AE257" i="1"/>
  <c r="AJ268" i="1" s="1"/>
  <c r="AB257" i="1"/>
  <c r="Y257" i="1"/>
  <c r="V257" i="1"/>
  <c r="S257" i="1"/>
  <c r="P257" i="1"/>
  <c r="M257" i="1"/>
  <c r="J257" i="1"/>
  <c r="G257" i="1"/>
  <c r="C257" i="1"/>
  <c r="B257" i="1"/>
  <c r="AH256" i="1"/>
  <c r="AE256" i="1"/>
  <c r="AB256" i="1"/>
  <c r="Y256" i="1"/>
  <c r="V256" i="1"/>
  <c r="S256" i="1"/>
  <c r="P256" i="1"/>
  <c r="M256" i="1"/>
  <c r="J256" i="1"/>
  <c r="G256" i="1"/>
  <c r="C256" i="1"/>
  <c r="B256" i="1"/>
  <c r="D256" i="1"/>
  <c r="AH255" i="1"/>
  <c r="AE255" i="1"/>
  <c r="AB255" i="1"/>
  <c r="Y255" i="1"/>
  <c r="V255" i="1"/>
  <c r="S255" i="1"/>
  <c r="P255" i="1"/>
  <c r="M255" i="1"/>
  <c r="J255" i="1"/>
  <c r="G255" i="1"/>
  <c r="C255" i="1"/>
  <c r="D255" i="1"/>
  <c r="B255" i="1"/>
  <c r="AH254" i="1"/>
  <c r="AE254" i="1"/>
  <c r="AB254" i="1"/>
  <c r="Y254" i="1"/>
  <c r="V254" i="1"/>
  <c r="S254" i="1"/>
  <c r="P254" i="1"/>
  <c r="M254" i="1"/>
  <c r="J254" i="1"/>
  <c r="G254" i="1"/>
  <c r="C254" i="1"/>
  <c r="D254" i="1" s="1"/>
  <c r="B254" i="1"/>
  <c r="AH253" i="1"/>
  <c r="AE253" i="1"/>
  <c r="AB253" i="1"/>
  <c r="Y253" i="1"/>
  <c r="V253" i="1"/>
  <c r="S253" i="1"/>
  <c r="P253" i="1"/>
  <c r="M253" i="1"/>
  <c r="J253" i="1"/>
  <c r="G253" i="1"/>
  <c r="C253" i="1"/>
  <c r="D253" i="1" s="1"/>
  <c r="B253" i="1"/>
  <c r="AH252" i="1"/>
  <c r="AE252" i="1"/>
  <c r="AB252" i="1"/>
  <c r="Y252" i="1"/>
  <c r="V252" i="1"/>
  <c r="S252" i="1"/>
  <c r="P252" i="1"/>
  <c r="M252" i="1"/>
  <c r="J252" i="1"/>
  <c r="G252" i="1"/>
  <c r="C252" i="1"/>
  <c r="D252" i="1" s="1"/>
  <c r="B252" i="1"/>
  <c r="AH251" i="1"/>
  <c r="AE251" i="1"/>
  <c r="AB251" i="1"/>
  <c r="Y251" i="1"/>
  <c r="V251" i="1"/>
  <c r="S251" i="1"/>
  <c r="P251" i="1"/>
  <c r="M251" i="1"/>
  <c r="J251" i="1"/>
  <c r="G251" i="1"/>
  <c r="G443" i="1" s="1"/>
  <c r="C251" i="1"/>
  <c r="D251" i="1"/>
  <c r="B251" i="1"/>
  <c r="AH250" i="1"/>
  <c r="AE250" i="1"/>
  <c r="AB250" i="1"/>
  <c r="Y250" i="1"/>
  <c r="V250" i="1"/>
  <c r="S250" i="1"/>
  <c r="P250" i="1"/>
  <c r="M250" i="1"/>
  <c r="J250" i="1"/>
  <c r="G250" i="1"/>
  <c r="C250" i="1"/>
  <c r="D250" i="1" s="1"/>
  <c r="B250" i="1"/>
  <c r="AH249" i="1"/>
  <c r="AE249" i="1"/>
  <c r="AB249" i="1"/>
  <c r="Y249" i="1"/>
  <c r="V249" i="1"/>
  <c r="S249" i="1"/>
  <c r="P249" i="1"/>
  <c r="M249" i="1"/>
  <c r="J249" i="1"/>
  <c r="G249" i="1"/>
  <c r="C249" i="1"/>
  <c r="D249" i="1" s="1"/>
  <c r="B249" i="1"/>
  <c r="AH248" i="1"/>
  <c r="AE248" i="1"/>
  <c r="AB248" i="1"/>
  <c r="Y248" i="1"/>
  <c r="V248" i="1"/>
  <c r="S248" i="1"/>
  <c r="P248" i="1"/>
  <c r="M248" i="1"/>
  <c r="J248" i="1"/>
  <c r="G248" i="1"/>
  <c r="C248" i="1"/>
  <c r="B248" i="1"/>
  <c r="D248" i="1"/>
  <c r="AH247" i="1"/>
  <c r="AE247" i="1"/>
  <c r="AE443" i="1" s="1"/>
  <c r="AB247" i="1"/>
  <c r="Y247" i="1"/>
  <c r="Y443" i="1" s="1"/>
  <c r="V247" i="1"/>
  <c r="S247" i="1"/>
  <c r="P247" i="1"/>
  <c r="M247" i="1"/>
  <c r="J247" i="1"/>
  <c r="G247" i="1"/>
  <c r="C247" i="1"/>
  <c r="D247" i="1"/>
  <c r="B247" i="1"/>
  <c r="AH246" i="1"/>
  <c r="AH443" i="1" s="1"/>
  <c r="AE246" i="1"/>
  <c r="AB246" i="1"/>
  <c r="AB443" i="1" s="1"/>
  <c r="Y246" i="1"/>
  <c r="V246" i="1"/>
  <c r="S246" i="1"/>
  <c r="P246" i="1"/>
  <c r="M246" i="1"/>
  <c r="J246" i="1"/>
  <c r="G246" i="1"/>
  <c r="C246" i="1"/>
  <c r="D246" i="1" s="1"/>
  <c r="B246" i="1"/>
  <c r="AH245" i="1"/>
  <c r="AE245" i="1"/>
  <c r="AB245" i="1"/>
  <c r="Y245" i="1"/>
  <c r="V245" i="1"/>
  <c r="S245" i="1"/>
  <c r="P245" i="1"/>
  <c r="P443" i="1" s="1"/>
  <c r="M245" i="1"/>
  <c r="J245" i="1"/>
  <c r="J443" i="1"/>
  <c r="G245" i="1"/>
  <c r="C245" i="1"/>
  <c r="B245" i="1"/>
  <c r="B443" i="1" s="1"/>
  <c r="AH244" i="1"/>
  <c r="AE244" i="1"/>
  <c r="AB244" i="1"/>
  <c r="Y244" i="1"/>
  <c r="V244" i="1"/>
  <c r="S244" i="1"/>
  <c r="P244" i="1"/>
  <c r="M244" i="1"/>
  <c r="J244" i="1"/>
  <c r="G244" i="1"/>
  <c r="C244" i="1"/>
  <c r="B244" i="1"/>
  <c r="D244" i="1"/>
  <c r="AH243" i="1"/>
  <c r="AE243" i="1"/>
  <c r="AB243" i="1"/>
  <c r="Y243" i="1"/>
  <c r="V243" i="1"/>
  <c r="S243" i="1"/>
  <c r="P243" i="1"/>
  <c r="M243" i="1"/>
  <c r="J243" i="1"/>
  <c r="G243" i="1"/>
  <c r="C243" i="1"/>
  <c r="D243" i="1"/>
  <c r="B243" i="1"/>
  <c r="AH242" i="1"/>
  <c r="AE242" i="1"/>
  <c r="AB242" i="1"/>
  <c r="Y242" i="1"/>
  <c r="V242" i="1"/>
  <c r="S242" i="1"/>
  <c r="P242" i="1"/>
  <c r="M242" i="1"/>
  <c r="J242" i="1"/>
  <c r="G242" i="1"/>
  <c r="C242" i="1"/>
  <c r="B242" i="1"/>
  <c r="AH241" i="1"/>
  <c r="AE241" i="1"/>
  <c r="AB241" i="1"/>
  <c r="Y241" i="1"/>
  <c r="V241" i="1"/>
  <c r="S241" i="1"/>
  <c r="P241" i="1"/>
  <c r="M241" i="1"/>
  <c r="J241" i="1"/>
  <c r="G241" i="1"/>
  <c r="C241" i="1"/>
  <c r="D241" i="1" s="1"/>
  <c r="B241" i="1"/>
  <c r="AH240" i="1"/>
  <c r="AE240" i="1"/>
  <c r="AB240" i="1"/>
  <c r="Y240" i="1"/>
  <c r="V240" i="1"/>
  <c r="S240" i="1"/>
  <c r="P240" i="1"/>
  <c r="M240" i="1"/>
  <c r="J240" i="1"/>
  <c r="G240" i="1"/>
  <c r="C240" i="1"/>
  <c r="D240" i="1" s="1"/>
  <c r="B240" i="1"/>
  <c r="AH239" i="1"/>
  <c r="AE239" i="1"/>
  <c r="AB239" i="1"/>
  <c r="Y239" i="1"/>
  <c r="V239" i="1"/>
  <c r="S239" i="1"/>
  <c r="P239" i="1"/>
  <c r="M239" i="1"/>
  <c r="J239" i="1"/>
  <c r="G239" i="1"/>
  <c r="C239" i="1"/>
  <c r="D239" i="1"/>
  <c r="B239" i="1"/>
  <c r="AH238" i="1"/>
  <c r="AE238" i="1"/>
  <c r="AB238" i="1"/>
  <c r="Y238" i="1"/>
  <c r="V238" i="1"/>
  <c r="S238" i="1"/>
  <c r="P238" i="1"/>
  <c r="M238" i="1"/>
  <c r="J238" i="1"/>
  <c r="G238" i="1"/>
  <c r="C238" i="1"/>
  <c r="B238" i="1"/>
  <c r="B442" i="1" s="1"/>
  <c r="AH237" i="1"/>
  <c r="AE237" i="1"/>
  <c r="AB237" i="1"/>
  <c r="Y237" i="1"/>
  <c r="V237" i="1"/>
  <c r="S237" i="1"/>
  <c r="P237" i="1"/>
  <c r="M237" i="1"/>
  <c r="M442" i="1" s="1"/>
  <c r="J237" i="1"/>
  <c r="G237" i="1"/>
  <c r="C237" i="1"/>
  <c r="D237" i="1" s="1"/>
  <c r="B237" i="1"/>
  <c r="AH236" i="1"/>
  <c r="AE236" i="1"/>
  <c r="AB236" i="1"/>
  <c r="Y236" i="1"/>
  <c r="V236" i="1"/>
  <c r="S236" i="1"/>
  <c r="P236" i="1"/>
  <c r="P442" i="1" s="1"/>
  <c r="M236" i="1"/>
  <c r="J236" i="1"/>
  <c r="G236" i="1"/>
  <c r="C236" i="1"/>
  <c r="D236" i="1" s="1"/>
  <c r="B236" i="1"/>
  <c r="AH235" i="1"/>
  <c r="AE235" i="1"/>
  <c r="AB235" i="1"/>
  <c r="Y235" i="1"/>
  <c r="V235" i="1"/>
  <c r="S235" i="1"/>
  <c r="P235" i="1"/>
  <c r="M235" i="1"/>
  <c r="J235" i="1"/>
  <c r="G235" i="1"/>
  <c r="C235" i="1"/>
  <c r="D235" i="1"/>
  <c r="B235" i="1"/>
  <c r="AH234" i="1"/>
  <c r="AE234" i="1"/>
  <c r="AB234" i="1"/>
  <c r="Y234" i="1"/>
  <c r="V234" i="1"/>
  <c r="S234" i="1"/>
  <c r="P234" i="1"/>
  <c r="M234" i="1"/>
  <c r="J234" i="1"/>
  <c r="J442" i="1" s="1"/>
  <c r="G234" i="1"/>
  <c r="C234" i="1"/>
  <c r="B234" i="1"/>
  <c r="AH233" i="1"/>
  <c r="AH442" i="1"/>
  <c r="AE233" i="1"/>
  <c r="AB233" i="1"/>
  <c r="Y233" i="1"/>
  <c r="V233" i="1"/>
  <c r="V442" i="1" s="1"/>
  <c r="S233" i="1"/>
  <c r="S442" i="1"/>
  <c r="P233" i="1"/>
  <c r="M233" i="1"/>
  <c r="J233" i="1"/>
  <c r="G233" i="1"/>
  <c r="D233" i="1"/>
  <c r="C233" i="1"/>
  <c r="B233" i="1"/>
  <c r="AH232" i="1"/>
  <c r="AE232" i="1"/>
  <c r="AB232" i="1"/>
  <c r="Y232" i="1"/>
  <c r="V232" i="1"/>
  <c r="S232" i="1"/>
  <c r="P232" i="1"/>
  <c r="M232" i="1"/>
  <c r="J232" i="1"/>
  <c r="G232" i="1"/>
  <c r="C232" i="1"/>
  <c r="B232" i="1"/>
  <c r="D232" i="1" s="1"/>
  <c r="AH231" i="1"/>
  <c r="AE231" i="1"/>
  <c r="AB231" i="1"/>
  <c r="Y231" i="1"/>
  <c r="V231" i="1"/>
  <c r="S231" i="1"/>
  <c r="P231" i="1"/>
  <c r="M231" i="1"/>
  <c r="J231" i="1"/>
  <c r="G231" i="1"/>
  <c r="C231" i="1"/>
  <c r="B231" i="1"/>
  <c r="AH230" i="1"/>
  <c r="AE230" i="1"/>
  <c r="AB230" i="1"/>
  <c r="Y230" i="1"/>
  <c r="V230" i="1"/>
  <c r="S230" i="1"/>
  <c r="P230" i="1"/>
  <c r="M230" i="1"/>
  <c r="J230" i="1"/>
  <c r="G230" i="1"/>
  <c r="C230" i="1"/>
  <c r="D230" i="1"/>
  <c r="B230" i="1"/>
  <c r="AH229" i="1"/>
  <c r="AE229" i="1"/>
  <c r="AB229" i="1"/>
  <c r="Y229" i="1"/>
  <c r="V229" i="1"/>
  <c r="S229" i="1"/>
  <c r="P229" i="1"/>
  <c r="M229" i="1"/>
  <c r="J229" i="1"/>
  <c r="G229" i="1"/>
  <c r="D229" i="1"/>
  <c r="C229" i="1"/>
  <c r="B229" i="1"/>
  <c r="AH228" i="1"/>
  <c r="AE228" i="1"/>
  <c r="AB228" i="1"/>
  <c r="Y228" i="1"/>
  <c r="V228" i="1"/>
  <c r="S228" i="1"/>
  <c r="P228" i="1"/>
  <c r="M228" i="1"/>
  <c r="J228" i="1"/>
  <c r="G228" i="1"/>
  <c r="C228" i="1"/>
  <c r="B228" i="1"/>
  <c r="D228" i="1" s="1"/>
  <c r="AH227" i="1"/>
  <c r="AE227" i="1"/>
  <c r="AB227" i="1"/>
  <c r="Y227" i="1"/>
  <c r="V227" i="1"/>
  <c r="S227" i="1"/>
  <c r="P227" i="1"/>
  <c r="M227" i="1"/>
  <c r="J227" i="1"/>
  <c r="G227" i="1"/>
  <c r="C227" i="1"/>
  <c r="D227" i="1" s="1"/>
  <c r="B227" i="1"/>
  <c r="AH226" i="1"/>
  <c r="AE226" i="1"/>
  <c r="AB226" i="1"/>
  <c r="Y226" i="1"/>
  <c r="V226" i="1"/>
  <c r="S226" i="1"/>
  <c r="P226" i="1"/>
  <c r="M226" i="1"/>
  <c r="J226" i="1"/>
  <c r="G226" i="1"/>
  <c r="C226" i="1"/>
  <c r="D226" i="1"/>
  <c r="B226" i="1"/>
  <c r="AH225" i="1"/>
  <c r="AE225" i="1"/>
  <c r="AB225" i="1"/>
  <c r="Y225" i="1"/>
  <c r="V225" i="1"/>
  <c r="S225" i="1"/>
  <c r="P225" i="1"/>
  <c r="M225" i="1"/>
  <c r="J225" i="1"/>
  <c r="G225" i="1"/>
  <c r="C225" i="1"/>
  <c r="B225" i="1"/>
  <c r="D225" i="1" s="1"/>
  <c r="AH224" i="1"/>
  <c r="AE224" i="1"/>
  <c r="AB224" i="1"/>
  <c r="Y224" i="1"/>
  <c r="V224" i="1"/>
  <c r="S224" i="1"/>
  <c r="P224" i="1"/>
  <c r="M224" i="1"/>
  <c r="J224" i="1"/>
  <c r="G224" i="1"/>
  <c r="C224" i="1"/>
  <c r="B224" i="1"/>
  <c r="D224" i="1" s="1"/>
  <c r="AH223" i="1"/>
  <c r="AE223" i="1"/>
  <c r="AB223" i="1"/>
  <c r="AB441" i="1" s="1"/>
  <c r="AB464" i="1" s="1"/>
  <c r="Y223" i="1"/>
  <c r="V223" i="1"/>
  <c r="V441" i="1" s="1"/>
  <c r="V464" i="1" s="1"/>
  <c r="S223" i="1"/>
  <c r="P223" i="1"/>
  <c r="M223" i="1"/>
  <c r="J223" i="1"/>
  <c r="G223" i="1"/>
  <c r="C223" i="1"/>
  <c r="B223" i="1"/>
  <c r="AH222" i="1"/>
  <c r="AE222" i="1"/>
  <c r="AB222" i="1"/>
  <c r="Y222" i="1"/>
  <c r="V222" i="1"/>
  <c r="S222" i="1"/>
  <c r="P222" i="1"/>
  <c r="M222" i="1"/>
  <c r="J222" i="1"/>
  <c r="G222" i="1"/>
  <c r="C222" i="1"/>
  <c r="D222" i="1"/>
  <c r="B222" i="1"/>
  <c r="AH221" i="1"/>
  <c r="AE221" i="1"/>
  <c r="AB221" i="1"/>
  <c r="Y221" i="1"/>
  <c r="Y441" i="1"/>
  <c r="V221" i="1"/>
  <c r="S221" i="1"/>
  <c r="S441" i="1"/>
  <c r="P221" i="1"/>
  <c r="P441" i="1" s="1"/>
  <c r="M221" i="1"/>
  <c r="J221" i="1"/>
  <c r="G221" i="1"/>
  <c r="G441" i="1" s="1"/>
  <c r="C221" i="1"/>
  <c r="B221" i="1"/>
  <c r="AH220" i="1"/>
  <c r="AE220" i="1"/>
  <c r="AB220" i="1"/>
  <c r="Y220" i="1"/>
  <c r="V220" i="1"/>
  <c r="S220" i="1"/>
  <c r="P220" i="1"/>
  <c r="M220" i="1"/>
  <c r="J220" i="1"/>
  <c r="G220" i="1"/>
  <c r="C220" i="1"/>
  <c r="B220" i="1"/>
  <c r="D220" i="1"/>
  <c r="AH219" i="1"/>
  <c r="AE219" i="1"/>
  <c r="AB219" i="1"/>
  <c r="Y219" i="1"/>
  <c r="V219" i="1"/>
  <c r="S219" i="1"/>
  <c r="P219" i="1"/>
  <c r="M219" i="1"/>
  <c r="J219" i="1"/>
  <c r="G219" i="1"/>
  <c r="C219" i="1"/>
  <c r="D219" i="1"/>
  <c r="B219" i="1"/>
  <c r="AH218" i="1"/>
  <c r="AE218" i="1"/>
  <c r="AB218" i="1"/>
  <c r="Y218" i="1"/>
  <c r="V218" i="1"/>
  <c r="S218" i="1"/>
  <c r="P218" i="1"/>
  <c r="M218" i="1"/>
  <c r="J218" i="1"/>
  <c r="G218" i="1"/>
  <c r="C218" i="1"/>
  <c r="B218" i="1"/>
  <c r="AH217" i="1"/>
  <c r="AE217" i="1"/>
  <c r="AB217" i="1"/>
  <c r="Y217" i="1"/>
  <c r="V217" i="1"/>
  <c r="S217" i="1"/>
  <c r="P217" i="1"/>
  <c r="M217" i="1"/>
  <c r="J217" i="1"/>
  <c r="G217" i="1"/>
  <c r="C217" i="1"/>
  <c r="D217" i="1" s="1"/>
  <c r="B217" i="1"/>
  <c r="AH216" i="1"/>
  <c r="AE216" i="1"/>
  <c r="AB216" i="1"/>
  <c r="Y216" i="1"/>
  <c r="V216" i="1"/>
  <c r="S216" i="1"/>
  <c r="P216" i="1"/>
  <c r="M216" i="1"/>
  <c r="J216" i="1"/>
  <c r="G216" i="1"/>
  <c r="C216" i="1"/>
  <c r="D216" i="1" s="1"/>
  <c r="B216" i="1"/>
  <c r="AH215" i="1"/>
  <c r="AE215" i="1"/>
  <c r="AB215" i="1"/>
  <c r="Y215" i="1"/>
  <c r="V215" i="1"/>
  <c r="S215" i="1"/>
  <c r="P215" i="1"/>
  <c r="M215" i="1"/>
  <c r="J215" i="1"/>
  <c r="G215" i="1"/>
  <c r="C215" i="1"/>
  <c r="D215" i="1"/>
  <c r="B215" i="1"/>
  <c r="AH214" i="1"/>
  <c r="AE214" i="1"/>
  <c r="AB214" i="1"/>
  <c r="Y214" i="1"/>
  <c r="V214" i="1"/>
  <c r="S214" i="1"/>
  <c r="P214" i="1"/>
  <c r="M214" i="1"/>
  <c r="J214" i="1"/>
  <c r="G214" i="1"/>
  <c r="C214" i="1"/>
  <c r="B214" i="1"/>
  <c r="AH213" i="1"/>
  <c r="AE213" i="1"/>
  <c r="AE440" i="1" s="1"/>
  <c r="AB213" i="1"/>
  <c r="Y213" i="1"/>
  <c r="V213" i="1"/>
  <c r="S213" i="1"/>
  <c r="P213" i="1"/>
  <c r="M213" i="1"/>
  <c r="J213" i="1"/>
  <c r="G213" i="1"/>
  <c r="G440" i="1" s="1"/>
  <c r="G464" i="1" s="1"/>
  <c r="C213" i="1"/>
  <c r="D213" i="1" s="1"/>
  <c r="B213" i="1"/>
  <c r="AH212" i="1"/>
  <c r="AH440" i="1" s="1"/>
  <c r="AE212" i="1"/>
  <c r="AB212" i="1"/>
  <c r="Y212" i="1"/>
  <c r="V212" i="1"/>
  <c r="V440" i="1" s="1"/>
  <c r="S212" i="1"/>
  <c r="P212" i="1"/>
  <c r="M212" i="1"/>
  <c r="J212" i="1"/>
  <c r="J440" i="1" s="1"/>
  <c r="G212" i="1"/>
  <c r="C212" i="1"/>
  <c r="B212" i="1"/>
  <c r="D212" i="1"/>
  <c r="AH211" i="1"/>
  <c r="AE211" i="1"/>
  <c r="AB211" i="1"/>
  <c r="Y211" i="1"/>
  <c r="V211" i="1"/>
  <c r="S211" i="1"/>
  <c r="P211" i="1"/>
  <c r="M211" i="1"/>
  <c r="J211" i="1"/>
  <c r="G211" i="1"/>
  <c r="C211" i="1"/>
  <c r="D211" i="1"/>
  <c r="B211" i="1"/>
  <c r="AH210" i="1"/>
  <c r="AE210" i="1"/>
  <c r="AB210" i="1"/>
  <c r="AB440" i="1" s="1"/>
  <c r="Y210" i="1"/>
  <c r="V210" i="1"/>
  <c r="S210" i="1"/>
  <c r="P210" i="1"/>
  <c r="M210" i="1"/>
  <c r="J210" i="1"/>
  <c r="G210" i="1"/>
  <c r="C210" i="1"/>
  <c r="B210" i="1"/>
  <c r="B440" i="1" s="1"/>
  <c r="AH209" i="1"/>
  <c r="AE209" i="1"/>
  <c r="AB209" i="1"/>
  <c r="Y209" i="1"/>
  <c r="Y440" i="1" s="1"/>
  <c r="V209" i="1"/>
  <c r="S209" i="1"/>
  <c r="P209" i="1"/>
  <c r="P440" i="1" s="1"/>
  <c r="M209" i="1"/>
  <c r="M440" i="1"/>
  <c r="J209" i="1"/>
  <c r="G209" i="1"/>
  <c r="C209" i="1"/>
  <c r="C440" i="1"/>
  <c r="B209" i="1"/>
  <c r="D209" i="1" s="1"/>
  <c r="AH208" i="1"/>
  <c r="AE208" i="1"/>
  <c r="AB208" i="1"/>
  <c r="Y208" i="1"/>
  <c r="V208" i="1"/>
  <c r="S208" i="1"/>
  <c r="P208" i="1"/>
  <c r="M208" i="1"/>
  <c r="J208" i="1"/>
  <c r="G208" i="1"/>
  <c r="C208" i="1"/>
  <c r="D208" i="1" s="1"/>
  <c r="B208" i="1"/>
  <c r="AH207" i="1"/>
  <c r="AE207" i="1"/>
  <c r="AB207" i="1"/>
  <c r="Y207" i="1"/>
  <c r="V207" i="1"/>
  <c r="S207" i="1"/>
  <c r="P207" i="1"/>
  <c r="M207" i="1"/>
  <c r="J207" i="1"/>
  <c r="G207" i="1"/>
  <c r="C207" i="1"/>
  <c r="D207" i="1" s="1"/>
  <c r="B207" i="1"/>
  <c r="AH206" i="1"/>
  <c r="AE206" i="1"/>
  <c r="AB206" i="1"/>
  <c r="Y206" i="1"/>
  <c r="V206" i="1"/>
  <c r="S206" i="1"/>
  <c r="P206" i="1"/>
  <c r="M206" i="1"/>
  <c r="J206" i="1"/>
  <c r="G206" i="1"/>
  <c r="C206" i="1"/>
  <c r="B206" i="1"/>
  <c r="D206" i="1" s="1"/>
  <c r="AH205" i="1"/>
  <c r="AE205" i="1"/>
  <c r="AB205" i="1"/>
  <c r="Y205" i="1"/>
  <c r="V205" i="1"/>
  <c r="S205" i="1"/>
  <c r="P205" i="1"/>
  <c r="M205" i="1"/>
  <c r="J205" i="1"/>
  <c r="G205" i="1"/>
  <c r="C205" i="1"/>
  <c r="B205" i="1"/>
  <c r="AH204" i="1"/>
  <c r="AE204" i="1"/>
  <c r="AB204" i="1"/>
  <c r="Y204" i="1"/>
  <c r="V204" i="1"/>
  <c r="S204" i="1"/>
  <c r="P204" i="1"/>
  <c r="M204" i="1"/>
  <c r="J204" i="1"/>
  <c r="G204" i="1"/>
  <c r="C204" i="1"/>
  <c r="B204" i="1"/>
  <c r="AH203" i="1"/>
  <c r="AE203" i="1"/>
  <c r="AB203" i="1"/>
  <c r="Y203" i="1"/>
  <c r="V203" i="1"/>
  <c r="S203" i="1"/>
  <c r="P203" i="1"/>
  <c r="M203" i="1"/>
  <c r="J203" i="1"/>
  <c r="G203" i="1"/>
  <c r="C203" i="1"/>
  <c r="B203" i="1"/>
  <c r="B439" i="1" s="1"/>
  <c r="AH202" i="1"/>
  <c r="AE202" i="1"/>
  <c r="AB202" i="1"/>
  <c r="Y202" i="1"/>
  <c r="V202" i="1"/>
  <c r="S202" i="1"/>
  <c r="P202" i="1"/>
  <c r="M202" i="1"/>
  <c r="M439" i="1" s="1"/>
  <c r="M463" i="1" s="1"/>
  <c r="J202" i="1"/>
  <c r="G202" i="1"/>
  <c r="C202" i="1"/>
  <c r="D202" i="1"/>
  <c r="B202" i="1"/>
  <c r="AH201" i="1"/>
  <c r="AE201" i="1"/>
  <c r="AB201" i="1"/>
  <c r="Y201" i="1"/>
  <c r="V201" i="1"/>
  <c r="S201" i="1"/>
  <c r="P201" i="1"/>
  <c r="M201" i="1"/>
  <c r="J201" i="1"/>
  <c r="G201" i="1"/>
  <c r="D201" i="1"/>
  <c r="C201" i="1"/>
  <c r="B201" i="1"/>
  <c r="AH200" i="1"/>
  <c r="AE200" i="1"/>
  <c r="AB200" i="1"/>
  <c r="Y200" i="1"/>
  <c r="V200" i="1"/>
  <c r="S200" i="1"/>
  <c r="P200" i="1"/>
  <c r="M200" i="1"/>
  <c r="J200" i="1"/>
  <c r="G200" i="1"/>
  <c r="C200" i="1"/>
  <c r="D200" i="1" s="1"/>
  <c r="B200" i="1"/>
  <c r="AH199" i="1"/>
  <c r="AE199" i="1"/>
  <c r="AB199" i="1"/>
  <c r="Y199" i="1"/>
  <c r="V199" i="1"/>
  <c r="S199" i="1"/>
  <c r="P199" i="1"/>
  <c r="M199" i="1"/>
  <c r="J199" i="1"/>
  <c r="G199" i="1"/>
  <c r="C199" i="1"/>
  <c r="D199" i="1" s="1"/>
  <c r="B199" i="1"/>
  <c r="AH198" i="1"/>
  <c r="AE198" i="1"/>
  <c r="AB198" i="1"/>
  <c r="Y198" i="1"/>
  <c r="V198" i="1"/>
  <c r="S198" i="1"/>
  <c r="S439" i="1" s="1"/>
  <c r="P198" i="1"/>
  <c r="M198" i="1"/>
  <c r="J198" i="1"/>
  <c r="G198" i="1"/>
  <c r="C198" i="1"/>
  <c r="B198" i="1"/>
  <c r="D198" i="1" s="1"/>
  <c r="AH197" i="1"/>
  <c r="AH439" i="1" s="1"/>
  <c r="AE197" i="1"/>
  <c r="AE439" i="1" s="1"/>
  <c r="AB197" i="1"/>
  <c r="Y197" i="1"/>
  <c r="V197" i="1"/>
  <c r="S197" i="1"/>
  <c r="P197" i="1"/>
  <c r="M197" i="1"/>
  <c r="J197" i="1"/>
  <c r="J439" i="1" s="1"/>
  <c r="J463" i="1" s="1"/>
  <c r="G197" i="1"/>
  <c r="D197" i="1"/>
  <c r="C197" i="1"/>
  <c r="B197" i="1"/>
  <c r="AH196" i="1"/>
  <c r="AE196" i="1"/>
  <c r="AB196" i="1"/>
  <c r="Y196" i="1"/>
  <c r="V196" i="1"/>
  <c r="S196" i="1"/>
  <c r="P196" i="1"/>
  <c r="M196" i="1"/>
  <c r="J196" i="1"/>
  <c r="G196" i="1"/>
  <c r="C196" i="1"/>
  <c r="B196" i="1"/>
  <c r="AH195" i="1"/>
  <c r="AE195" i="1"/>
  <c r="AB195" i="1"/>
  <c r="Y195" i="1"/>
  <c r="V195" i="1"/>
  <c r="S195" i="1"/>
  <c r="P195" i="1"/>
  <c r="M195" i="1"/>
  <c r="J195" i="1"/>
  <c r="G195" i="1"/>
  <c r="C195" i="1"/>
  <c r="B195" i="1"/>
  <c r="AH194" i="1"/>
  <c r="AE194" i="1"/>
  <c r="AB194" i="1"/>
  <c r="Y194" i="1"/>
  <c r="V194" i="1"/>
  <c r="S194" i="1"/>
  <c r="P194" i="1"/>
  <c r="M194" i="1"/>
  <c r="J194" i="1"/>
  <c r="G194" i="1"/>
  <c r="C194" i="1"/>
  <c r="B194" i="1"/>
  <c r="D194" i="1" s="1"/>
  <c r="AH193" i="1"/>
  <c r="AE193" i="1"/>
  <c r="AB193" i="1"/>
  <c r="Y193" i="1"/>
  <c r="V193" i="1"/>
  <c r="S193" i="1"/>
  <c r="P193" i="1"/>
  <c r="M193" i="1"/>
  <c r="J193" i="1"/>
  <c r="G193" i="1"/>
  <c r="C193" i="1"/>
  <c r="D193" i="1" s="1"/>
  <c r="B193" i="1"/>
  <c r="AH192" i="1"/>
  <c r="AE192" i="1"/>
  <c r="AB192" i="1"/>
  <c r="Y192" i="1"/>
  <c r="V192" i="1"/>
  <c r="S192" i="1"/>
  <c r="P192" i="1"/>
  <c r="M192" i="1"/>
  <c r="J192" i="1"/>
  <c r="G192" i="1"/>
  <c r="C192" i="1"/>
  <c r="D192" i="1" s="1"/>
  <c r="B192" i="1"/>
  <c r="AH191" i="1"/>
  <c r="AE191" i="1"/>
  <c r="AB191" i="1"/>
  <c r="Y191" i="1"/>
  <c r="V191" i="1"/>
  <c r="S191" i="1"/>
  <c r="P191" i="1"/>
  <c r="M191" i="1"/>
  <c r="J191" i="1"/>
  <c r="G191" i="1"/>
  <c r="C191" i="1"/>
  <c r="D191" i="1" s="1"/>
  <c r="B191" i="1"/>
  <c r="AH190" i="1"/>
  <c r="AE190" i="1"/>
  <c r="AB190" i="1"/>
  <c r="Y190" i="1"/>
  <c r="V190" i="1"/>
  <c r="S190" i="1"/>
  <c r="P190" i="1"/>
  <c r="M190" i="1"/>
  <c r="J190" i="1"/>
  <c r="G190" i="1"/>
  <c r="C190" i="1"/>
  <c r="B190" i="1"/>
  <c r="D190" i="1" s="1"/>
  <c r="AH189" i="1"/>
  <c r="AE189" i="1"/>
  <c r="AB189" i="1"/>
  <c r="Y189" i="1"/>
  <c r="V189" i="1"/>
  <c r="S189" i="1"/>
  <c r="P189" i="1"/>
  <c r="M189" i="1"/>
  <c r="J189" i="1"/>
  <c r="G189" i="1"/>
  <c r="C189" i="1"/>
  <c r="D189" i="1" s="1"/>
  <c r="B189" i="1"/>
  <c r="AH188" i="1"/>
  <c r="AE188" i="1"/>
  <c r="AB188" i="1"/>
  <c r="Y188" i="1"/>
  <c r="V188" i="1"/>
  <c r="S188" i="1"/>
  <c r="P188" i="1"/>
  <c r="M188" i="1"/>
  <c r="J188" i="1"/>
  <c r="G188" i="1"/>
  <c r="C188" i="1"/>
  <c r="B188" i="1"/>
  <c r="AH187" i="1"/>
  <c r="AE187" i="1"/>
  <c r="AB187" i="1"/>
  <c r="Y187" i="1"/>
  <c r="V187" i="1"/>
  <c r="S187" i="1"/>
  <c r="P187" i="1"/>
  <c r="M187" i="1"/>
  <c r="J187" i="1"/>
  <c r="G187" i="1"/>
  <c r="C187" i="1"/>
  <c r="B187" i="1"/>
  <c r="AH186" i="1"/>
  <c r="AE186" i="1"/>
  <c r="AB186" i="1"/>
  <c r="Y186" i="1"/>
  <c r="V186" i="1"/>
  <c r="S186" i="1"/>
  <c r="P186" i="1"/>
  <c r="M186" i="1"/>
  <c r="J186" i="1"/>
  <c r="G186" i="1"/>
  <c r="C186" i="1"/>
  <c r="B186" i="1"/>
  <c r="D186" i="1" s="1"/>
  <c r="AH185" i="1"/>
  <c r="AE185" i="1"/>
  <c r="AB185" i="1"/>
  <c r="Y185" i="1"/>
  <c r="V185" i="1"/>
  <c r="S185" i="1"/>
  <c r="P185" i="1"/>
  <c r="M185" i="1"/>
  <c r="J185" i="1"/>
  <c r="G185" i="1"/>
  <c r="C185" i="1"/>
  <c r="D185" i="1" s="1"/>
  <c r="B185" i="1"/>
  <c r="AH184" i="1"/>
  <c r="AE184" i="1"/>
  <c r="AB184" i="1"/>
  <c r="Y184" i="1"/>
  <c r="V184" i="1"/>
  <c r="S184" i="1"/>
  <c r="P184" i="1"/>
  <c r="M184" i="1"/>
  <c r="J184" i="1"/>
  <c r="G184" i="1"/>
  <c r="C184" i="1"/>
  <c r="D184" i="1" s="1"/>
  <c r="B184" i="1"/>
  <c r="AH183" i="1"/>
  <c r="AE183" i="1"/>
  <c r="AB183" i="1"/>
  <c r="Y183" i="1"/>
  <c r="V183" i="1"/>
  <c r="S183" i="1"/>
  <c r="P183" i="1"/>
  <c r="M183" i="1"/>
  <c r="J183" i="1"/>
  <c r="G183" i="1"/>
  <c r="C183" i="1"/>
  <c r="D183" i="1" s="1"/>
  <c r="B183" i="1"/>
  <c r="AH182" i="1"/>
  <c r="AE182" i="1"/>
  <c r="AB182" i="1"/>
  <c r="Y182" i="1"/>
  <c r="V182" i="1"/>
  <c r="S182" i="1"/>
  <c r="P182" i="1"/>
  <c r="M182" i="1"/>
  <c r="J182" i="1"/>
  <c r="G182" i="1"/>
  <c r="C182" i="1"/>
  <c r="B182" i="1"/>
  <c r="D182" i="1" s="1"/>
  <c r="AH181" i="1"/>
  <c r="AE181" i="1"/>
  <c r="AB181" i="1"/>
  <c r="Y181" i="1"/>
  <c r="V181" i="1"/>
  <c r="S181" i="1"/>
  <c r="P181" i="1"/>
  <c r="M181" i="1"/>
  <c r="J181" i="1"/>
  <c r="G181" i="1"/>
  <c r="C181" i="1"/>
  <c r="D181" i="1" s="1"/>
  <c r="B181" i="1"/>
  <c r="AH180" i="1"/>
  <c r="AE180" i="1"/>
  <c r="AB180" i="1"/>
  <c r="Y180" i="1"/>
  <c r="V180" i="1"/>
  <c r="S180" i="1"/>
  <c r="P180" i="1"/>
  <c r="M180" i="1"/>
  <c r="J180" i="1"/>
  <c r="G180" i="1"/>
  <c r="C180" i="1"/>
  <c r="B180" i="1"/>
  <c r="AH179" i="1"/>
  <c r="AE179" i="1"/>
  <c r="AB179" i="1"/>
  <c r="Y179" i="1"/>
  <c r="V179" i="1"/>
  <c r="S179" i="1"/>
  <c r="P179" i="1"/>
  <c r="M179" i="1"/>
  <c r="J179" i="1"/>
  <c r="G179" i="1"/>
  <c r="C179" i="1"/>
  <c r="B179" i="1"/>
  <c r="AH178" i="1"/>
  <c r="AE178" i="1"/>
  <c r="AB178" i="1"/>
  <c r="Y178" i="1"/>
  <c r="V178" i="1"/>
  <c r="S178" i="1"/>
  <c r="P178" i="1"/>
  <c r="M178" i="1"/>
  <c r="J178" i="1"/>
  <c r="G178" i="1"/>
  <c r="C178" i="1"/>
  <c r="B178" i="1"/>
  <c r="D178" i="1" s="1"/>
  <c r="AH177" i="1"/>
  <c r="AE177" i="1"/>
  <c r="AB177" i="1"/>
  <c r="Y177" i="1"/>
  <c r="V177" i="1"/>
  <c r="S177" i="1"/>
  <c r="P177" i="1"/>
  <c r="M177" i="1"/>
  <c r="J177" i="1"/>
  <c r="G177" i="1"/>
  <c r="C177" i="1"/>
  <c r="D177" i="1" s="1"/>
  <c r="B177" i="1"/>
  <c r="AH176" i="1"/>
  <c r="AE176" i="1"/>
  <c r="AB176" i="1"/>
  <c r="Y176" i="1"/>
  <c r="V176" i="1"/>
  <c r="S176" i="1"/>
  <c r="P176" i="1"/>
  <c r="M176" i="1"/>
  <c r="J176" i="1"/>
  <c r="G176" i="1"/>
  <c r="C176" i="1"/>
  <c r="D176" i="1" s="1"/>
  <c r="B176" i="1"/>
  <c r="AH175" i="1"/>
  <c r="AE175" i="1"/>
  <c r="AB175" i="1"/>
  <c r="Y175" i="1"/>
  <c r="V175" i="1"/>
  <c r="S175" i="1"/>
  <c r="P175" i="1"/>
  <c r="M175" i="1"/>
  <c r="J175" i="1"/>
  <c r="G175" i="1"/>
  <c r="C175" i="1"/>
  <c r="D175" i="1" s="1"/>
  <c r="B175" i="1"/>
  <c r="AH174" i="1"/>
  <c r="AE174" i="1"/>
  <c r="AB174" i="1"/>
  <c r="Y174" i="1"/>
  <c r="V174" i="1"/>
  <c r="S174" i="1"/>
  <c r="P174" i="1"/>
  <c r="M174" i="1"/>
  <c r="J174" i="1"/>
  <c r="G174" i="1"/>
  <c r="C174" i="1"/>
  <c r="B174" i="1"/>
  <c r="D174" i="1" s="1"/>
  <c r="AH173" i="1"/>
  <c r="AE173" i="1"/>
  <c r="AB173" i="1"/>
  <c r="Y173" i="1"/>
  <c r="V173" i="1"/>
  <c r="S173" i="1"/>
  <c r="P173" i="1"/>
  <c r="M173" i="1"/>
  <c r="J173" i="1"/>
  <c r="G173" i="1"/>
  <c r="C173" i="1"/>
  <c r="D173" i="1" s="1"/>
  <c r="B173" i="1"/>
  <c r="AH172" i="1"/>
  <c r="AE172" i="1"/>
  <c r="AB172" i="1"/>
  <c r="Y172" i="1"/>
  <c r="V172" i="1"/>
  <c r="S172" i="1"/>
  <c r="P172" i="1"/>
  <c r="M172" i="1"/>
  <c r="J172" i="1"/>
  <c r="G172" i="1"/>
  <c r="C172" i="1"/>
  <c r="B172" i="1"/>
  <c r="AH171" i="1"/>
  <c r="AE171" i="1"/>
  <c r="AB171" i="1"/>
  <c r="Y171" i="1"/>
  <c r="V171" i="1"/>
  <c r="S171" i="1"/>
  <c r="P171" i="1"/>
  <c r="M171" i="1"/>
  <c r="J171" i="1"/>
  <c r="G171" i="1"/>
  <c r="C171" i="1"/>
  <c r="B171" i="1"/>
  <c r="AH170" i="1"/>
  <c r="AE170" i="1"/>
  <c r="AB170" i="1"/>
  <c r="Y170" i="1"/>
  <c r="V170" i="1"/>
  <c r="S170" i="1"/>
  <c r="P170" i="1"/>
  <c r="M170" i="1"/>
  <c r="J170" i="1"/>
  <c r="G170" i="1"/>
  <c r="C170" i="1"/>
  <c r="B170" i="1"/>
  <c r="D170" i="1" s="1"/>
  <c r="AH169" i="1"/>
  <c r="AE169" i="1"/>
  <c r="AB169" i="1"/>
  <c r="Y169" i="1"/>
  <c r="V169" i="1"/>
  <c r="S169" i="1"/>
  <c r="P169" i="1"/>
  <c r="M169" i="1"/>
  <c r="J169" i="1"/>
  <c r="G169" i="1"/>
  <c r="C169" i="1"/>
  <c r="D169" i="1" s="1"/>
  <c r="B169" i="1"/>
  <c r="AH168" i="1"/>
  <c r="AE168" i="1"/>
  <c r="AB168" i="1"/>
  <c r="Y168" i="1"/>
  <c r="V168" i="1"/>
  <c r="S168" i="1"/>
  <c r="P168" i="1"/>
  <c r="M168" i="1"/>
  <c r="J168" i="1"/>
  <c r="G168" i="1"/>
  <c r="C168" i="1"/>
  <c r="D168" i="1" s="1"/>
  <c r="B168" i="1"/>
  <c r="AH167" i="1"/>
  <c r="AE167" i="1"/>
  <c r="AB167" i="1"/>
  <c r="Y167" i="1"/>
  <c r="V167" i="1"/>
  <c r="S167" i="1"/>
  <c r="P167" i="1"/>
  <c r="M167" i="1"/>
  <c r="J167" i="1"/>
  <c r="G167" i="1"/>
  <c r="C167" i="1"/>
  <c r="D167" i="1" s="1"/>
  <c r="B167" i="1"/>
  <c r="AH166" i="1"/>
  <c r="AE166" i="1"/>
  <c r="AB166" i="1"/>
  <c r="Y166" i="1"/>
  <c r="V166" i="1"/>
  <c r="S166" i="1"/>
  <c r="P166" i="1"/>
  <c r="M166" i="1"/>
  <c r="J166" i="1"/>
  <c r="G166" i="1"/>
  <c r="C166" i="1"/>
  <c r="B166" i="1"/>
  <c r="D166" i="1" s="1"/>
  <c r="AH165" i="1"/>
  <c r="AE165" i="1"/>
  <c r="AB165" i="1"/>
  <c r="Y165" i="1"/>
  <c r="V165" i="1"/>
  <c r="S165" i="1"/>
  <c r="P165" i="1"/>
  <c r="M165" i="1"/>
  <c r="J165" i="1"/>
  <c r="G165" i="1"/>
  <c r="C165" i="1"/>
  <c r="D165" i="1" s="1"/>
  <c r="B165" i="1"/>
  <c r="AH164" i="1"/>
  <c r="AE164" i="1"/>
  <c r="AB164" i="1"/>
  <c r="Y164" i="1"/>
  <c r="V164" i="1"/>
  <c r="S164" i="1"/>
  <c r="P164" i="1"/>
  <c r="M164" i="1"/>
  <c r="J164" i="1"/>
  <c r="G164" i="1"/>
  <c r="C164" i="1"/>
  <c r="B164" i="1"/>
  <c r="AH163" i="1"/>
  <c r="AE163" i="1"/>
  <c r="AB163" i="1"/>
  <c r="Y163" i="1"/>
  <c r="V163" i="1"/>
  <c r="S163" i="1"/>
  <c r="P163" i="1"/>
  <c r="M163" i="1"/>
  <c r="J163" i="1"/>
  <c r="G163" i="1"/>
  <c r="C163" i="1"/>
  <c r="B163" i="1"/>
  <c r="AH162" i="1"/>
  <c r="AE162" i="1"/>
  <c r="AB162" i="1"/>
  <c r="Y162" i="1"/>
  <c r="V162" i="1"/>
  <c r="S162" i="1"/>
  <c r="P162" i="1"/>
  <c r="M162" i="1"/>
  <c r="J162" i="1"/>
  <c r="G162" i="1"/>
  <c r="C162" i="1"/>
  <c r="B162" i="1"/>
  <c r="D162" i="1" s="1"/>
  <c r="AH161" i="1"/>
  <c r="AE161" i="1"/>
  <c r="AB161" i="1"/>
  <c r="Y161" i="1"/>
  <c r="V161" i="1"/>
  <c r="S161" i="1"/>
  <c r="P161" i="1"/>
  <c r="M161" i="1"/>
  <c r="J161" i="1"/>
  <c r="G161" i="1"/>
  <c r="C161" i="1"/>
  <c r="D161" i="1" s="1"/>
  <c r="B161" i="1"/>
  <c r="AH160" i="1"/>
  <c r="AE160" i="1"/>
  <c r="AB160" i="1"/>
  <c r="Y160" i="1"/>
  <c r="V160" i="1"/>
  <c r="S160" i="1"/>
  <c r="P160" i="1"/>
  <c r="M160" i="1"/>
  <c r="J160" i="1"/>
  <c r="G160" i="1"/>
  <c r="C160" i="1"/>
  <c r="D160" i="1" s="1"/>
  <c r="B160" i="1"/>
  <c r="AH159" i="1"/>
  <c r="AE159" i="1"/>
  <c r="AB159" i="1"/>
  <c r="Y159" i="1"/>
  <c r="V159" i="1"/>
  <c r="S159" i="1"/>
  <c r="P159" i="1"/>
  <c r="M159" i="1"/>
  <c r="J159" i="1"/>
  <c r="G159" i="1"/>
  <c r="C159" i="1"/>
  <c r="D159" i="1" s="1"/>
  <c r="B159" i="1"/>
  <c r="AH158" i="1"/>
  <c r="AE158" i="1"/>
  <c r="AB158" i="1"/>
  <c r="Y158" i="1"/>
  <c r="V158" i="1"/>
  <c r="S158" i="1"/>
  <c r="P158" i="1"/>
  <c r="M158" i="1"/>
  <c r="J158" i="1"/>
  <c r="G158" i="1"/>
  <c r="C158" i="1"/>
  <c r="D158" i="1"/>
  <c r="B158" i="1"/>
  <c r="AH157" i="1"/>
  <c r="AE157" i="1"/>
  <c r="AB157" i="1"/>
  <c r="Y157" i="1"/>
  <c r="V157" i="1"/>
  <c r="S157" i="1"/>
  <c r="P157" i="1"/>
  <c r="M157" i="1"/>
  <c r="J157" i="1"/>
  <c r="G157" i="1"/>
  <c r="C157" i="1"/>
  <c r="B157" i="1"/>
  <c r="D157" i="1" s="1"/>
  <c r="AH156" i="1"/>
  <c r="AE156" i="1"/>
  <c r="AB156" i="1"/>
  <c r="Y156" i="1"/>
  <c r="V156" i="1"/>
  <c r="S156" i="1"/>
  <c r="P156" i="1"/>
  <c r="M156" i="1"/>
  <c r="J156" i="1"/>
  <c r="G156" i="1"/>
  <c r="C156" i="1"/>
  <c r="B156" i="1"/>
  <c r="AH155" i="1"/>
  <c r="AE155" i="1"/>
  <c r="AB155" i="1"/>
  <c r="Y155" i="1"/>
  <c r="V155" i="1"/>
  <c r="S155" i="1"/>
  <c r="P155" i="1"/>
  <c r="M155" i="1"/>
  <c r="J155" i="1"/>
  <c r="G155" i="1"/>
  <c r="C155" i="1"/>
  <c r="B155" i="1"/>
  <c r="AH154" i="1"/>
  <c r="AE154" i="1"/>
  <c r="AB154" i="1"/>
  <c r="Y154" i="1"/>
  <c r="V154" i="1"/>
  <c r="S154" i="1"/>
  <c r="P154" i="1"/>
  <c r="M154" i="1"/>
  <c r="J154" i="1"/>
  <c r="G154" i="1"/>
  <c r="C154" i="1"/>
  <c r="B154" i="1"/>
  <c r="D154" i="1" s="1"/>
  <c r="AH153" i="1"/>
  <c r="AE153" i="1"/>
  <c r="AB153" i="1"/>
  <c r="Y153" i="1"/>
  <c r="V153" i="1"/>
  <c r="S153" i="1"/>
  <c r="P153" i="1"/>
  <c r="M153" i="1"/>
  <c r="J153" i="1"/>
  <c r="G153" i="1"/>
  <c r="C153" i="1"/>
  <c r="D153" i="1" s="1"/>
  <c r="B153" i="1"/>
  <c r="AH152" i="1"/>
  <c r="AE152" i="1"/>
  <c r="AB152" i="1"/>
  <c r="Y152" i="1"/>
  <c r="V152" i="1"/>
  <c r="S152" i="1"/>
  <c r="P152" i="1"/>
  <c r="M152" i="1"/>
  <c r="J152" i="1"/>
  <c r="G152" i="1"/>
  <c r="C152" i="1"/>
  <c r="D152" i="1" s="1"/>
  <c r="B152" i="1"/>
  <c r="AH151" i="1"/>
  <c r="AE151" i="1"/>
  <c r="AB151" i="1"/>
  <c r="Y151" i="1"/>
  <c r="V151" i="1"/>
  <c r="S151" i="1"/>
  <c r="P151" i="1"/>
  <c r="M151" i="1"/>
  <c r="J151" i="1"/>
  <c r="G151" i="1"/>
  <c r="C151" i="1"/>
  <c r="D151" i="1" s="1"/>
  <c r="B151" i="1"/>
  <c r="AH150" i="1"/>
  <c r="AE150" i="1"/>
  <c r="AB150" i="1"/>
  <c r="Y150" i="1"/>
  <c r="V150" i="1"/>
  <c r="S150" i="1"/>
  <c r="P150" i="1"/>
  <c r="M150" i="1"/>
  <c r="J150" i="1"/>
  <c r="G150" i="1"/>
  <c r="C150" i="1"/>
  <c r="D150" i="1"/>
  <c r="B150" i="1"/>
  <c r="AH149" i="1"/>
  <c r="AE149" i="1"/>
  <c r="AB149" i="1"/>
  <c r="Y149" i="1"/>
  <c r="V149" i="1"/>
  <c r="S149" i="1"/>
  <c r="P149" i="1"/>
  <c r="M149" i="1"/>
  <c r="J149" i="1"/>
  <c r="G149" i="1"/>
  <c r="C149" i="1"/>
  <c r="B149" i="1"/>
  <c r="D149" i="1" s="1"/>
  <c r="AH148" i="1"/>
  <c r="AE148" i="1"/>
  <c r="AB148" i="1"/>
  <c r="Y148" i="1"/>
  <c r="V148" i="1"/>
  <c r="S148" i="1"/>
  <c r="P148" i="1"/>
  <c r="M148" i="1"/>
  <c r="J148" i="1"/>
  <c r="G148" i="1"/>
  <c r="C148" i="1"/>
  <c r="B148" i="1"/>
  <c r="AH147" i="1"/>
  <c r="AE147" i="1"/>
  <c r="AB147" i="1"/>
  <c r="Y147" i="1"/>
  <c r="V147" i="1"/>
  <c r="S147" i="1"/>
  <c r="P147" i="1"/>
  <c r="M147" i="1"/>
  <c r="J147" i="1"/>
  <c r="G147" i="1"/>
  <c r="C147" i="1"/>
  <c r="B147" i="1"/>
  <c r="AH146" i="1"/>
  <c r="AE146" i="1"/>
  <c r="AB146" i="1"/>
  <c r="Y146" i="1"/>
  <c r="V146" i="1"/>
  <c r="S146" i="1"/>
  <c r="P146" i="1"/>
  <c r="M146" i="1"/>
  <c r="J146" i="1"/>
  <c r="G146" i="1"/>
  <c r="C146" i="1"/>
  <c r="B146" i="1"/>
  <c r="D146" i="1" s="1"/>
  <c r="AH145" i="1"/>
  <c r="AE145" i="1"/>
  <c r="AB145" i="1"/>
  <c r="Y145" i="1"/>
  <c r="V145" i="1"/>
  <c r="S145" i="1"/>
  <c r="P145" i="1"/>
  <c r="M145" i="1"/>
  <c r="J145" i="1"/>
  <c r="G145" i="1"/>
  <c r="C145" i="1"/>
  <c r="D145" i="1" s="1"/>
  <c r="B145" i="1"/>
  <c r="AH144" i="1"/>
  <c r="AE144" i="1"/>
  <c r="AB144" i="1"/>
  <c r="Y144" i="1"/>
  <c r="V144" i="1"/>
  <c r="S144" i="1"/>
  <c r="P144" i="1"/>
  <c r="M144" i="1"/>
  <c r="J144" i="1"/>
  <c r="G144" i="1"/>
  <c r="C144" i="1"/>
  <c r="D144" i="1" s="1"/>
  <c r="B144" i="1"/>
  <c r="AH143" i="1"/>
  <c r="AE143" i="1"/>
  <c r="AB143" i="1"/>
  <c r="Y143" i="1"/>
  <c r="V143" i="1"/>
  <c r="S143" i="1"/>
  <c r="P143" i="1"/>
  <c r="M143" i="1"/>
  <c r="J143" i="1"/>
  <c r="G143" i="1"/>
  <c r="C143" i="1"/>
  <c r="D143" i="1" s="1"/>
  <c r="B143" i="1"/>
  <c r="AH142" i="1"/>
  <c r="AE142" i="1"/>
  <c r="AB142" i="1"/>
  <c r="Y142" i="1"/>
  <c r="V142" i="1"/>
  <c r="S142" i="1"/>
  <c r="P142" i="1"/>
  <c r="M142" i="1"/>
  <c r="J142" i="1"/>
  <c r="G142" i="1"/>
  <c r="C142" i="1"/>
  <c r="B142" i="1"/>
  <c r="D142" i="1" s="1"/>
  <c r="AH141" i="1"/>
  <c r="AE141" i="1"/>
  <c r="AB141" i="1"/>
  <c r="Y141" i="1"/>
  <c r="V141" i="1"/>
  <c r="S141" i="1"/>
  <c r="P141" i="1"/>
  <c r="M141" i="1"/>
  <c r="J141" i="1"/>
  <c r="G141" i="1"/>
  <c r="C141" i="1"/>
  <c r="D141" i="1" s="1"/>
  <c r="B141" i="1"/>
  <c r="AH140" i="1"/>
  <c r="AE140" i="1"/>
  <c r="AB140" i="1"/>
  <c r="Y140" i="1"/>
  <c r="V140" i="1"/>
  <c r="S140" i="1"/>
  <c r="P140" i="1"/>
  <c r="M140" i="1"/>
  <c r="J140" i="1"/>
  <c r="G140" i="1"/>
  <c r="C140" i="1"/>
  <c r="B140" i="1"/>
  <c r="D140" i="1"/>
  <c r="AH139" i="1"/>
  <c r="AE139" i="1"/>
  <c r="AB139" i="1"/>
  <c r="Y139" i="1"/>
  <c r="V139" i="1"/>
  <c r="S139" i="1"/>
  <c r="P139" i="1"/>
  <c r="M139" i="1"/>
  <c r="J139" i="1"/>
  <c r="G139" i="1"/>
  <c r="C139" i="1"/>
  <c r="D139" i="1"/>
  <c r="B139" i="1"/>
  <c r="AH138" i="1"/>
  <c r="AE138" i="1"/>
  <c r="AB138" i="1"/>
  <c r="Y138" i="1"/>
  <c r="V138" i="1"/>
  <c r="S138" i="1"/>
  <c r="P138" i="1"/>
  <c r="M138" i="1"/>
  <c r="J138" i="1"/>
  <c r="G138" i="1"/>
  <c r="C138" i="1"/>
  <c r="D138" i="1" s="1"/>
  <c r="B138" i="1"/>
  <c r="AH137" i="1"/>
  <c r="AE137" i="1"/>
  <c r="AB137" i="1"/>
  <c r="Y137" i="1"/>
  <c r="V137" i="1"/>
  <c r="S137" i="1"/>
  <c r="P137" i="1"/>
  <c r="M137" i="1"/>
  <c r="J137" i="1"/>
  <c r="G137" i="1"/>
  <c r="C137" i="1"/>
  <c r="D137" i="1" s="1"/>
  <c r="B137" i="1"/>
  <c r="AH136" i="1"/>
  <c r="AE136" i="1"/>
  <c r="AB136" i="1"/>
  <c r="Y136" i="1"/>
  <c r="V136" i="1"/>
  <c r="S136" i="1"/>
  <c r="P136" i="1"/>
  <c r="M136" i="1"/>
  <c r="J136" i="1"/>
  <c r="G136" i="1"/>
  <c r="C136" i="1"/>
  <c r="B136" i="1"/>
  <c r="D136" i="1"/>
  <c r="AH135" i="1"/>
  <c r="AE135" i="1"/>
  <c r="AB135" i="1"/>
  <c r="Y135" i="1"/>
  <c r="V135" i="1"/>
  <c r="S135" i="1"/>
  <c r="P135" i="1"/>
  <c r="M135" i="1"/>
  <c r="J135" i="1"/>
  <c r="G135" i="1"/>
  <c r="C135" i="1"/>
  <c r="D135" i="1"/>
  <c r="B135" i="1"/>
  <c r="AH134" i="1"/>
  <c r="AE134" i="1"/>
  <c r="AB134" i="1"/>
  <c r="Y134" i="1"/>
  <c r="V134" i="1"/>
  <c r="S134" i="1"/>
  <c r="P134" i="1"/>
  <c r="M134" i="1"/>
  <c r="J134" i="1"/>
  <c r="G134" i="1"/>
  <c r="C134" i="1"/>
  <c r="D134" i="1" s="1"/>
  <c r="B134" i="1"/>
  <c r="AH133" i="1"/>
  <c r="AE133" i="1"/>
  <c r="AB133" i="1"/>
  <c r="Y133" i="1"/>
  <c r="V133" i="1"/>
  <c r="S133" i="1"/>
  <c r="P133" i="1"/>
  <c r="M133" i="1"/>
  <c r="J133" i="1"/>
  <c r="G133" i="1"/>
  <c r="C133" i="1"/>
  <c r="D133" i="1" s="1"/>
  <c r="B133" i="1"/>
  <c r="AH132" i="1"/>
  <c r="AE132" i="1"/>
  <c r="AB132" i="1"/>
  <c r="Y132" i="1"/>
  <c r="V132" i="1"/>
  <c r="S132" i="1"/>
  <c r="P132" i="1"/>
  <c r="M132" i="1"/>
  <c r="J132" i="1"/>
  <c r="G132" i="1"/>
  <c r="C132" i="1"/>
  <c r="B132" i="1"/>
  <c r="D132" i="1"/>
  <c r="AH131" i="1"/>
  <c r="AE131" i="1"/>
  <c r="AB131" i="1"/>
  <c r="Y131" i="1"/>
  <c r="V131" i="1"/>
  <c r="S131" i="1"/>
  <c r="P131" i="1"/>
  <c r="M131" i="1"/>
  <c r="J131" i="1"/>
  <c r="G131" i="1"/>
  <c r="C131" i="1"/>
  <c r="D131" i="1"/>
  <c r="B131" i="1"/>
  <c r="AH130" i="1"/>
  <c r="AE130" i="1"/>
  <c r="AB130" i="1"/>
  <c r="Y130" i="1"/>
  <c r="V130" i="1"/>
  <c r="S130" i="1"/>
  <c r="P130" i="1"/>
  <c r="M130" i="1"/>
  <c r="J130" i="1"/>
  <c r="G130" i="1"/>
  <c r="C130" i="1"/>
  <c r="D130" i="1" s="1"/>
  <c r="B130" i="1"/>
  <c r="AH129" i="1"/>
  <c r="AE129" i="1"/>
  <c r="AB129" i="1"/>
  <c r="Y129" i="1"/>
  <c r="V129" i="1"/>
  <c r="S129" i="1"/>
  <c r="P129" i="1"/>
  <c r="M129" i="1"/>
  <c r="J129" i="1"/>
  <c r="G129" i="1"/>
  <c r="C129" i="1"/>
  <c r="D129" i="1" s="1"/>
  <c r="B129" i="1"/>
  <c r="AH128" i="1"/>
  <c r="AE128" i="1"/>
  <c r="AB128" i="1"/>
  <c r="Y128" i="1"/>
  <c r="V128" i="1"/>
  <c r="S128" i="1"/>
  <c r="P128" i="1"/>
  <c r="M128" i="1"/>
  <c r="J128" i="1"/>
  <c r="G128" i="1"/>
  <c r="C128" i="1"/>
  <c r="B128" i="1"/>
  <c r="D128" i="1"/>
  <c r="AH127" i="1"/>
  <c r="AE127" i="1"/>
  <c r="AB127" i="1"/>
  <c r="Y127" i="1"/>
  <c r="V127" i="1"/>
  <c r="S127" i="1"/>
  <c r="P127" i="1"/>
  <c r="M127" i="1"/>
  <c r="J127" i="1"/>
  <c r="G127" i="1"/>
  <c r="C127" i="1"/>
  <c r="D127" i="1"/>
  <c r="B127" i="1"/>
  <c r="AH126" i="1"/>
  <c r="AE126" i="1"/>
  <c r="AB126" i="1"/>
  <c r="Y126" i="1"/>
  <c r="V126" i="1"/>
  <c r="S126" i="1"/>
  <c r="P126" i="1"/>
  <c r="M126" i="1"/>
  <c r="J126" i="1"/>
  <c r="G126" i="1"/>
  <c r="C126" i="1"/>
  <c r="D126" i="1" s="1"/>
  <c r="B126" i="1"/>
  <c r="AH125" i="1"/>
  <c r="AE125" i="1"/>
  <c r="AB125" i="1"/>
  <c r="Y125" i="1"/>
  <c r="V125" i="1"/>
  <c r="S125" i="1"/>
  <c r="P125" i="1"/>
  <c r="M125" i="1"/>
  <c r="J125" i="1"/>
  <c r="G125" i="1"/>
  <c r="C125" i="1"/>
  <c r="D125" i="1" s="1"/>
  <c r="B125" i="1"/>
  <c r="AH124" i="1"/>
  <c r="AE124" i="1"/>
  <c r="AB124" i="1"/>
  <c r="Y124" i="1"/>
  <c r="V124" i="1"/>
  <c r="S124" i="1"/>
  <c r="P124" i="1"/>
  <c r="M124" i="1"/>
  <c r="J124" i="1"/>
  <c r="G124" i="1"/>
  <c r="C124" i="1"/>
  <c r="B124" i="1"/>
  <c r="D124" i="1"/>
  <c r="AH123" i="1"/>
  <c r="AE123" i="1"/>
  <c r="AB123" i="1"/>
  <c r="Y123" i="1"/>
  <c r="V123" i="1"/>
  <c r="S123" i="1"/>
  <c r="P123" i="1"/>
  <c r="M123" i="1"/>
  <c r="J123" i="1"/>
  <c r="G123" i="1"/>
  <c r="C123" i="1"/>
  <c r="D123" i="1"/>
  <c r="B123" i="1"/>
  <c r="AH122" i="1"/>
  <c r="AE122" i="1"/>
  <c r="AB122" i="1"/>
  <c r="Y122" i="1"/>
  <c r="V122" i="1"/>
  <c r="S122" i="1"/>
  <c r="P122" i="1"/>
  <c r="M122" i="1"/>
  <c r="J122" i="1"/>
  <c r="G122" i="1"/>
  <c r="C122" i="1"/>
  <c r="D122" i="1" s="1"/>
  <c r="B122" i="1"/>
  <c r="AH121" i="1"/>
  <c r="AE121" i="1"/>
  <c r="AB121" i="1"/>
  <c r="Y121" i="1"/>
  <c r="V121" i="1"/>
  <c r="S121" i="1"/>
  <c r="P121" i="1"/>
  <c r="M121" i="1"/>
  <c r="J121" i="1"/>
  <c r="G121" i="1"/>
  <c r="C121" i="1"/>
  <c r="D121" i="1" s="1"/>
  <c r="B121" i="1"/>
  <c r="AH120" i="1"/>
  <c r="AE120" i="1"/>
  <c r="AB120" i="1"/>
  <c r="Y120" i="1"/>
  <c r="V120" i="1"/>
  <c r="S120" i="1"/>
  <c r="P120" i="1"/>
  <c r="M120" i="1"/>
  <c r="J120" i="1"/>
  <c r="G120" i="1"/>
  <c r="C120" i="1"/>
  <c r="B120" i="1"/>
  <c r="D120" i="1"/>
  <c r="AH119" i="1"/>
  <c r="AE119" i="1"/>
  <c r="AB119" i="1"/>
  <c r="Y119" i="1"/>
  <c r="V119" i="1"/>
  <c r="S119" i="1"/>
  <c r="P119" i="1"/>
  <c r="M119" i="1"/>
  <c r="J119" i="1"/>
  <c r="G119" i="1"/>
  <c r="C119" i="1"/>
  <c r="D119" i="1"/>
  <c r="B119" i="1"/>
  <c r="AH118" i="1"/>
  <c r="AE118" i="1"/>
  <c r="AB118" i="1"/>
  <c r="Y118" i="1"/>
  <c r="V118" i="1"/>
  <c r="S118" i="1"/>
  <c r="P118" i="1"/>
  <c r="M118" i="1"/>
  <c r="J118" i="1"/>
  <c r="G118" i="1"/>
  <c r="C118" i="1"/>
  <c r="D118" i="1" s="1"/>
  <c r="B118" i="1"/>
  <c r="AH117" i="1"/>
  <c r="AE117" i="1"/>
  <c r="AB117" i="1"/>
  <c r="Y117" i="1"/>
  <c r="V117" i="1"/>
  <c r="S117" i="1"/>
  <c r="P117" i="1"/>
  <c r="M117" i="1"/>
  <c r="J117" i="1"/>
  <c r="G117" i="1"/>
  <c r="C117" i="1"/>
  <c r="D117" i="1" s="1"/>
  <c r="B117" i="1"/>
  <c r="AH116" i="1"/>
  <c r="AE116" i="1"/>
  <c r="AB116" i="1"/>
  <c r="Y116" i="1"/>
  <c r="V116" i="1"/>
  <c r="S116" i="1"/>
  <c r="P116" i="1"/>
  <c r="M116" i="1"/>
  <c r="J116" i="1"/>
  <c r="G116" i="1"/>
  <c r="C116" i="1"/>
  <c r="B116" i="1"/>
  <c r="D116" i="1"/>
  <c r="AH115" i="1"/>
  <c r="AE115" i="1"/>
  <c r="AB115" i="1"/>
  <c r="Y115" i="1"/>
  <c r="V115" i="1"/>
  <c r="S115" i="1"/>
  <c r="P115" i="1"/>
  <c r="M115" i="1"/>
  <c r="J115" i="1"/>
  <c r="G115" i="1"/>
  <c r="C115" i="1"/>
  <c r="D115" i="1"/>
  <c r="B115" i="1"/>
  <c r="AH114" i="1"/>
  <c r="AE114" i="1"/>
  <c r="AB114" i="1"/>
  <c r="Y114" i="1"/>
  <c r="V114" i="1"/>
  <c r="S114" i="1"/>
  <c r="P114" i="1"/>
  <c r="M114" i="1"/>
  <c r="J114" i="1"/>
  <c r="G114" i="1"/>
  <c r="C114" i="1"/>
  <c r="D114" i="1" s="1"/>
  <c r="B114" i="1"/>
  <c r="AH113" i="1"/>
  <c r="AE113" i="1"/>
  <c r="AB113" i="1"/>
  <c r="Y113" i="1"/>
  <c r="V113" i="1"/>
  <c r="S113" i="1"/>
  <c r="P113" i="1"/>
  <c r="M113" i="1"/>
  <c r="J113" i="1"/>
  <c r="G113" i="1"/>
  <c r="C113" i="1"/>
  <c r="D113" i="1" s="1"/>
  <c r="B113" i="1"/>
  <c r="AH112" i="1"/>
  <c r="AE112" i="1"/>
  <c r="AB112" i="1"/>
  <c r="Y112" i="1"/>
  <c r="V112" i="1"/>
  <c r="S112" i="1"/>
  <c r="P112" i="1"/>
  <c r="M112" i="1"/>
  <c r="J112" i="1"/>
  <c r="G112" i="1"/>
  <c r="C112" i="1"/>
  <c r="B112" i="1"/>
  <c r="D112" i="1"/>
  <c r="AH111" i="1"/>
  <c r="AE111" i="1"/>
  <c r="AB111" i="1"/>
  <c r="Y111" i="1"/>
  <c r="V111" i="1"/>
  <c r="S111" i="1"/>
  <c r="P111" i="1"/>
  <c r="M111" i="1"/>
  <c r="J111" i="1"/>
  <c r="G111" i="1"/>
  <c r="C111" i="1"/>
  <c r="D111" i="1"/>
  <c r="B111" i="1"/>
  <c r="AH110" i="1"/>
  <c r="AE110" i="1"/>
  <c r="AB110" i="1"/>
  <c r="Y110" i="1"/>
  <c r="V110" i="1"/>
  <c r="S110" i="1"/>
  <c r="P110" i="1"/>
  <c r="M110" i="1"/>
  <c r="J110" i="1"/>
  <c r="G110" i="1"/>
  <c r="C110" i="1"/>
  <c r="D110" i="1" s="1"/>
  <c r="B110" i="1"/>
  <c r="AH109" i="1"/>
  <c r="AE109" i="1"/>
  <c r="AB109" i="1"/>
  <c r="Y109" i="1"/>
  <c r="V109" i="1"/>
  <c r="S109" i="1"/>
  <c r="P109" i="1"/>
  <c r="M109" i="1"/>
  <c r="J109" i="1"/>
  <c r="G109" i="1"/>
  <c r="C109" i="1"/>
  <c r="D109" i="1" s="1"/>
  <c r="B109" i="1"/>
  <c r="AH108" i="1"/>
  <c r="AE108" i="1"/>
  <c r="AB108" i="1"/>
  <c r="Y108" i="1"/>
  <c r="V108" i="1"/>
  <c r="S108" i="1"/>
  <c r="P108" i="1"/>
  <c r="M108" i="1"/>
  <c r="J108" i="1"/>
  <c r="G108" i="1"/>
  <c r="C108" i="1"/>
  <c r="B108" i="1"/>
  <c r="AH107" i="1"/>
  <c r="AE107" i="1"/>
  <c r="AB107" i="1"/>
  <c r="Y107" i="1"/>
  <c r="V107" i="1"/>
  <c r="S107" i="1"/>
  <c r="P107" i="1"/>
  <c r="M107" i="1"/>
  <c r="J107" i="1"/>
  <c r="G107" i="1"/>
  <c r="C107" i="1"/>
  <c r="D107" i="1"/>
  <c r="B107" i="1"/>
  <c r="AH106" i="1"/>
  <c r="AE106" i="1"/>
  <c r="AB106" i="1"/>
  <c r="Y106" i="1"/>
  <c r="V106" i="1"/>
  <c r="S106" i="1"/>
  <c r="P106" i="1"/>
  <c r="M106" i="1"/>
  <c r="J106" i="1"/>
  <c r="G106" i="1"/>
  <c r="C106" i="1"/>
  <c r="D106" i="1" s="1"/>
  <c r="B106" i="1"/>
  <c r="AH105" i="1"/>
  <c r="AE105" i="1"/>
  <c r="AB105" i="1"/>
  <c r="Y105" i="1"/>
  <c r="V105" i="1"/>
  <c r="S105" i="1"/>
  <c r="P105" i="1"/>
  <c r="M105" i="1"/>
  <c r="J105" i="1"/>
  <c r="G105" i="1"/>
  <c r="C105" i="1"/>
  <c r="D105" i="1" s="1"/>
  <c r="B105" i="1"/>
  <c r="AH104" i="1"/>
  <c r="AE104" i="1"/>
  <c r="AB104" i="1"/>
  <c r="Y104" i="1"/>
  <c r="V104" i="1"/>
  <c r="S104" i="1"/>
  <c r="P104" i="1"/>
  <c r="M104" i="1"/>
  <c r="J104" i="1"/>
  <c r="G104" i="1"/>
  <c r="C104" i="1"/>
  <c r="D104" i="1" s="1"/>
  <c r="B104" i="1"/>
  <c r="AH103" i="1"/>
  <c r="AE103" i="1"/>
  <c r="AB103" i="1"/>
  <c r="Y103" i="1"/>
  <c r="V103" i="1"/>
  <c r="S103" i="1"/>
  <c r="P103" i="1"/>
  <c r="M103" i="1"/>
  <c r="J103" i="1"/>
  <c r="G103" i="1"/>
  <c r="C103" i="1"/>
  <c r="D103" i="1"/>
  <c r="B103" i="1"/>
  <c r="AH102" i="1"/>
  <c r="AE102" i="1"/>
  <c r="AB102" i="1"/>
  <c r="Y102" i="1"/>
  <c r="V102" i="1"/>
  <c r="S102" i="1"/>
  <c r="P102" i="1"/>
  <c r="M102" i="1"/>
  <c r="J102" i="1"/>
  <c r="G102" i="1"/>
  <c r="C102" i="1"/>
  <c r="D102" i="1" s="1"/>
  <c r="B102" i="1"/>
  <c r="AH101" i="1"/>
  <c r="AE101" i="1"/>
  <c r="AB101" i="1"/>
  <c r="Y101" i="1"/>
  <c r="V101" i="1"/>
  <c r="S101" i="1"/>
  <c r="P101" i="1"/>
  <c r="M101" i="1"/>
  <c r="J101" i="1"/>
  <c r="G101" i="1"/>
  <c r="C101" i="1"/>
  <c r="D101" i="1" s="1"/>
  <c r="B101" i="1"/>
  <c r="AH100" i="1"/>
  <c r="AE100" i="1"/>
  <c r="AB100" i="1"/>
  <c r="Y100" i="1"/>
  <c r="V100" i="1"/>
  <c r="S100" i="1"/>
  <c r="P100" i="1"/>
  <c r="M100" i="1"/>
  <c r="J100" i="1"/>
  <c r="G100" i="1"/>
  <c r="C100" i="1"/>
  <c r="B100" i="1"/>
  <c r="AH99" i="1"/>
  <c r="AE99" i="1"/>
  <c r="AB99" i="1"/>
  <c r="Y99" i="1"/>
  <c r="V99" i="1"/>
  <c r="S99" i="1"/>
  <c r="P99" i="1"/>
  <c r="M99" i="1"/>
  <c r="J99" i="1"/>
  <c r="G99" i="1"/>
  <c r="C99" i="1"/>
  <c r="D99" i="1"/>
  <c r="B99" i="1"/>
  <c r="AH98" i="1"/>
  <c r="AE98" i="1"/>
  <c r="AB98" i="1"/>
  <c r="Y98" i="1"/>
  <c r="V98" i="1"/>
  <c r="S98" i="1"/>
  <c r="P98" i="1"/>
  <c r="M98" i="1"/>
  <c r="J98" i="1"/>
  <c r="G98" i="1"/>
  <c r="C98" i="1"/>
  <c r="D98" i="1" s="1"/>
  <c r="B98" i="1"/>
  <c r="AH97" i="1"/>
  <c r="AE97" i="1"/>
  <c r="AB97" i="1"/>
  <c r="Y97" i="1"/>
  <c r="V97" i="1"/>
  <c r="S97" i="1"/>
  <c r="P97" i="1"/>
  <c r="M97" i="1"/>
  <c r="J97" i="1"/>
  <c r="G97" i="1"/>
  <c r="C97" i="1"/>
  <c r="D97" i="1" s="1"/>
  <c r="B97" i="1"/>
  <c r="AH96" i="1"/>
  <c r="AE96" i="1"/>
  <c r="AB96" i="1"/>
  <c r="Y96" i="1"/>
  <c r="V96" i="1"/>
  <c r="S96" i="1"/>
  <c r="P96" i="1"/>
  <c r="M96" i="1"/>
  <c r="J96" i="1"/>
  <c r="G96" i="1"/>
  <c r="C96" i="1"/>
  <c r="D96" i="1" s="1"/>
  <c r="B96" i="1"/>
  <c r="AH95" i="1"/>
  <c r="AE95" i="1"/>
  <c r="AB95" i="1"/>
  <c r="Y95" i="1"/>
  <c r="V95" i="1"/>
  <c r="S95" i="1"/>
  <c r="P95" i="1"/>
  <c r="M95" i="1"/>
  <c r="J95" i="1"/>
  <c r="G95" i="1"/>
  <c r="C95" i="1"/>
  <c r="D95" i="1"/>
  <c r="B95" i="1"/>
  <c r="AH94" i="1"/>
  <c r="AE94" i="1"/>
  <c r="AB94" i="1"/>
  <c r="Y94" i="1"/>
  <c r="V94" i="1"/>
  <c r="S94" i="1"/>
  <c r="P94" i="1"/>
  <c r="M94" i="1"/>
  <c r="J94" i="1"/>
  <c r="G94" i="1"/>
  <c r="C94" i="1"/>
  <c r="D94" i="1" s="1"/>
  <c r="B94" i="1"/>
  <c r="AH93" i="1"/>
  <c r="AE93" i="1"/>
  <c r="AB93" i="1"/>
  <c r="Y93" i="1"/>
  <c r="V93" i="1"/>
  <c r="S93" i="1"/>
  <c r="P93" i="1"/>
  <c r="M93" i="1"/>
  <c r="J93" i="1"/>
  <c r="G93" i="1"/>
  <c r="C93" i="1"/>
  <c r="D93" i="1" s="1"/>
  <c r="B93" i="1"/>
  <c r="AH92" i="1"/>
  <c r="AE92" i="1"/>
  <c r="AB92" i="1"/>
  <c r="Y92" i="1"/>
  <c r="V92" i="1"/>
  <c r="S92" i="1"/>
  <c r="P92" i="1"/>
  <c r="M92" i="1"/>
  <c r="J92" i="1"/>
  <c r="G92" i="1"/>
  <c r="C92" i="1"/>
  <c r="B92" i="1"/>
  <c r="AH91" i="1"/>
  <c r="AE91" i="1"/>
  <c r="AB91" i="1"/>
  <c r="Y91" i="1"/>
  <c r="V91" i="1"/>
  <c r="S91" i="1"/>
  <c r="P91" i="1"/>
  <c r="M91" i="1"/>
  <c r="J91" i="1"/>
  <c r="G91" i="1"/>
  <c r="C91" i="1"/>
  <c r="D91" i="1"/>
  <c r="B91" i="1"/>
  <c r="AH90" i="1"/>
  <c r="AE90" i="1"/>
  <c r="AB90" i="1"/>
  <c r="Y90" i="1"/>
  <c r="V90" i="1"/>
  <c r="S90" i="1"/>
  <c r="P90" i="1"/>
  <c r="M90" i="1"/>
  <c r="J90" i="1"/>
  <c r="G90" i="1"/>
  <c r="C90" i="1"/>
  <c r="D90" i="1" s="1"/>
  <c r="B90" i="1"/>
  <c r="AH89" i="1"/>
  <c r="AE89" i="1"/>
  <c r="AB89" i="1"/>
  <c r="Y89" i="1"/>
  <c r="V89" i="1"/>
  <c r="S89" i="1"/>
  <c r="P89" i="1"/>
  <c r="M89" i="1"/>
  <c r="J89" i="1"/>
  <c r="G89" i="1"/>
  <c r="C89" i="1"/>
  <c r="D89" i="1" s="1"/>
  <c r="B89" i="1"/>
  <c r="AH88" i="1"/>
  <c r="AE88" i="1"/>
  <c r="AB88" i="1"/>
  <c r="Y88" i="1"/>
  <c r="V88" i="1"/>
  <c r="S88" i="1"/>
  <c r="P88" i="1"/>
  <c r="M88" i="1"/>
  <c r="J88" i="1"/>
  <c r="G88" i="1"/>
  <c r="C88" i="1"/>
  <c r="D88" i="1" s="1"/>
  <c r="B88" i="1"/>
  <c r="AH87" i="1"/>
  <c r="AE87" i="1"/>
  <c r="AB87" i="1"/>
  <c r="Y87" i="1"/>
  <c r="V87" i="1"/>
  <c r="S87" i="1"/>
  <c r="P87" i="1"/>
  <c r="M87" i="1"/>
  <c r="J87" i="1"/>
  <c r="G87" i="1"/>
  <c r="C87" i="1"/>
  <c r="D87" i="1"/>
  <c r="B87" i="1"/>
  <c r="AH86" i="1"/>
  <c r="AE86" i="1"/>
  <c r="AB86" i="1"/>
  <c r="Y86" i="1"/>
  <c r="V86" i="1"/>
  <c r="S86" i="1"/>
  <c r="P86" i="1"/>
  <c r="M86" i="1"/>
  <c r="J86" i="1"/>
  <c r="G86" i="1"/>
  <c r="C86" i="1"/>
  <c r="D86" i="1" s="1"/>
  <c r="B86" i="1"/>
  <c r="AH85" i="1"/>
  <c r="AE85" i="1"/>
  <c r="AB85" i="1"/>
  <c r="Y85" i="1"/>
  <c r="V85" i="1"/>
  <c r="S85" i="1"/>
  <c r="P85" i="1"/>
  <c r="M85" i="1"/>
  <c r="J85" i="1"/>
  <c r="G85" i="1"/>
  <c r="C85" i="1"/>
  <c r="D85" i="1" s="1"/>
  <c r="B85" i="1"/>
  <c r="AH84" i="1"/>
  <c r="AE84" i="1"/>
  <c r="AB84" i="1"/>
  <c r="Y84" i="1"/>
  <c r="V84" i="1"/>
  <c r="S84" i="1"/>
  <c r="P84" i="1"/>
  <c r="M84" i="1"/>
  <c r="J84" i="1"/>
  <c r="G84" i="1"/>
  <c r="C84" i="1"/>
  <c r="B84" i="1"/>
  <c r="AH83" i="1"/>
  <c r="AE83" i="1"/>
  <c r="AB83" i="1"/>
  <c r="Y83" i="1"/>
  <c r="V83" i="1"/>
  <c r="S83" i="1"/>
  <c r="P83" i="1"/>
  <c r="M83" i="1"/>
  <c r="J83" i="1"/>
  <c r="G83" i="1"/>
  <c r="C83" i="1"/>
  <c r="D83" i="1"/>
  <c r="B83" i="1"/>
  <c r="AH82" i="1"/>
  <c r="AE82" i="1"/>
  <c r="AB82" i="1"/>
  <c r="Y82" i="1"/>
  <c r="V82" i="1"/>
  <c r="S82" i="1"/>
  <c r="P82" i="1"/>
  <c r="M82" i="1"/>
  <c r="J82" i="1"/>
  <c r="G82" i="1"/>
  <c r="C82" i="1"/>
  <c r="D82" i="1" s="1"/>
  <c r="B82" i="1"/>
  <c r="AH81" i="1"/>
  <c r="AE81" i="1"/>
  <c r="AB81" i="1"/>
  <c r="Y81" i="1"/>
  <c r="V81" i="1"/>
  <c r="S81" i="1"/>
  <c r="P81" i="1"/>
  <c r="M81" i="1"/>
  <c r="J81" i="1"/>
  <c r="G81" i="1"/>
  <c r="C81" i="1"/>
  <c r="D81" i="1" s="1"/>
  <c r="B81" i="1"/>
  <c r="AH80" i="1"/>
  <c r="AE80" i="1"/>
  <c r="AB80" i="1"/>
  <c r="Y80" i="1"/>
  <c r="V80" i="1"/>
  <c r="S80" i="1"/>
  <c r="P80" i="1"/>
  <c r="M80" i="1"/>
  <c r="J80" i="1"/>
  <c r="G80" i="1"/>
  <c r="C80" i="1"/>
  <c r="D80" i="1" s="1"/>
  <c r="B80" i="1"/>
  <c r="AH79" i="1"/>
  <c r="AE79" i="1"/>
  <c r="AB79" i="1"/>
  <c r="Y79" i="1"/>
  <c r="V79" i="1"/>
  <c r="S79" i="1"/>
  <c r="P79" i="1"/>
  <c r="M79" i="1"/>
  <c r="J79" i="1"/>
  <c r="G79" i="1"/>
  <c r="C79" i="1"/>
  <c r="D79" i="1"/>
  <c r="B79" i="1"/>
  <c r="AH78" i="1"/>
  <c r="AE78" i="1"/>
  <c r="AB78" i="1"/>
  <c r="Y78" i="1"/>
  <c r="V78" i="1"/>
  <c r="S78" i="1"/>
  <c r="P78" i="1"/>
  <c r="M78" i="1"/>
  <c r="J78" i="1"/>
  <c r="G78" i="1"/>
  <c r="C78" i="1"/>
  <c r="D78" i="1" s="1"/>
  <c r="B78" i="1"/>
  <c r="AH77" i="1"/>
  <c r="AE77" i="1"/>
  <c r="AB77" i="1"/>
  <c r="Y77" i="1"/>
  <c r="V77" i="1"/>
  <c r="S77" i="1"/>
  <c r="P77" i="1"/>
  <c r="M77" i="1"/>
  <c r="J77" i="1"/>
  <c r="G77" i="1"/>
  <c r="C77" i="1"/>
  <c r="D77" i="1" s="1"/>
  <c r="B77" i="1"/>
  <c r="AH76" i="1"/>
  <c r="AE76" i="1"/>
  <c r="AB76" i="1"/>
  <c r="Y76" i="1"/>
  <c r="V76" i="1"/>
  <c r="S76" i="1"/>
  <c r="P76" i="1"/>
  <c r="M76" i="1"/>
  <c r="J76" i="1"/>
  <c r="G76" i="1"/>
  <c r="C76" i="1"/>
  <c r="B76" i="1"/>
  <c r="AH75" i="1"/>
  <c r="AE75" i="1"/>
  <c r="AB75" i="1"/>
  <c r="Y75" i="1"/>
  <c r="V75" i="1"/>
  <c r="S75" i="1"/>
  <c r="P75" i="1"/>
  <c r="M75" i="1"/>
  <c r="J75" i="1"/>
  <c r="G75" i="1"/>
  <c r="C75" i="1"/>
  <c r="D75" i="1"/>
  <c r="B75" i="1"/>
  <c r="AH74" i="1"/>
  <c r="AE74" i="1"/>
  <c r="AB74" i="1"/>
  <c r="Y74" i="1"/>
  <c r="V74" i="1"/>
  <c r="S74" i="1"/>
  <c r="P74" i="1"/>
  <c r="M74" i="1"/>
  <c r="J74" i="1"/>
  <c r="G74" i="1"/>
  <c r="C74" i="1"/>
  <c r="D74" i="1" s="1"/>
  <c r="B74" i="1"/>
  <c r="AH73" i="1"/>
  <c r="AE73" i="1"/>
  <c r="AB73" i="1"/>
  <c r="Y73" i="1"/>
  <c r="V73" i="1"/>
  <c r="S73" i="1"/>
  <c r="P73" i="1"/>
  <c r="M73" i="1"/>
  <c r="J73" i="1"/>
  <c r="G73" i="1"/>
  <c r="C73" i="1"/>
  <c r="D73" i="1" s="1"/>
  <c r="B73" i="1"/>
  <c r="AH72" i="1"/>
  <c r="AE72" i="1"/>
  <c r="AB72" i="1"/>
  <c r="Y72" i="1"/>
  <c r="V72" i="1"/>
  <c r="S72" i="1"/>
  <c r="P72" i="1"/>
  <c r="M72" i="1"/>
  <c r="J72" i="1"/>
  <c r="G72" i="1"/>
  <c r="C72" i="1"/>
  <c r="D72" i="1" s="1"/>
  <c r="B72" i="1"/>
  <c r="AH71" i="1"/>
  <c r="AE71" i="1"/>
  <c r="AB71" i="1"/>
  <c r="Y71" i="1"/>
  <c r="V71" i="1"/>
  <c r="S71" i="1"/>
  <c r="P71" i="1"/>
  <c r="M71" i="1"/>
  <c r="J71" i="1"/>
  <c r="G71" i="1"/>
  <c r="C71" i="1"/>
  <c r="D71" i="1"/>
  <c r="B71" i="1"/>
  <c r="AH70" i="1"/>
  <c r="AE70" i="1"/>
  <c r="AB70" i="1"/>
  <c r="Y70" i="1"/>
  <c r="V70" i="1"/>
  <c r="S70" i="1"/>
  <c r="P70" i="1"/>
  <c r="M70" i="1"/>
  <c r="J70" i="1"/>
  <c r="G70" i="1"/>
  <c r="C70" i="1"/>
  <c r="D70" i="1" s="1"/>
  <c r="B70" i="1"/>
  <c r="AH69" i="1"/>
  <c r="AE69" i="1"/>
  <c r="AB69" i="1"/>
  <c r="Y69" i="1"/>
  <c r="V69" i="1"/>
  <c r="S69" i="1"/>
  <c r="P69" i="1"/>
  <c r="M69" i="1"/>
  <c r="J69" i="1"/>
  <c r="G69" i="1"/>
  <c r="C69" i="1"/>
  <c r="D69" i="1" s="1"/>
  <c r="B69" i="1"/>
  <c r="AH68" i="1"/>
  <c r="AE68" i="1"/>
  <c r="AB68" i="1"/>
  <c r="Y68" i="1"/>
  <c r="V68" i="1"/>
  <c r="S68" i="1"/>
  <c r="P68" i="1"/>
  <c r="M68" i="1"/>
  <c r="J68" i="1"/>
  <c r="G68" i="1"/>
  <c r="C68" i="1"/>
  <c r="B68" i="1"/>
  <c r="AH67" i="1"/>
  <c r="AE67" i="1"/>
  <c r="AB67" i="1"/>
  <c r="Y67" i="1"/>
  <c r="V67" i="1"/>
  <c r="S67" i="1"/>
  <c r="P67" i="1"/>
  <c r="M67" i="1"/>
  <c r="J67" i="1"/>
  <c r="G67" i="1"/>
  <c r="C67" i="1"/>
  <c r="D67" i="1"/>
  <c r="B67" i="1"/>
  <c r="AH66" i="1"/>
  <c r="AE66" i="1"/>
  <c r="AB66" i="1"/>
  <c r="Y66" i="1"/>
  <c r="V66" i="1"/>
  <c r="S66" i="1"/>
  <c r="P66" i="1"/>
  <c r="M66" i="1"/>
  <c r="J66" i="1"/>
  <c r="G66" i="1"/>
  <c r="C66" i="1"/>
  <c r="D66" i="1" s="1"/>
  <c r="B66" i="1"/>
  <c r="AH65" i="1"/>
  <c r="AE65" i="1"/>
  <c r="AB65" i="1"/>
  <c r="Y65" i="1"/>
  <c r="V65" i="1"/>
  <c r="S65" i="1"/>
  <c r="P65" i="1"/>
  <c r="M65" i="1"/>
  <c r="J65" i="1"/>
  <c r="G65" i="1"/>
  <c r="C65" i="1"/>
  <c r="D65" i="1" s="1"/>
  <c r="B65" i="1"/>
  <c r="AH64" i="1"/>
  <c r="AE64" i="1"/>
  <c r="AB64" i="1"/>
  <c r="Y64" i="1"/>
  <c r="V64" i="1"/>
  <c r="S64" i="1"/>
  <c r="P64" i="1"/>
  <c r="M64" i="1"/>
  <c r="J64" i="1"/>
  <c r="G64" i="1"/>
  <c r="C64" i="1"/>
  <c r="D64" i="1" s="1"/>
  <c r="B64" i="1"/>
  <c r="AH63" i="1"/>
  <c r="AE63" i="1"/>
  <c r="AB63" i="1"/>
  <c r="Y63" i="1"/>
  <c r="V63" i="1"/>
  <c r="S63" i="1"/>
  <c r="P63" i="1"/>
  <c r="M63" i="1"/>
  <c r="J63" i="1"/>
  <c r="G63" i="1"/>
  <c r="C63" i="1"/>
  <c r="D63" i="1" s="1"/>
  <c r="B63" i="1"/>
  <c r="AH62" i="1"/>
  <c r="AE62" i="1"/>
  <c r="AB62" i="1"/>
  <c r="Y62" i="1"/>
  <c r="V62" i="1"/>
  <c r="S62" i="1"/>
  <c r="P62" i="1"/>
  <c r="M62" i="1"/>
  <c r="J62" i="1"/>
  <c r="G62" i="1"/>
  <c r="C62" i="1"/>
  <c r="D62" i="1" s="1"/>
  <c r="B62" i="1"/>
  <c r="AH61" i="1"/>
  <c r="AE61" i="1"/>
  <c r="AB61" i="1"/>
  <c r="Y61" i="1"/>
  <c r="V61" i="1"/>
  <c r="S61" i="1"/>
  <c r="P61" i="1"/>
  <c r="M61" i="1"/>
  <c r="J61" i="1"/>
  <c r="G61" i="1"/>
  <c r="C61" i="1"/>
  <c r="B61" i="1"/>
  <c r="AH60" i="1"/>
  <c r="AE60" i="1"/>
  <c r="AB60" i="1"/>
  <c r="Y60" i="1"/>
  <c r="V60" i="1"/>
  <c r="S60" i="1"/>
  <c r="P60" i="1"/>
  <c r="M60" i="1"/>
  <c r="J60" i="1"/>
  <c r="G60" i="1"/>
  <c r="C60" i="1"/>
  <c r="B60" i="1"/>
  <c r="AH59" i="1"/>
  <c r="AE59" i="1"/>
  <c r="AB59" i="1"/>
  <c r="Y59" i="1"/>
  <c r="V59" i="1"/>
  <c r="S59" i="1"/>
  <c r="P59" i="1"/>
  <c r="M59" i="1"/>
  <c r="J59" i="1"/>
  <c r="G59" i="1"/>
  <c r="C59" i="1"/>
  <c r="D59" i="1"/>
  <c r="B59" i="1"/>
  <c r="AH58" i="1"/>
  <c r="AE58" i="1"/>
  <c r="AB58" i="1"/>
  <c r="Y58" i="1"/>
  <c r="V58" i="1"/>
  <c r="S58" i="1"/>
  <c r="P58" i="1"/>
  <c r="M58" i="1"/>
  <c r="J58" i="1"/>
  <c r="G58" i="1"/>
  <c r="C58" i="1"/>
  <c r="D58" i="1" s="1"/>
  <c r="B58" i="1"/>
  <c r="AH57" i="1"/>
  <c r="AE57" i="1"/>
  <c r="AB57" i="1"/>
  <c r="Y57" i="1"/>
  <c r="V57" i="1"/>
  <c r="S57" i="1"/>
  <c r="P57" i="1"/>
  <c r="M57" i="1"/>
  <c r="J57" i="1"/>
  <c r="G57" i="1"/>
  <c r="C57" i="1"/>
  <c r="D57" i="1" s="1"/>
  <c r="B57" i="1"/>
  <c r="AH56" i="1"/>
  <c r="AE56" i="1"/>
  <c r="AB56" i="1"/>
  <c r="Y56" i="1"/>
  <c r="V56" i="1"/>
  <c r="S56" i="1"/>
  <c r="P56" i="1"/>
  <c r="M56" i="1"/>
  <c r="J56" i="1"/>
  <c r="G56" i="1"/>
  <c r="C56" i="1"/>
  <c r="D56" i="1" s="1"/>
  <c r="B56" i="1"/>
  <c r="AH55" i="1"/>
  <c r="AE55" i="1"/>
  <c r="AB55" i="1"/>
  <c r="Y55" i="1"/>
  <c r="V55" i="1"/>
  <c r="S55" i="1"/>
  <c r="P55" i="1"/>
  <c r="M55" i="1"/>
  <c r="J55" i="1"/>
  <c r="G55" i="1"/>
  <c r="C55" i="1"/>
  <c r="D55" i="1" s="1"/>
  <c r="B55" i="1"/>
  <c r="AH54" i="1"/>
  <c r="AE54" i="1"/>
  <c r="AB54" i="1"/>
  <c r="Y54" i="1"/>
  <c r="V54" i="1"/>
  <c r="S54" i="1"/>
  <c r="P54" i="1"/>
  <c r="M54" i="1"/>
  <c r="J54" i="1"/>
  <c r="G54" i="1"/>
  <c r="C54" i="1"/>
  <c r="D54" i="1" s="1"/>
  <c r="B54" i="1"/>
  <c r="AH53" i="1"/>
  <c r="AE53" i="1"/>
  <c r="AB53" i="1"/>
  <c r="Y53" i="1"/>
  <c r="V53" i="1"/>
  <c r="S53" i="1"/>
  <c r="P53" i="1"/>
  <c r="M53" i="1"/>
  <c r="J53" i="1"/>
  <c r="G53" i="1"/>
  <c r="C53" i="1"/>
  <c r="B53" i="1"/>
  <c r="AH52" i="1"/>
  <c r="AE52" i="1"/>
  <c r="AB52" i="1"/>
  <c r="Y52" i="1"/>
  <c r="V52" i="1"/>
  <c r="S52" i="1"/>
  <c r="P52" i="1"/>
  <c r="M52" i="1"/>
  <c r="J52" i="1"/>
  <c r="G52" i="1"/>
  <c r="C52" i="1"/>
  <c r="B52" i="1"/>
  <c r="D52" i="1" s="1"/>
  <c r="AH51" i="1"/>
  <c r="AE51" i="1"/>
  <c r="AB51" i="1"/>
  <c r="Y51" i="1"/>
  <c r="V51" i="1"/>
  <c r="S51" i="1"/>
  <c r="P51" i="1"/>
  <c r="M51" i="1"/>
  <c r="J51" i="1"/>
  <c r="G51" i="1"/>
  <c r="C51" i="1"/>
  <c r="D51" i="1" s="1"/>
  <c r="B51" i="1"/>
  <c r="AH50" i="1"/>
  <c r="AE50" i="1"/>
  <c r="AB50" i="1"/>
  <c r="Y50" i="1"/>
  <c r="V50" i="1"/>
  <c r="S50" i="1"/>
  <c r="P50" i="1"/>
  <c r="M50" i="1"/>
  <c r="J50" i="1"/>
  <c r="G50" i="1"/>
  <c r="C50" i="1"/>
  <c r="D50" i="1" s="1"/>
  <c r="B50" i="1"/>
  <c r="AH49" i="1"/>
  <c r="AE49" i="1"/>
  <c r="AB49" i="1"/>
  <c r="Y49" i="1"/>
  <c r="V49" i="1"/>
  <c r="S49" i="1"/>
  <c r="P49" i="1"/>
  <c r="M49" i="1"/>
  <c r="J49" i="1"/>
  <c r="G49" i="1"/>
  <c r="C49" i="1"/>
  <c r="B49" i="1"/>
  <c r="AH48" i="1"/>
  <c r="AE48" i="1"/>
  <c r="AB48" i="1"/>
  <c r="Y48" i="1"/>
  <c r="V48" i="1"/>
  <c r="S48" i="1"/>
  <c r="P48" i="1"/>
  <c r="M48" i="1"/>
  <c r="J48" i="1"/>
  <c r="G48" i="1"/>
  <c r="C48" i="1"/>
  <c r="B48" i="1"/>
  <c r="D48" i="1" s="1"/>
  <c r="AH47" i="1"/>
  <c r="AE47" i="1"/>
  <c r="AB47" i="1"/>
  <c r="Y47" i="1"/>
  <c r="V47" i="1"/>
  <c r="S47" i="1"/>
  <c r="P47" i="1"/>
  <c r="M47" i="1"/>
  <c r="J47" i="1"/>
  <c r="G47" i="1"/>
  <c r="C47" i="1"/>
  <c r="D47" i="1" s="1"/>
  <c r="B47" i="1"/>
  <c r="AH46" i="1"/>
  <c r="AE46" i="1"/>
  <c r="AB46" i="1"/>
  <c r="Y46" i="1"/>
  <c r="V46" i="1"/>
  <c r="S46" i="1"/>
  <c r="P46" i="1"/>
  <c r="M46" i="1"/>
  <c r="J46" i="1"/>
  <c r="G46" i="1"/>
  <c r="C46" i="1"/>
  <c r="D46" i="1" s="1"/>
  <c r="B46" i="1"/>
  <c r="AH45" i="1"/>
  <c r="AE45" i="1"/>
  <c r="AB45" i="1"/>
  <c r="Y45" i="1"/>
  <c r="V45" i="1"/>
  <c r="S45" i="1"/>
  <c r="P45" i="1"/>
  <c r="M45" i="1"/>
  <c r="J45" i="1"/>
  <c r="G45" i="1"/>
  <c r="C45" i="1"/>
  <c r="B45" i="1"/>
  <c r="AH44" i="1"/>
  <c r="AE44" i="1"/>
  <c r="AB44" i="1"/>
  <c r="Y44" i="1"/>
  <c r="V44" i="1"/>
  <c r="S44" i="1"/>
  <c r="P44" i="1"/>
  <c r="M44" i="1"/>
  <c r="J44" i="1"/>
  <c r="G44" i="1"/>
  <c r="C44" i="1"/>
  <c r="B44" i="1"/>
  <c r="D44" i="1" s="1"/>
  <c r="AH43" i="1"/>
  <c r="AE43" i="1"/>
  <c r="AB43" i="1"/>
  <c r="Y43" i="1"/>
  <c r="V43" i="1"/>
  <c r="S43" i="1"/>
  <c r="P43" i="1"/>
  <c r="M43" i="1"/>
  <c r="J43" i="1"/>
  <c r="G43" i="1"/>
  <c r="C43" i="1"/>
  <c r="D43" i="1" s="1"/>
  <c r="B43" i="1"/>
  <c r="AH42" i="1"/>
  <c r="AE42" i="1"/>
  <c r="AB42" i="1"/>
  <c r="Y42" i="1"/>
  <c r="V42" i="1"/>
  <c r="S42" i="1"/>
  <c r="P42" i="1"/>
  <c r="M42" i="1"/>
  <c r="J42" i="1"/>
  <c r="G42" i="1"/>
  <c r="C42" i="1"/>
  <c r="D42" i="1" s="1"/>
  <c r="B42" i="1"/>
  <c r="AH41" i="1"/>
  <c r="AE41" i="1"/>
  <c r="AB41" i="1"/>
  <c r="Y41" i="1"/>
  <c r="V41" i="1"/>
  <c r="S41" i="1"/>
  <c r="P41" i="1"/>
  <c r="M41" i="1"/>
  <c r="J41" i="1"/>
  <c r="G41" i="1"/>
  <c r="C41" i="1"/>
  <c r="B41" i="1"/>
  <c r="AH40" i="1"/>
  <c r="AE40" i="1"/>
  <c r="AB40" i="1"/>
  <c r="Y40" i="1"/>
  <c r="V40" i="1"/>
  <c r="S40" i="1"/>
  <c r="P40" i="1"/>
  <c r="M40" i="1"/>
  <c r="J40" i="1"/>
  <c r="G40" i="1"/>
  <c r="C40" i="1"/>
  <c r="B40" i="1"/>
  <c r="D40" i="1" s="1"/>
  <c r="AH39" i="1"/>
  <c r="AE39" i="1"/>
  <c r="AB39" i="1"/>
  <c r="Y39" i="1"/>
  <c r="V39" i="1"/>
  <c r="S39" i="1"/>
  <c r="P39" i="1"/>
  <c r="M39" i="1"/>
  <c r="J39" i="1"/>
  <c r="G39" i="1"/>
  <c r="C39" i="1"/>
  <c r="D39" i="1" s="1"/>
  <c r="B39" i="1"/>
  <c r="AH38" i="1"/>
  <c r="AE38" i="1"/>
  <c r="AB38" i="1"/>
  <c r="Y38" i="1"/>
  <c r="V38" i="1"/>
  <c r="S38" i="1"/>
  <c r="P38" i="1"/>
  <c r="M38" i="1"/>
  <c r="J38" i="1"/>
  <c r="G38" i="1"/>
  <c r="C38" i="1"/>
  <c r="D38" i="1" s="1"/>
  <c r="B38" i="1"/>
  <c r="AH37" i="1"/>
  <c r="AE37" i="1"/>
  <c r="AB37" i="1"/>
  <c r="Y37" i="1"/>
  <c r="V37" i="1"/>
  <c r="S37" i="1"/>
  <c r="P37" i="1"/>
  <c r="M37" i="1"/>
  <c r="J37" i="1"/>
  <c r="G37" i="1"/>
  <c r="C37" i="1"/>
  <c r="B37" i="1"/>
  <c r="AH36" i="1"/>
  <c r="AE36" i="1"/>
  <c r="AB36" i="1"/>
  <c r="Y36" i="1"/>
  <c r="V36" i="1"/>
  <c r="S36" i="1"/>
  <c r="P36" i="1"/>
  <c r="M36" i="1"/>
  <c r="J36" i="1"/>
  <c r="G36" i="1"/>
  <c r="C36" i="1"/>
  <c r="B36" i="1"/>
  <c r="D36" i="1" s="1"/>
  <c r="AH35" i="1"/>
  <c r="AE35" i="1"/>
  <c r="AB35" i="1"/>
  <c r="Y35" i="1"/>
  <c r="V35" i="1"/>
  <c r="S35" i="1"/>
  <c r="P35" i="1"/>
  <c r="M35" i="1"/>
  <c r="J35" i="1"/>
  <c r="G35" i="1"/>
  <c r="C35" i="1"/>
  <c r="D35" i="1" s="1"/>
  <c r="B35" i="1"/>
  <c r="AH34" i="1"/>
  <c r="AE34" i="1"/>
  <c r="AB34" i="1"/>
  <c r="Y34" i="1"/>
  <c r="V34" i="1"/>
  <c r="S34" i="1"/>
  <c r="P34" i="1"/>
  <c r="M34" i="1"/>
  <c r="J34" i="1"/>
  <c r="G34" i="1"/>
  <c r="C34" i="1"/>
  <c r="D34" i="1" s="1"/>
  <c r="B34" i="1"/>
  <c r="AH33" i="1"/>
  <c r="AE33" i="1"/>
  <c r="AB33" i="1"/>
  <c r="Y33" i="1"/>
  <c r="V33" i="1"/>
  <c r="S33" i="1"/>
  <c r="P33" i="1"/>
  <c r="M33" i="1"/>
  <c r="J33" i="1"/>
  <c r="G33" i="1"/>
  <c r="C33" i="1"/>
  <c r="B33" i="1"/>
  <c r="AH32" i="1"/>
  <c r="AE32" i="1"/>
  <c r="AB32" i="1"/>
  <c r="Y32" i="1"/>
  <c r="V32" i="1"/>
  <c r="S32" i="1"/>
  <c r="P32" i="1"/>
  <c r="M32" i="1"/>
  <c r="J32" i="1"/>
  <c r="G32" i="1"/>
  <c r="C32" i="1"/>
  <c r="B32" i="1"/>
  <c r="D32" i="1" s="1"/>
  <c r="AH31" i="1"/>
  <c r="AE31" i="1"/>
  <c r="AB31" i="1"/>
  <c r="Y31" i="1"/>
  <c r="V31" i="1"/>
  <c r="S31" i="1"/>
  <c r="P31" i="1"/>
  <c r="M31" i="1"/>
  <c r="J31" i="1"/>
  <c r="G31" i="1"/>
  <c r="C31" i="1"/>
  <c r="D31" i="1" s="1"/>
  <c r="B31" i="1"/>
  <c r="AH30" i="1"/>
  <c r="AE30" i="1"/>
  <c r="AB30" i="1"/>
  <c r="Y30" i="1"/>
  <c r="V30" i="1"/>
  <c r="S30" i="1"/>
  <c r="P30" i="1"/>
  <c r="M30" i="1"/>
  <c r="J30" i="1"/>
  <c r="G30" i="1"/>
  <c r="C30" i="1"/>
  <c r="D30" i="1" s="1"/>
  <c r="B30" i="1"/>
  <c r="AH29" i="1"/>
  <c r="AE29" i="1"/>
  <c r="AB29" i="1"/>
  <c r="Y29" i="1"/>
  <c r="V29" i="1"/>
  <c r="S29" i="1"/>
  <c r="P29" i="1"/>
  <c r="M29" i="1"/>
  <c r="J29" i="1"/>
  <c r="G29" i="1"/>
  <c r="C29" i="1"/>
  <c r="B29" i="1"/>
  <c r="AH28" i="1"/>
  <c r="AE28" i="1"/>
  <c r="AB28" i="1"/>
  <c r="Y28" i="1"/>
  <c r="V28" i="1"/>
  <c r="S28" i="1"/>
  <c r="P28" i="1"/>
  <c r="M28" i="1"/>
  <c r="J28" i="1"/>
  <c r="G28" i="1"/>
  <c r="C28" i="1"/>
  <c r="B28" i="1"/>
  <c r="D28" i="1" s="1"/>
  <c r="AH27" i="1"/>
  <c r="AE27" i="1"/>
  <c r="AB27" i="1"/>
  <c r="Y27" i="1"/>
  <c r="V27" i="1"/>
  <c r="S27" i="1"/>
  <c r="P27" i="1"/>
  <c r="M27" i="1"/>
  <c r="J27" i="1"/>
  <c r="G27" i="1"/>
  <c r="C27" i="1"/>
  <c r="D27" i="1" s="1"/>
  <c r="B27" i="1"/>
  <c r="AH26" i="1"/>
  <c r="AE26" i="1"/>
  <c r="AB26" i="1"/>
  <c r="Y26" i="1"/>
  <c r="V26" i="1"/>
  <c r="S26" i="1"/>
  <c r="P26" i="1"/>
  <c r="M26" i="1"/>
  <c r="J26" i="1"/>
  <c r="G26" i="1"/>
  <c r="C26" i="1"/>
  <c r="D26" i="1" s="1"/>
  <c r="B26" i="1"/>
  <c r="AH25" i="1"/>
  <c r="AE25" i="1"/>
  <c r="AB25" i="1"/>
  <c r="Y25" i="1"/>
  <c r="V25" i="1"/>
  <c r="S25" i="1"/>
  <c r="P25" i="1"/>
  <c r="M25" i="1"/>
  <c r="J25" i="1"/>
  <c r="G25" i="1"/>
  <c r="C25" i="1"/>
  <c r="B25" i="1"/>
  <c r="AH24" i="1"/>
  <c r="AE24" i="1"/>
  <c r="AB24" i="1"/>
  <c r="Y24" i="1"/>
  <c r="V24" i="1"/>
  <c r="S24" i="1"/>
  <c r="P24" i="1"/>
  <c r="M24" i="1"/>
  <c r="J24" i="1"/>
  <c r="G24" i="1"/>
  <c r="C24" i="1"/>
  <c r="B24" i="1"/>
  <c r="D24" i="1" s="1"/>
  <c r="AH23" i="1"/>
  <c r="AE23" i="1"/>
  <c r="AB23" i="1"/>
  <c r="Y23" i="1"/>
  <c r="V23" i="1"/>
  <c r="S23" i="1"/>
  <c r="P23" i="1"/>
  <c r="M23" i="1"/>
  <c r="J23" i="1"/>
  <c r="G23" i="1"/>
  <c r="C23" i="1"/>
  <c r="D23" i="1" s="1"/>
  <c r="B23" i="1"/>
  <c r="AH22" i="1"/>
  <c r="AE22" i="1"/>
  <c r="AB22" i="1"/>
  <c r="Y22" i="1"/>
  <c r="V22" i="1"/>
  <c r="S22" i="1"/>
  <c r="P22" i="1"/>
  <c r="M22" i="1"/>
  <c r="J22" i="1"/>
  <c r="G22" i="1"/>
  <c r="C22" i="1"/>
  <c r="D22" i="1" s="1"/>
  <c r="B22" i="1"/>
  <c r="AH21" i="1"/>
  <c r="AE21" i="1"/>
  <c r="AB21" i="1"/>
  <c r="Y21" i="1"/>
  <c r="V21" i="1"/>
  <c r="S21" i="1"/>
  <c r="P21" i="1"/>
  <c r="M21" i="1"/>
  <c r="J21" i="1"/>
  <c r="G21" i="1"/>
  <c r="C21" i="1"/>
  <c r="B21" i="1"/>
  <c r="AH20" i="1"/>
  <c r="AE20" i="1"/>
  <c r="AB20" i="1"/>
  <c r="Y20" i="1"/>
  <c r="V20" i="1"/>
  <c r="S20" i="1"/>
  <c r="P20" i="1"/>
  <c r="M20" i="1"/>
  <c r="J20" i="1"/>
  <c r="G20" i="1"/>
  <c r="C20" i="1"/>
  <c r="B20" i="1"/>
  <c r="D20" i="1" s="1"/>
  <c r="AH19" i="1"/>
  <c r="AE19" i="1"/>
  <c r="AB19" i="1"/>
  <c r="Y19" i="1"/>
  <c r="V19" i="1"/>
  <c r="S19" i="1"/>
  <c r="P19" i="1"/>
  <c r="M19" i="1"/>
  <c r="J19" i="1"/>
  <c r="G19" i="1"/>
  <c r="C19" i="1"/>
  <c r="D19" i="1" s="1"/>
  <c r="B19" i="1"/>
  <c r="AH18" i="1"/>
  <c r="AE18" i="1"/>
  <c r="AB18" i="1"/>
  <c r="Y18" i="1"/>
  <c r="V18" i="1"/>
  <c r="S18" i="1"/>
  <c r="P18" i="1"/>
  <c r="M18" i="1"/>
  <c r="J18" i="1"/>
  <c r="G18" i="1"/>
  <c r="C18" i="1"/>
  <c r="D18" i="1" s="1"/>
  <c r="B18" i="1"/>
  <c r="AH17" i="1"/>
  <c r="AE17" i="1"/>
  <c r="AB17" i="1"/>
  <c r="Y17" i="1"/>
  <c r="V17" i="1"/>
  <c r="S17" i="1"/>
  <c r="P17" i="1"/>
  <c r="M17" i="1"/>
  <c r="J17" i="1"/>
  <c r="G17" i="1"/>
  <c r="C17" i="1"/>
  <c r="B17" i="1"/>
  <c r="AH16" i="1"/>
  <c r="AE16" i="1"/>
  <c r="AB16" i="1"/>
  <c r="Y16" i="1"/>
  <c r="V16" i="1"/>
  <c r="S16" i="1"/>
  <c r="P16" i="1"/>
  <c r="M16" i="1"/>
  <c r="J16" i="1"/>
  <c r="G16" i="1"/>
  <c r="C16" i="1"/>
  <c r="B16" i="1"/>
  <c r="D16" i="1" s="1"/>
  <c r="AH15" i="1"/>
  <c r="AE15" i="1"/>
  <c r="AB15" i="1"/>
  <c r="Y15" i="1"/>
  <c r="V15" i="1"/>
  <c r="S15" i="1"/>
  <c r="P15" i="1"/>
  <c r="M15" i="1"/>
  <c r="J15" i="1"/>
  <c r="G15" i="1"/>
  <c r="C15" i="1"/>
  <c r="D15" i="1" s="1"/>
  <c r="B15" i="1"/>
  <c r="AH14" i="1"/>
  <c r="AE14" i="1"/>
  <c r="AB14" i="1"/>
  <c r="Y14" i="1"/>
  <c r="V14" i="1"/>
  <c r="S14" i="1"/>
  <c r="P14" i="1"/>
  <c r="M14" i="1"/>
  <c r="J14" i="1"/>
  <c r="G14" i="1"/>
  <c r="C14" i="1"/>
  <c r="D14" i="1" s="1"/>
  <c r="B14" i="1"/>
  <c r="AH13" i="1"/>
  <c r="AE13" i="1"/>
  <c r="AB13" i="1"/>
  <c r="Y13" i="1"/>
  <c r="V13" i="1"/>
  <c r="S13" i="1"/>
  <c r="P13" i="1"/>
  <c r="M13" i="1"/>
  <c r="J13" i="1"/>
  <c r="G13" i="1"/>
  <c r="C13" i="1"/>
  <c r="B13" i="1"/>
  <c r="AH12" i="1"/>
  <c r="AE12" i="1"/>
  <c r="AB12" i="1"/>
  <c r="Y12" i="1"/>
  <c r="V12" i="1"/>
  <c r="S12" i="1"/>
  <c r="P12" i="1"/>
  <c r="M12" i="1"/>
  <c r="J12" i="1"/>
  <c r="G12" i="1"/>
  <c r="C12" i="1"/>
  <c r="B12" i="1"/>
  <c r="D12" i="1" s="1"/>
  <c r="AH11" i="1"/>
  <c r="AE11" i="1"/>
  <c r="AB11" i="1"/>
  <c r="Y11" i="1"/>
  <c r="V11" i="1"/>
  <c r="S11" i="1"/>
  <c r="P11" i="1"/>
  <c r="M11" i="1"/>
  <c r="J11" i="1"/>
  <c r="G11" i="1"/>
  <c r="C11" i="1"/>
  <c r="D11" i="1" s="1"/>
  <c r="B11" i="1"/>
  <c r="AH10" i="1"/>
  <c r="AE10" i="1"/>
  <c r="AB10" i="1"/>
  <c r="Y10" i="1"/>
  <c r="V10" i="1"/>
  <c r="S10" i="1"/>
  <c r="P10" i="1"/>
  <c r="M10" i="1"/>
  <c r="J10" i="1"/>
  <c r="G10" i="1"/>
  <c r="D10" i="1"/>
  <c r="C10" i="1"/>
  <c r="B10" i="1"/>
  <c r="AH9" i="1"/>
  <c r="AE9" i="1"/>
  <c r="AB9" i="1"/>
  <c r="Y9" i="1"/>
  <c r="V9" i="1"/>
  <c r="S9" i="1"/>
  <c r="P9" i="1"/>
  <c r="M9" i="1"/>
  <c r="J9" i="1"/>
  <c r="G9" i="1"/>
  <c r="C9" i="1"/>
  <c r="D9" i="1" s="1"/>
  <c r="B9" i="1"/>
  <c r="AH8" i="1"/>
  <c r="AE8" i="1"/>
  <c r="AB8" i="1"/>
  <c r="Y8" i="1"/>
  <c r="V8" i="1"/>
  <c r="S8" i="1"/>
  <c r="P8" i="1"/>
  <c r="M8" i="1"/>
  <c r="J8" i="1"/>
  <c r="G8" i="1"/>
  <c r="C8" i="1"/>
  <c r="B8" i="1"/>
  <c r="D8" i="1"/>
  <c r="AH7" i="1"/>
  <c r="AE7" i="1"/>
  <c r="AB7" i="1"/>
  <c r="Y7" i="1"/>
  <c r="V7" i="1"/>
  <c r="S7" i="1"/>
  <c r="P7" i="1"/>
  <c r="M7" i="1"/>
  <c r="J7" i="1"/>
  <c r="G7" i="1"/>
  <c r="C7" i="1"/>
  <c r="D7" i="1"/>
  <c r="B7" i="1"/>
  <c r="AH6" i="1"/>
  <c r="AE6" i="1"/>
  <c r="AB6" i="1"/>
  <c r="Y6" i="1"/>
  <c r="V6" i="1"/>
  <c r="S6" i="1"/>
  <c r="P6" i="1"/>
  <c r="M6" i="1"/>
  <c r="J6" i="1"/>
  <c r="G6" i="1"/>
  <c r="D6" i="1"/>
  <c r="C6" i="1"/>
  <c r="B6" i="1"/>
  <c r="AH5" i="1"/>
  <c r="AE5" i="1"/>
  <c r="AB5" i="1"/>
  <c r="Y5" i="1"/>
  <c r="V5" i="1"/>
  <c r="S5" i="1"/>
  <c r="P5" i="1"/>
  <c r="M5" i="1"/>
  <c r="J5" i="1"/>
  <c r="G5" i="1"/>
  <c r="C5" i="1"/>
  <c r="B5" i="1"/>
  <c r="D435" i="1"/>
  <c r="C486" i="1"/>
  <c r="H492" i="1"/>
  <c r="H493" i="1"/>
  <c r="C524" i="1"/>
  <c r="D590" i="1"/>
  <c r="D591" i="1"/>
  <c r="D593" i="1"/>
  <c r="D602" i="1"/>
  <c r="D605" i="1"/>
  <c r="Y492" i="1"/>
  <c r="Y491" i="1"/>
  <c r="D620" i="1"/>
  <c r="D627" i="1"/>
  <c r="AB632" i="1"/>
  <c r="AB638" i="1"/>
  <c r="AC492" i="1"/>
  <c r="J467" i="1"/>
  <c r="Y468" i="1"/>
  <c r="V471" i="1"/>
  <c r="C487" i="1"/>
  <c r="D571" i="1"/>
  <c r="D586" i="1"/>
  <c r="D587" i="1"/>
  <c r="D598" i="1"/>
  <c r="D616" i="1"/>
  <c r="C538" i="1"/>
  <c r="Y484" i="1"/>
  <c r="M470" i="1"/>
  <c r="Y470" i="1"/>
  <c r="M485" i="1"/>
  <c r="D583" i="1"/>
  <c r="D588" i="1"/>
  <c r="D601" i="1"/>
  <c r="B538" i="1"/>
  <c r="B539" i="1"/>
  <c r="U491" i="1"/>
  <c r="D613" i="1"/>
  <c r="D619" i="1"/>
  <c r="AC486" i="1"/>
  <c r="AC493" i="1"/>
  <c r="P464" i="1"/>
  <c r="S465" i="1"/>
  <c r="AH466" i="1"/>
  <c r="J469" i="1"/>
  <c r="J470" i="1"/>
  <c r="AH470" i="1"/>
  <c r="D569" i="1"/>
  <c r="D584" i="1"/>
  <c r="D597" i="1"/>
  <c r="D609" i="1"/>
  <c r="D630" i="1"/>
  <c r="M631" i="1"/>
  <c r="D639" i="1"/>
  <c r="AC488" i="1"/>
  <c r="AC491" i="1"/>
  <c r="AH463" i="1"/>
  <c r="Y464" i="1"/>
  <c r="P465" i="1"/>
  <c r="Y467" i="1"/>
  <c r="G470" i="1"/>
  <c r="AE470" i="1"/>
  <c r="M471" i="1"/>
  <c r="Y471" i="1"/>
  <c r="J556" i="1"/>
  <c r="J510" i="1"/>
  <c r="J511" i="1" s="1"/>
  <c r="J512" i="1"/>
  <c r="J513" i="1" s="1"/>
  <c r="J514" i="1" s="1"/>
  <c r="J515" i="1" s="1"/>
  <c r="J516" i="1" s="1"/>
  <c r="J517" i="1" s="1"/>
  <c r="J518" i="1" s="1"/>
  <c r="J519" i="1" s="1"/>
  <c r="J520" i="1" s="1"/>
  <c r="J521" i="1" s="1"/>
  <c r="V556" i="1"/>
  <c r="V510" i="1"/>
  <c r="V511" i="1"/>
  <c r="V512" i="1" s="1"/>
  <c r="V513" i="1"/>
  <c r="V514" i="1" s="1"/>
  <c r="V515" i="1" s="1"/>
  <c r="V516" i="1" s="1"/>
  <c r="V517" i="1" s="1"/>
  <c r="V518" i="1" s="1"/>
  <c r="V519" i="1" s="1"/>
  <c r="V520" i="1" s="1"/>
  <c r="V521" i="1" s="1"/>
  <c r="AH556" i="1"/>
  <c r="AH510" i="1"/>
  <c r="AH511" i="1" s="1"/>
  <c r="AH512" i="1"/>
  <c r="AH513" i="1" s="1"/>
  <c r="AH514" i="1"/>
  <c r="AH515" i="1" s="1"/>
  <c r="AH516" i="1" s="1"/>
  <c r="AH517" i="1" s="1"/>
  <c r="AH518" i="1" s="1"/>
  <c r="AH519" i="1" s="1"/>
  <c r="AH520" i="1" s="1"/>
  <c r="AH521" i="1" s="1"/>
  <c r="AH451" i="1"/>
  <c r="P568" i="1"/>
  <c r="N524" i="1"/>
  <c r="AB568" i="1"/>
  <c r="Z524" i="1"/>
  <c r="M569" i="1"/>
  <c r="Y569" i="1"/>
  <c r="J570" i="1"/>
  <c r="V570" i="1"/>
  <c r="AH570" i="1"/>
  <c r="G571" i="1"/>
  <c r="S571" i="1"/>
  <c r="AE571" i="1"/>
  <c r="P572" i="1"/>
  <c r="AB572" i="1"/>
  <c r="M573" i="1"/>
  <c r="Y573" i="1"/>
  <c r="J574" i="1"/>
  <c r="V574" i="1"/>
  <c r="AH574" i="1"/>
  <c r="G575" i="1"/>
  <c r="S575" i="1"/>
  <c r="AE575" i="1"/>
  <c r="P576" i="1"/>
  <c r="AB576" i="1"/>
  <c r="M577" i="1"/>
  <c r="Y577" i="1"/>
  <c r="J578" i="1"/>
  <c r="V578" i="1"/>
  <c r="AH578" i="1"/>
  <c r="S579" i="1"/>
  <c r="AE579" i="1"/>
  <c r="M580" i="1"/>
  <c r="L524" i="1"/>
  <c r="Y580" i="1"/>
  <c r="X524" i="1"/>
  <c r="J581" i="1"/>
  <c r="V581" i="1"/>
  <c r="AH581" i="1"/>
  <c r="G582" i="1"/>
  <c r="S582" i="1"/>
  <c r="AE582" i="1"/>
  <c r="P583" i="1"/>
  <c r="AB583" i="1"/>
  <c r="M584" i="1"/>
  <c r="Y584" i="1"/>
  <c r="J585" i="1"/>
  <c r="V585" i="1"/>
  <c r="AH585" i="1"/>
  <c r="G586" i="1"/>
  <c r="S586" i="1"/>
  <c r="AE586" i="1"/>
  <c r="P587" i="1"/>
  <c r="AB587" i="1"/>
  <c r="M588" i="1"/>
  <c r="Y588" i="1"/>
  <c r="J589" i="1"/>
  <c r="V589" i="1"/>
  <c r="AH589" i="1"/>
  <c r="G590" i="1"/>
  <c r="S590" i="1"/>
  <c r="AE590" i="1"/>
  <c r="P591" i="1"/>
  <c r="AB591" i="1"/>
  <c r="J592" i="1"/>
  <c r="J524" i="1"/>
  <c r="V592" i="1"/>
  <c r="V524" i="1"/>
  <c r="AH592" i="1"/>
  <c r="AH524" i="1"/>
  <c r="G593" i="1"/>
  <c r="S593" i="1"/>
  <c r="AE593" i="1"/>
  <c r="P594" i="1"/>
  <c r="AB594" i="1"/>
  <c r="M595" i="1"/>
  <c r="Y595" i="1"/>
  <c r="J596" i="1"/>
  <c r="V596" i="1"/>
  <c r="AH596" i="1"/>
  <c r="G597" i="1"/>
  <c r="S597" i="1"/>
  <c r="AE597" i="1"/>
  <c r="P598" i="1"/>
  <c r="AB598" i="1"/>
  <c r="M599" i="1"/>
  <c r="Y599" i="1"/>
  <c r="J600" i="1"/>
  <c r="V600" i="1"/>
  <c r="AH600" i="1"/>
  <c r="G601" i="1"/>
  <c r="S601" i="1"/>
  <c r="AE601" i="1"/>
  <c r="P602" i="1"/>
  <c r="AB602" i="1"/>
  <c r="M603" i="1"/>
  <c r="Y603" i="1"/>
  <c r="G604" i="1"/>
  <c r="E538" i="1"/>
  <c r="S604" i="1"/>
  <c r="Q538" i="1"/>
  <c r="Q539" i="1" s="1"/>
  <c r="AE604" i="1"/>
  <c r="AC538" i="1"/>
  <c r="P605" i="1"/>
  <c r="AB605" i="1"/>
  <c r="M606" i="1"/>
  <c r="Y606" i="1"/>
  <c r="J607" i="1"/>
  <c r="V607" i="1"/>
  <c r="AH607" i="1"/>
  <c r="G608" i="1"/>
  <c r="S608" i="1"/>
  <c r="AE608" i="1"/>
  <c r="P609" i="1"/>
  <c r="AB609" i="1"/>
  <c r="M610" i="1"/>
  <c r="Y610" i="1"/>
  <c r="J611" i="1"/>
  <c r="V611" i="1"/>
  <c r="AH611" i="1"/>
  <c r="G612" i="1"/>
  <c r="S612" i="1"/>
  <c r="AE612" i="1"/>
  <c r="P613" i="1"/>
  <c r="AB613" i="1"/>
  <c r="M614" i="1"/>
  <c r="Y614" i="1"/>
  <c r="J615" i="1"/>
  <c r="V615" i="1"/>
  <c r="AH615" i="1"/>
  <c r="P616" i="1"/>
  <c r="O538" i="1"/>
  <c r="AB616" i="1"/>
  <c r="AA538" i="1"/>
  <c r="M617" i="1"/>
  <c r="Y617" i="1"/>
  <c r="J618" i="1"/>
  <c r="V618" i="1"/>
  <c r="AH618" i="1"/>
  <c r="G619" i="1"/>
  <c r="S619" i="1"/>
  <c r="AE619" i="1"/>
  <c r="P620" i="1"/>
  <c r="AB620" i="1"/>
  <c r="M621" i="1"/>
  <c r="Y621" i="1"/>
  <c r="J622" i="1"/>
  <c r="V622" i="1"/>
  <c r="AH622" i="1"/>
  <c r="G623" i="1"/>
  <c r="S623" i="1"/>
  <c r="AE623" i="1"/>
  <c r="P624" i="1"/>
  <c r="AB624" i="1"/>
  <c r="M625" i="1"/>
  <c r="Y625" i="1"/>
  <c r="J626" i="1"/>
  <c r="V626" i="1"/>
  <c r="AH626" i="1"/>
  <c r="G627" i="1"/>
  <c r="S627" i="1"/>
  <c r="AE627" i="1"/>
  <c r="M628" i="1"/>
  <c r="M538" i="1"/>
  <c r="Y628" i="1"/>
  <c r="Y538" i="1"/>
  <c r="J629" i="1"/>
  <c r="V629" i="1"/>
  <c r="AH629" i="1"/>
  <c r="G630" i="1"/>
  <c r="S630" i="1"/>
  <c r="AE630" i="1"/>
  <c r="V631" i="1"/>
  <c r="M632" i="1"/>
  <c r="Y632" i="1"/>
  <c r="AE632" i="1"/>
  <c r="P633" i="1"/>
  <c r="AB633" i="1"/>
  <c r="M634" i="1"/>
  <c r="Y634" i="1"/>
  <c r="AE634" i="1"/>
  <c r="P635" i="1"/>
  <c r="AH635" i="1"/>
  <c r="G636" i="1"/>
  <c r="S636" i="1"/>
  <c r="J637" i="1"/>
  <c r="V637" i="1"/>
  <c r="M638" i="1"/>
  <c r="Y638" i="1"/>
  <c r="AE638" i="1"/>
  <c r="P639" i="1"/>
  <c r="AH639" i="1"/>
  <c r="AJ256" i="1"/>
  <c r="D269" i="1"/>
  <c r="AJ304" i="1"/>
  <c r="D317" i="1"/>
  <c r="N511" i="1"/>
  <c r="N512" i="1"/>
  <c r="N513" i="1" s="1"/>
  <c r="N514" i="1"/>
  <c r="N515" i="1" s="1"/>
  <c r="N516" i="1" s="1"/>
  <c r="N517" i="1" s="1"/>
  <c r="N518" i="1" s="1"/>
  <c r="N519" i="1" s="1"/>
  <c r="N520" i="1" s="1"/>
  <c r="N521" i="1" s="1"/>
  <c r="Z511" i="1"/>
  <c r="Z512" i="1" s="1"/>
  <c r="Z513" i="1" s="1"/>
  <c r="Z514" i="1" s="1"/>
  <c r="Z515" i="1" s="1"/>
  <c r="Z516" i="1" s="1"/>
  <c r="Z517" i="1" s="1"/>
  <c r="Z518" i="1" s="1"/>
  <c r="Z519" i="1" s="1"/>
  <c r="Z520" i="1" s="1"/>
  <c r="Z521" i="1" s="1"/>
  <c r="L511" i="1"/>
  <c r="L512" i="1"/>
  <c r="L513" i="1" s="1"/>
  <c r="L514" i="1"/>
  <c r="L515" i="1" s="1"/>
  <c r="L516" i="1" s="1"/>
  <c r="L517" i="1" s="1"/>
  <c r="L518" i="1" s="1"/>
  <c r="L519" i="1" s="1"/>
  <c r="L520" i="1" s="1"/>
  <c r="L521" i="1" s="1"/>
  <c r="X511" i="1"/>
  <c r="X512" i="1" s="1"/>
  <c r="X513" i="1" s="1"/>
  <c r="X514" i="1" s="1"/>
  <c r="X515" i="1" s="1"/>
  <c r="X516" i="1" s="1"/>
  <c r="X517" i="1" s="1"/>
  <c r="X518" i="1" s="1"/>
  <c r="X519" i="1"/>
  <c r="X520" i="1" s="1"/>
  <c r="X521" i="1" s="1"/>
  <c r="P555" i="1"/>
  <c r="AB555" i="1"/>
  <c r="G557" i="1"/>
  <c r="S557" i="1"/>
  <c r="AE557" i="1"/>
  <c r="P558" i="1"/>
  <c r="AB558" i="1"/>
  <c r="M559" i="1"/>
  <c r="Y559" i="1"/>
  <c r="B345" i="1"/>
  <c r="P560" i="1"/>
  <c r="AB560" i="1"/>
  <c r="C346" i="1"/>
  <c r="D346" i="1"/>
  <c r="S561" i="1"/>
  <c r="AE561" i="1"/>
  <c r="P562" i="1"/>
  <c r="B348" i="1"/>
  <c r="D348" i="1"/>
  <c r="D563" i="1" s="1"/>
  <c r="P563" i="1"/>
  <c r="AB563" i="1"/>
  <c r="C349" i="1"/>
  <c r="D349" i="1" s="1"/>
  <c r="S564" i="1"/>
  <c r="AE564" i="1"/>
  <c r="J565" i="1"/>
  <c r="V565" i="1"/>
  <c r="AH565" i="1"/>
  <c r="M566" i="1"/>
  <c r="Y566" i="1"/>
  <c r="AE566" i="1"/>
  <c r="J567" i="1"/>
  <c r="V567" i="1"/>
  <c r="AH567" i="1"/>
  <c r="D353" i="1"/>
  <c r="D580" i="1" s="1"/>
  <c r="AB416" i="1"/>
  <c r="C417" i="1"/>
  <c r="C419" i="1"/>
  <c r="C423" i="1"/>
  <c r="B446" i="1"/>
  <c r="G449" i="1"/>
  <c r="G472" i="1" s="1"/>
  <c r="S449" i="1"/>
  <c r="S472" i="1" s="1"/>
  <c r="AE449" i="1"/>
  <c r="AE472" i="1" s="1"/>
  <c r="B450" i="1"/>
  <c r="J450" i="1"/>
  <c r="V450" i="1"/>
  <c r="V473" i="1" s="1"/>
  <c r="AH450" i="1"/>
  <c r="E451" i="1"/>
  <c r="AE452" i="1"/>
  <c r="B453" i="1"/>
  <c r="J454" i="1"/>
  <c r="M455" i="1"/>
  <c r="AB456" i="1"/>
  <c r="M457" i="1"/>
  <c r="G556" i="1"/>
  <c r="G510" i="1"/>
  <c r="G511" i="1" s="1"/>
  <c r="G512" i="1" s="1"/>
  <c r="G513" i="1" s="1"/>
  <c r="S556" i="1"/>
  <c r="S510" i="1"/>
  <c r="S511" i="1"/>
  <c r="S512" i="1" s="1"/>
  <c r="S513" i="1" s="1"/>
  <c r="S514" i="1" s="1"/>
  <c r="S515" i="1"/>
  <c r="S516" i="1" s="1"/>
  <c r="S517" i="1" s="1"/>
  <c r="S518" i="1" s="1"/>
  <c r="S519" i="1" s="1"/>
  <c r="S520" i="1" s="1"/>
  <c r="S521" i="1" s="1"/>
  <c r="AE556" i="1"/>
  <c r="AE510" i="1"/>
  <c r="AE511" i="1" s="1"/>
  <c r="AE512" i="1" s="1"/>
  <c r="AE513" i="1" s="1"/>
  <c r="AE514" i="1" s="1"/>
  <c r="AE515" i="1" s="1"/>
  <c r="AE516" i="1"/>
  <c r="AE517" i="1" s="1"/>
  <c r="AE518" i="1" s="1"/>
  <c r="AE519" i="1" s="1"/>
  <c r="AE520" i="1" s="1"/>
  <c r="AE521" i="1" s="1"/>
  <c r="M568" i="1"/>
  <c r="K524" i="1"/>
  <c r="K525" i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M452" i="1"/>
  <c r="Y568" i="1"/>
  <c r="W524" i="1"/>
  <c r="W525" i="1" s="1"/>
  <c r="W526" i="1" s="1"/>
  <c r="W527" i="1" s="1"/>
  <c r="Y452" i="1"/>
  <c r="J569" i="1"/>
  <c r="H525" i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V569" i="1"/>
  <c r="AH569" i="1"/>
  <c r="AF534" i="1"/>
  <c r="AF535" i="1" s="1"/>
  <c r="G570" i="1"/>
  <c r="S570" i="1"/>
  <c r="AE570" i="1"/>
  <c r="P571" i="1"/>
  <c r="AB571" i="1"/>
  <c r="M572" i="1"/>
  <c r="Y572" i="1"/>
  <c r="J573" i="1"/>
  <c r="V573" i="1"/>
  <c r="AH573" i="1"/>
  <c r="G574" i="1"/>
  <c r="S574" i="1"/>
  <c r="AE574" i="1"/>
  <c r="P575" i="1"/>
  <c r="AB575" i="1"/>
  <c r="M576" i="1"/>
  <c r="Y576" i="1"/>
  <c r="J577" i="1"/>
  <c r="V577" i="1"/>
  <c r="AH577" i="1"/>
  <c r="S578" i="1"/>
  <c r="AE578" i="1"/>
  <c r="P579" i="1"/>
  <c r="AB579" i="1"/>
  <c r="J580" i="1"/>
  <c r="I524" i="1"/>
  <c r="I525" i="1" s="1"/>
  <c r="I526" i="1"/>
  <c r="I527" i="1" s="1"/>
  <c r="I528" i="1" s="1"/>
  <c r="I529" i="1" s="1"/>
  <c r="I530" i="1" s="1"/>
  <c r="I531" i="1" s="1"/>
  <c r="I532" i="1" s="1"/>
  <c r="I533" i="1" s="1"/>
  <c r="I534" i="1" s="1"/>
  <c r="I535" i="1" s="1"/>
  <c r="V580" i="1"/>
  <c r="U524" i="1"/>
  <c r="U525" i="1"/>
  <c r="U526" i="1" s="1"/>
  <c r="U527" i="1"/>
  <c r="U528" i="1" s="1"/>
  <c r="U529" i="1" s="1"/>
  <c r="U530" i="1" s="1"/>
  <c r="U531" i="1" s="1"/>
  <c r="U532" i="1" s="1"/>
  <c r="U533" i="1" s="1"/>
  <c r="U534" i="1" s="1"/>
  <c r="U535" i="1"/>
  <c r="AH580" i="1"/>
  <c r="AG524" i="1"/>
  <c r="AG525" i="1" s="1"/>
  <c r="AG526" i="1" s="1"/>
  <c r="AG527" i="1" s="1"/>
  <c r="AG528" i="1" s="1"/>
  <c r="AG529" i="1" s="1"/>
  <c r="AG530" i="1"/>
  <c r="AG531" i="1" s="1"/>
  <c r="AG532" i="1" s="1"/>
  <c r="AG533" i="1" s="1"/>
  <c r="AG534" i="1" s="1"/>
  <c r="AG535" i="1" s="1"/>
  <c r="G581" i="1"/>
  <c r="S581" i="1"/>
  <c r="R525" i="1"/>
  <c r="R526" i="1" s="1"/>
  <c r="R527" i="1" s="1"/>
  <c r="R528" i="1" s="1"/>
  <c r="R529" i="1"/>
  <c r="R530" i="1" s="1"/>
  <c r="R531" i="1" s="1"/>
  <c r="R532" i="1" s="1"/>
  <c r="R533" i="1" s="1"/>
  <c r="R534" i="1" s="1"/>
  <c r="R535" i="1" s="1"/>
  <c r="AE581" i="1"/>
  <c r="P582" i="1"/>
  <c r="AB582" i="1"/>
  <c r="M583" i="1"/>
  <c r="Y583" i="1"/>
  <c r="J584" i="1"/>
  <c r="V584" i="1"/>
  <c r="AH584" i="1"/>
  <c r="G585" i="1"/>
  <c r="S585" i="1"/>
  <c r="AE585" i="1"/>
  <c r="P586" i="1"/>
  <c r="AB586" i="1"/>
  <c r="M587" i="1"/>
  <c r="Y587" i="1"/>
  <c r="J588" i="1"/>
  <c r="V588" i="1"/>
  <c r="AH588" i="1"/>
  <c r="G589" i="1"/>
  <c r="S589" i="1"/>
  <c r="AE589" i="1"/>
  <c r="P590" i="1"/>
  <c r="AB590" i="1"/>
  <c r="M591" i="1"/>
  <c r="Y591" i="1"/>
  <c r="G592" i="1"/>
  <c r="G524" i="1"/>
  <c r="G525" i="1"/>
  <c r="G526" i="1" s="1"/>
  <c r="G527" i="1"/>
  <c r="G528" i="1" s="1"/>
  <c r="G529" i="1" s="1"/>
  <c r="G530" i="1" s="1"/>
  <c r="G531" i="1" s="1"/>
  <c r="G532" i="1" s="1"/>
  <c r="G533" i="1" s="1"/>
  <c r="G534" i="1" s="1"/>
  <c r="G535" i="1" s="1"/>
  <c r="G454" i="1"/>
  <c r="S592" i="1"/>
  <c r="S524" i="1"/>
  <c r="S525" i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454" i="1"/>
  <c r="AE592" i="1"/>
  <c r="AE524" i="1"/>
  <c r="AE525" i="1"/>
  <c r="AE526" i="1" s="1"/>
  <c r="AE527" i="1" s="1"/>
  <c r="AE528" i="1" s="1"/>
  <c r="AE529" i="1" s="1"/>
  <c r="AE530" i="1" s="1"/>
  <c r="AE531" i="1"/>
  <c r="AE532" i="1" s="1"/>
  <c r="AE533" i="1" s="1"/>
  <c r="AE534" i="1" s="1"/>
  <c r="AE535" i="1" s="1"/>
  <c r="AE454" i="1"/>
  <c r="P593" i="1"/>
  <c r="AB593" i="1"/>
  <c r="M594" i="1"/>
  <c r="Y594" i="1"/>
  <c r="J595" i="1"/>
  <c r="V595" i="1"/>
  <c r="AH595" i="1"/>
  <c r="G596" i="1"/>
  <c r="S596" i="1"/>
  <c r="AE596" i="1"/>
  <c r="P597" i="1"/>
  <c r="AB597" i="1"/>
  <c r="M598" i="1"/>
  <c r="Y598" i="1"/>
  <c r="J599" i="1"/>
  <c r="V599" i="1"/>
  <c r="AH599" i="1"/>
  <c r="G600" i="1"/>
  <c r="S600" i="1"/>
  <c r="AE600" i="1"/>
  <c r="P601" i="1"/>
  <c r="AB601" i="1"/>
  <c r="M602" i="1"/>
  <c r="Y602" i="1"/>
  <c r="J603" i="1"/>
  <c r="V603" i="1"/>
  <c r="AH603" i="1"/>
  <c r="P604" i="1"/>
  <c r="N538" i="1"/>
  <c r="N539" i="1"/>
  <c r="N540" i="1" s="1"/>
  <c r="N541" i="1"/>
  <c r="N542" i="1" s="1"/>
  <c r="N543" i="1"/>
  <c r="N544" i="1" s="1"/>
  <c r="N545" i="1" s="1"/>
  <c r="N546" i="1" s="1"/>
  <c r="N547" i="1" s="1"/>
  <c r="N548" i="1" s="1"/>
  <c r="N549" i="1" s="1"/>
  <c r="AB604" i="1"/>
  <c r="Z538" i="1"/>
  <c r="Z539" i="1" s="1"/>
  <c r="Z540" i="1" s="1"/>
  <c r="Z541" i="1" s="1"/>
  <c r="Z542" i="1"/>
  <c r="Z543" i="1" s="1"/>
  <c r="Z544" i="1" s="1"/>
  <c r="Z545" i="1" s="1"/>
  <c r="Z546" i="1" s="1"/>
  <c r="Z547" i="1" s="1"/>
  <c r="Z548" i="1" s="1"/>
  <c r="Z549" i="1" s="1"/>
  <c r="M605" i="1"/>
  <c r="Y605" i="1"/>
  <c r="J606" i="1"/>
  <c r="V606" i="1"/>
  <c r="AH606" i="1"/>
  <c r="G607" i="1"/>
  <c r="S607" i="1"/>
  <c r="AE607" i="1"/>
  <c r="P608" i="1"/>
  <c r="AB608" i="1"/>
  <c r="M609" i="1"/>
  <c r="Y609" i="1"/>
  <c r="J610" i="1"/>
  <c r="V610" i="1"/>
  <c r="AH610" i="1"/>
  <c r="G611" i="1"/>
  <c r="S611" i="1"/>
  <c r="AE611" i="1"/>
  <c r="P612" i="1"/>
  <c r="AB612" i="1"/>
  <c r="M613" i="1"/>
  <c r="Y613" i="1"/>
  <c r="J614" i="1"/>
  <c r="V614" i="1"/>
  <c r="AH614" i="1"/>
  <c r="G615" i="1"/>
  <c r="S615" i="1"/>
  <c r="AE615" i="1"/>
  <c r="M616" i="1"/>
  <c r="L538" i="1"/>
  <c r="L539" i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M456" i="1"/>
  <c r="Y616" i="1"/>
  <c r="X538" i="1"/>
  <c r="X539" i="1"/>
  <c r="X540" i="1" s="1"/>
  <c r="X541" i="1"/>
  <c r="X542" i="1" s="1"/>
  <c r="X543" i="1"/>
  <c r="X544" i="1" s="1"/>
  <c r="X545" i="1" s="1"/>
  <c r="X546" i="1" s="1"/>
  <c r="X547" i="1" s="1"/>
  <c r="X548" i="1" s="1"/>
  <c r="X549" i="1" s="1"/>
  <c r="Y456" i="1"/>
  <c r="J617" i="1"/>
  <c r="V617" i="1"/>
  <c r="AH617" i="1"/>
  <c r="G618" i="1"/>
  <c r="S618" i="1"/>
  <c r="AE618" i="1"/>
  <c r="P619" i="1"/>
  <c r="AB619" i="1"/>
  <c r="M620" i="1"/>
  <c r="Y620" i="1"/>
  <c r="J621" i="1"/>
  <c r="V621" i="1"/>
  <c r="AH621" i="1"/>
  <c r="G622" i="1"/>
  <c r="S622" i="1"/>
  <c r="AE622" i="1"/>
  <c r="P623" i="1"/>
  <c r="AB623" i="1"/>
  <c r="M624" i="1"/>
  <c r="Y624" i="1"/>
  <c r="J625" i="1"/>
  <c r="V625" i="1"/>
  <c r="AH625" i="1"/>
  <c r="G626" i="1"/>
  <c r="S626" i="1"/>
  <c r="AE626" i="1"/>
  <c r="P627" i="1"/>
  <c r="AB627" i="1"/>
  <c r="J628" i="1"/>
  <c r="J538" i="1"/>
  <c r="J539" i="1"/>
  <c r="J540" i="1" s="1"/>
  <c r="J541" i="1" s="1"/>
  <c r="J542" i="1" s="1"/>
  <c r="J543" i="1" s="1"/>
  <c r="J544" i="1" s="1"/>
  <c r="J545" i="1" s="1"/>
  <c r="V628" i="1"/>
  <c r="V538" i="1"/>
  <c r="V539" i="1" s="1"/>
  <c r="AH628" i="1"/>
  <c r="AH538" i="1"/>
  <c r="AH539" i="1"/>
  <c r="AH540" i="1" s="1"/>
  <c r="AH541" i="1"/>
  <c r="AH542" i="1" s="1"/>
  <c r="AH543" i="1" s="1"/>
  <c r="AH544" i="1" s="1"/>
  <c r="AH545" i="1" s="1"/>
  <c r="G629" i="1"/>
  <c r="S629" i="1"/>
  <c r="AE629" i="1"/>
  <c r="P630" i="1"/>
  <c r="AB630" i="1"/>
  <c r="S631" i="1"/>
  <c r="J632" i="1"/>
  <c r="V632" i="1"/>
  <c r="M633" i="1"/>
  <c r="Y633" i="1"/>
  <c r="J634" i="1"/>
  <c r="V634" i="1"/>
  <c r="M635" i="1"/>
  <c r="Y635" i="1"/>
  <c r="AE635" i="1"/>
  <c r="P636" i="1"/>
  <c r="AH636" i="1"/>
  <c r="G637" i="1"/>
  <c r="S637" i="1"/>
  <c r="J638" i="1"/>
  <c r="V638" i="1"/>
  <c r="M639" i="1"/>
  <c r="Y639" i="1"/>
  <c r="AE639" i="1"/>
  <c r="D257" i="1"/>
  <c r="AJ292" i="1"/>
  <c r="D305" i="1"/>
  <c r="K513" i="1"/>
  <c r="K514" i="1" s="1"/>
  <c r="K515" i="1"/>
  <c r="K516" i="1" s="1"/>
  <c r="K517" i="1"/>
  <c r="K518" i="1" s="1"/>
  <c r="K519" i="1" s="1"/>
  <c r="K520" i="1" s="1"/>
  <c r="K521" i="1" s="1"/>
  <c r="W513" i="1"/>
  <c r="W514" i="1"/>
  <c r="W515" i="1" s="1"/>
  <c r="W516" i="1" s="1"/>
  <c r="W517" i="1" s="1"/>
  <c r="W518" i="1" s="1"/>
  <c r="W519" i="1" s="1"/>
  <c r="W520" i="1" s="1"/>
  <c r="W521" i="1" s="1"/>
  <c r="AG513" i="1"/>
  <c r="AG514" i="1" s="1"/>
  <c r="AG515" i="1" s="1"/>
  <c r="AG516" i="1" s="1"/>
  <c r="AG517" i="1" s="1"/>
  <c r="AG518" i="1" s="1"/>
  <c r="AG519" i="1" s="1"/>
  <c r="AG520" i="1" s="1"/>
  <c r="AG521" i="1"/>
  <c r="M555" i="1"/>
  <c r="Y555" i="1"/>
  <c r="AJ340" i="1"/>
  <c r="P557" i="1"/>
  <c r="AB557" i="1"/>
  <c r="M558" i="1"/>
  <c r="Y558" i="1"/>
  <c r="J559" i="1"/>
  <c r="V559" i="1"/>
  <c r="AH559" i="1"/>
  <c r="P561" i="1"/>
  <c r="AB561" i="1"/>
  <c r="M562" i="1"/>
  <c r="Y562" i="1"/>
  <c r="AH562" i="1"/>
  <c r="M563" i="1"/>
  <c r="Y563" i="1"/>
  <c r="P564" i="1"/>
  <c r="AB564" i="1"/>
  <c r="C350" i="1"/>
  <c r="D350" i="1" s="1"/>
  <c r="S565" i="1"/>
  <c r="AE565" i="1"/>
  <c r="J566" i="1"/>
  <c r="V566" i="1"/>
  <c r="C352" i="1"/>
  <c r="S567" i="1"/>
  <c r="AE567" i="1"/>
  <c r="AE458" i="1"/>
  <c r="J449" i="1"/>
  <c r="J472" i="1" s="1"/>
  <c r="V449" i="1"/>
  <c r="V472" i="1" s="1"/>
  <c r="AH449" i="1"/>
  <c r="AH472" i="1" s="1"/>
  <c r="M450" i="1"/>
  <c r="M474" i="1" s="1"/>
  <c r="C498" i="1"/>
  <c r="Y450" i="1"/>
  <c r="J453" i="1"/>
  <c r="V454" i="1"/>
  <c r="G455" i="1"/>
  <c r="P455" i="1"/>
  <c r="AE456" i="1"/>
  <c r="AE480" i="1" s="1"/>
  <c r="K457" i="1"/>
  <c r="Y457" i="1"/>
  <c r="Y480" i="1"/>
  <c r="AH457" i="1"/>
  <c r="D510" i="1"/>
  <c r="D511" i="1"/>
  <c r="D512" i="1" s="1"/>
  <c r="D513" i="1" s="1"/>
  <c r="P556" i="1"/>
  <c r="P510" i="1"/>
  <c r="P511" i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AB556" i="1"/>
  <c r="AB510" i="1"/>
  <c r="AB511" i="1" s="1"/>
  <c r="AB512" i="1" s="1"/>
  <c r="AB513" i="1" s="1"/>
  <c r="AB514" i="1" s="1"/>
  <c r="AB515" i="1" s="1"/>
  <c r="AB516" i="1" s="1"/>
  <c r="AB517" i="1" s="1"/>
  <c r="AB518" i="1" s="1"/>
  <c r="AB519" i="1" s="1"/>
  <c r="J568" i="1"/>
  <c r="H524" i="1"/>
  <c r="V568" i="1"/>
  <c r="T524" i="1"/>
  <c r="T525" i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AH568" i="1"/>
  <c r="AF524" i="1"/>
  <c r="AF525" i="1" s="1"/>
  <c r="AF526" i="1" s="1"/>
  <c r="AF527" i="1" s="1"/>
  <c r="AF528" i="1" s="1"/>
  <c r="AF529" i="1" s="1"/>
  <c r="AF530" i="1" s="1"/>
  <c r="AF531" i="1" s="1"/>
  <c r="AF532" i="1" s="1"/>
  <c r="AF533" i="1" s="1"/>
  <c r="G569" i="1"/>
  <c r="S569" i="1"/>
  <c r="AE569" i="1"/>
  <c r="D570" i="1"/>
  <c r="P570" i="1"/>
  <c r="AB570" i="1"/>
  <c r="M571" i="1"/>
  <c r="Y571" i="1"/>
  <c r="J572" i="1"/>
  <c r="V572" i="1"/>
  <c r="AH572" i="1"/>
  <c r="G573" i="1"/>
  <c r="S573" i="1"/>
  <c r="AE573" i="1"/>
  <c r="P574" i="1"/>
  <c r="AB574" i="1"/>
  <c r="M575" i="1"/>
  <c r="Y575" i="1"/>
  <c r="J576" i="1"/>
  <c r="V576" i="1"/>
  <c r="AH576" i="1"/>
  <c r="G577" i="1"/>
  <c r="S577" i="1"/>
  <c r="AE577" i="1"/>
  <c r="P578" i="1"/>
  <c r="M579" i="1"/>
  <c r="Y579" i="1"/>
  <c r="G580" i="1"/>
  <c r="F524" i="1"/>
  <c r="F525" i="1" s="1"/>
  <c r="F526" i="1"/>
  <c r="F527" i="1" s="1"/>
  <c r="F528" i="1" s="1"/>
  <c r="F529" i="1" s="1"/>
  <c r="F530" i="1" s="1"/>
  <c r="F531" i="1" s="1"/>
  <c r="F532" i="1" s="1"/>
  <c r="F533" i="1" s="1"/>
  <c r="F534" i="1" s="1"/>
  <c r="F535" i="1" s="1"/>
  <c r="S580" i="1"/>
  <c r="R524" i="1"/>
  <c r="AE580" i="1"/>
  <c r="AD524" i="1"/>
  <c r="AD525" i="1"/>
  <c r="AD526" i="1" s="1"/>
  <c r="AD527" i="1" s="1"/>
  <c r="AD528" i="1" s="1"/>
  <c r="AD529" i="1" s="1"/>
  <c r="AD530" i="1" s="1"/>
  <c r="AD531" i="1"/>
  <c r="AD532" i="1" s="1"/>
  <c r="AD533" i="1" s="1"/>
  <c r="AD534" i="1" s="1"/>
  <c r="AD535" i="1" s="1"/>
  <c r="D581" i="1"/>
  <c r="C525" i="1"/>
  <c r="P581" i="1"/>
  <c r="AB581" i="1"/>
  <c r="M582" i="1"/>
  <c r="Y582" i="1"/>
  <c r="J583" i="1"/>
  <c r="V583" i="1"/>
  <c r="AH583" i="1"/>
  <c r="G584" i="1"/>
  <c r="S584" i="1"/>
  <c r="AE584" i="1"/>
  <c r="D585" i="1"/>
  <c r="P585" i="1"/>
  <c r="AB585" i="1"/>
  <c r="M586" i="1"/>
  <c r="Y586" i="1"/>
  <c r="J587" i="1"/>
  <c r="V587" i="1"/>
  <c r="AH587" i="1"/>
  <c r="G588" i="1"/>
  <c r="S588" i="1"/>
  <c r="AE588" i="1"/>
  <c r="D589" i="1"/>
  <c r="P589" i="1"/>
  <c r="AB589" i="1"/>
  <c r="M590" i="1"/>
  <c r="Y590" i="1"/>
  <c r="J591" i="1"/>
  <c r="V591" i="1"/>
  <c r="AH591" i="1"/>
  <c r="P592" i="1"/>
  <c r="P524" i="1"/>
  <c r="P525" i="1"/>
  <c r="P526" i="1" s="1"/>
  <c r="P527" i="1"/>
  <c r="P528" i="1" s="1"/>
  <c r="P529" i="1" s="1"/>
  <c r="P530" i="1" s="1"/>
  <c r="P531" i="1" s="1"/>
  <c r="P532" i="1" s="1"/>
  <c r="P533" i="1" s="1"/>
  <c r="P534" i="1" s="1"/>
  <c r="P535" i="1" s="1"/>
  <c r="AB592" i="1"/>
  <c r="AB524" i="1"/>
  <c r="AB525" i="1" s="1"/>
  <c r="AB526" i="1" s="1"/>
  <c r="AB527" i="1" s="1"/>
  <c r="AB528" i="1" s="1"/>
  <c r="AB529" i="1" s="1"/>
  <c r="AB530" i="1" s="1"/>
  <c r="AB531" i="1" s="1"/>
  <c r="AB532" i="1" s="1"/>
  <c r="AB533" i="1" s="1"/>
  <c r="AB534" i="1" s="1"/>
  <c r="AB535" i="1" s="1"/>
  <c r="M593" i="1"/>
  <c r="Y593" i="1"/>
  <c r="J594" i="1"/>
  <c r="V594" i="1"/>
  <c r="AH594" i="1"/>
  <c r="G595" i="1"/>
  <c r="S595" i="1"/>
  <c r="AE595" i="1"/>
  <c r="P596" i="1"/>
  <c r="AB596" i="1"/>
  <c r="M597" i="1"/>
  <c r="Y597" i="1"/>
  <c r="J598" i="1"/>
  <c r="V598" i="1"/>
  <c r="AH598" i="1"/>
  <c r="G599" i="1"/>
  <c r="S599" i="1"/>
  <c r="AE599" i="1"/>
  <c r="D600" i="1"/>
  <c r="P600" i="1"/>
  <c r="AB600" i="1"/>
  <c r="M601" i="1"/>
  <c r="Y601" i="1"/>
  <c r="J602" i="1"/>
  <c r="V602" i="1"/>
  <c r="AH602" i="1"/>
  <c r="G603" i="1"/>
  <c r="S603" i="1"/>
  <c r="AE603" i="1"/>
  <c r="M604" i="1"/>
  <c r="K538" i="1"/>
  <c r="K539" i="1" s="1"/>
  <c r="K540" i="1" s="1"/>
  <c r="K541" i="1" s="1"/>
  <c r="K542" i="1" s="1"/>
  <c r="K543" i="1" s="1"/>
  <c r="K544" i="1"/>
  <c r="K545" i="1" s="1"/>
  <c r="K546" i="1" s="1"/>
  <c r="K547" i="1" s="1"/>
  <c r="K548" i="1" s="1"/>
  <c r="K549" i="1" s="1"/>
  <c r="Y604" i="1"/>
  <c r="W538" i="1"/>
  <c r="W539" i="1"/>
  <c r="W540" i="1" s="1"/>
  <c r="W541" i="1" s="1"/>
  <c r="W542" i="1" s="1"/>
  <c r="W543" i="1" s="1"/>
  <c r="W544" i="1" s="1"/>
  <c r="W545" i="1" s="1"/>
  <c r="W546" i="1" s="1"/>
  <c r="W547" i="1" s="1"/>
  <c r="W548" i="1" s="1"/>
  <c r="W549" i="1" s="1"/>
  <c r="J605" i="1"/>
  <c r="V605" i="1"/>
  <c r="AH605" i="1"/>
  <c r="G606" i="1"/>
  <c r="S606" i="1"/>
  <c r="AE606" i="1"/>
  <c r="P607" i="1"/>
  <c r="AB607" i="1"/>
  <c r="M608" i="1"/>
  <c r="Y608" i="1"/>
  <c r="J609" i="1"/>
  <c r="V609" i="1"/>
  <c r="AH609" i="1"/>
  <c r="G610" i="1"/>
  <c r="S610" i="1"/>
  <c r="AE610" i="1"/>
  <c r="P611" i="1"/>
  <c r="AB611" i="1"/>
  <c r="M612" i="1"/>
  <c r="Y612" i="1"/>
  <c r="J613" i="1"/>
  <c r="V613" i="1"/>
  <c r="AH613" i="1"/>
  <c r="G614" i="1"/>
  <c r="S614" i="1"/>
  <c r="AE614" i="1"/>
  <c r="P615" i="1"/>
  <c r="AB615" i="1"/>
  <c r="J616" i="1"/>
  <c r="I538" i="1"/>
  <c r="I539" i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V616" i="1"/>
  <c r="U538" i="1"/>
  <c r="U539" i="1"/>
  <c r="U540" i="1" s="1"/>
  <c r="U541" i="1" s="1"/>
  <c r="U542" i="1" s="1"/>
  <c r="U543" i="1" s="1"/>
  <c r="U544" i="1" s="1"/>
  <c r="U545" i="1" s="1"/>
  <c r="U546" i="1" s="1"/>
  <c r="U547" i="1" s="1"/>
  <c r="U548" i="1" s="1"/>
  <c r="U549" i="1" s="1"/>
  <c r="AH616" i="1"/>
  <c r="AG538" i="1"/>
  <c r="AG539" i="1" s="1"/>
  <c r="AG540" i="1" s="1"/>
  <c r="AG541" i="1" s="1"/>
  <c r="AG542" i="1" s="1"/>
  <c r="AG543" i="1" s="1"/>
  <c r="AG544" i="1" s="1"/>
  <c r="AG545" i="1" s="1"/>
  <c r="AG546" i="1"/>
  <c r="AG547" i="1" s="1"/>
  <c r="AG548" i="1" s="1"/>
  <c r="AG549" i="1" s="1"/>
  <c r="G617" i="1"/>
  <c r="S617" i="1"/>
  <c r="AE617" i="1"/>
  <c r="P618" i="1"/>
  <c r="O540" i="1"/>
  <c r="O541" i="1" s="1"/>
  <c r="O542" i="1" s="1"/>
  <c r="O543" i="1" s="1"/>
  <c r="O544" i="1" s="1"/>
  <c r="O545" i="1" s="1"/>
  <c r="O546" i="1" s="1"/>
  <c r="O547" i="1" s="1"/>
  <c r="O548" i="1" s="1"/>
  <c r="O549" i="1" s="1"/>
  <c r="AB618" i="1"/>
  <c r="M619" i="1"/>
  <c r="Y619" i="1"/>
  <c r="J620" i="1"/>
  <c r="V620" i="1"/>
  <c r="AH620" i="1"/>
  <c r="G621" i="1"/>
  <c r="S621" i="1"/>
  <c r="AE621" i="1"/>
  <c r="P622" i="1"/>
  <c r="AB622" i="1"/>
  <c r="M623" i="1"/>
  <c r="Y623" i="1"/>
  <c r="J624" i="1"/>
  <c r="V624" i="1"/>
  <c r="AH624" i="1"/>
  <c r="G625" i="1"/>
  <c r="S625" i="1"/>
  <c r="AE625" i="1"/>
  <c r="P626" i="1"/>
  <c r="AB626" i="1"/>
  <c r="M627" i="1"/>
  <c r="Y627" i="1"/>
  <c r="G628" i="1"/>
  <c r="G538" i="1"/>
  <c r="G539" i="1"/>
  <c r="G540" i="1"/>
  <c r="S628" i="1"/>
  <c r="S538" i="1"/>
  <c r="S539" i="1"/>
  <c r="S540" i="1"/>
  <c r="S541" i="1" s="1"/>
  <c r="S542" i="1" s="1"/>
  <c r="S543" i="1" s="1"/>
  <c r="AE628" i="1"/>
  <c r="AE538" i="1"/>
  <c r="AE539" i="1"/>
  <c r="AE540" i="1" s="1"/>
  <c r="AE541" i="1" s="1"/>
  <c r="AE542" i="1" s="1"/>
  <c r="P629" i="1"/>
  <c r="AB629" i="1"/>
  <c r="M630" i="1"/>
  <c r="M546" i="1"/>
  <c r="M547" i="1" s="1"/>
  <c r="M548" i="1" s="1"/>
  <c r="M549" i="1" s="1"/>
  <c r="Y630" i="1"/>
  <c r="J631" i="1"/>
  <c r="P631" i="1"/>
  <c r="AH631" i="1"/>
  <c r="G632" i="1"/>
  <c r="S632" i="1"/>
  <c r="J633" i="1"/>
  <c r="V633" i="1"/>
  <c r="AH633" i="1"/>
  <c r="G634" i="1"/>
  <c r="S634" i="1"/>
  <c r="J635" i="1"/>
  <c r="V635" i="1"/>
  <c r="AB635" i="1"/>
  <c r="M636" i="1"/>
  <c r="Y636" i="1"/>
  <c r="AE636" i="1"/>
  <c r="P637" i="1"/>
  <c r="AH637" i="1"/>
  <c r="G638" i="1"/>
  <c r="S638" i="1"/>
  <c r="J639" i="1"/>
  <c r="V639" i="1"/>
  <c r="AB639" i="1"/>
  <c r="AJ328" i="1"/>
  <c r="J555" i="1"/>
  <c r="V555" i="1"/>
  <c r="AH555" i="1"/>
  <c r="M557" i="1"/>
  <c r="Y557" i="1"/>
  <c r="J558" i="1"/>
  <c r="V558" i="1"/>
  <c r="AH558" i="1"/>
  <c r="G559" i="1"/>
  <c r="S559" i="1"/>
  <c r="AE559" i="1"/>
  <c r="J560" i="1"/>
  <c r="V560" i="1"/>
  <c r="AH560" i="1"/>
  <c r="M561" i="1"/>
  <c r="Y561" i="1"/>
  <c r="J562" i="1"/>
  <c r="V562" i="1"/>
  <c r="J563" i="1"/>
  <c r="V563" i="1"/>
  <c r="AH563" i="1"/>
  <c r="P565" i="1"/>
  <c r="AB565" i="1"/>
  <c r="M449" i="1"/>
  <c r="M472" i="1" s="1"/>
  <c r="Y449" i="1"/>
  <c r="Y472" i="1"/>
  <c r="P450" i="1"/>
  <c r="P473" i="1" s="1"/>
  <c r="AB450" i="1"/>
  <c r="S451" i="1"/>
  <c r="AE451" i="1"/>
  <c r="P452" i="1"/>
  <c r="M453" i="1"/>
  <c r="V453" i="1"/>
  <c r="AE453" i="1"/>
  <c r="AE476" i="1" s="1"/>
  <c r="G504" i="1" s="1"/>
  <c r="P454" i="1"/>
  <c r="AH454" i="1"/>
  <c r="S455" i="1"/>
  <c r="AB455" i="1"/>
  <c r="AB479" i="1" s="1"/>
  <c r="M503" i="1" s="1"/>
  <c r="AH456" i="1"/>
  <c r="J457" i="1"/>
  <c r="J480" i="1"/>
  <c r="M510" i="1"/>
  <c r="M511" i="1" s="1"/>
  <c r="M512" i="1" s="1"/>
  <c r="M513" i="1" s="1"/>
  <c r="M514" i="1" s="1"/>
  <c r="M515" i="1" s="1"/>
  <c r="M516" i="1" s="1"/>
  <c r="M517" i="1" s="1"/>
  <c r="M518" i="1"/>
  <c r="M519" i="1" s="1"/>
  <c r="M520" i="1" s="1"/>
  <c r="M521" i="1" s="1"/>
  <c r="M556" i="1"/>
  <c r="Y556" i="1"/>
  <c r="Y510" i="1"/>
  <c r="Y511" i="1"/>
  <c r="Y512" i="1"/>
  <c r="Y513" i="1" s="1"/>
  <c r="Y514" i="1" s="1"/>
  <c r="Y515" i="1" s="1"/>
  <c r="Y516" i="1" s="1"/>
  <c r="Y517" i="1" s="1"/>
  <c r="Y518" i="1" s="1"/>
  <c r="Y519" i="1" s="1"/>
  <c r="Y520" i="1" s="1"/>
  <c r="Y521" i="1" s="1"/>
  <c r="E524" i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G568" i="1"/>
  <c r="S568" i="1"/>
  <c r="Q524" i="1"/>
  <c r="Q525" i="1" s="1"/>
  <c r="Q526" i="1" s="1"/>
  <c r="Q527" i="1"/>
  <c r="Q528" i="1" s="1"/>
  <c r="Q529" i="1" s="1"/>
  <c r="Q530" i="1" s="1"/>
  <c r="Q531" i="1" s="1"/>
  <c r="Q532" i="1" s="1"/>
  <c r="Q533" i="1" s="1"/>
  <c r="Q534" i="1" s="1"/>
  <c r="Q535" i="1"/>
  <c r="AC524" i="1"/>
  <c r="AC525" i="1" s="1"/>
  <c r="AC526" i="1" s="1"/>
  <c r="AC527" i="1" s="1"/>
  <c r="AC528" i="1" s="1"/>
  <c r="AC529" i="1" s="1"/>
  <c r="AC530" i="1" s="1"/>
  <c r="AC531" i="1" s="1"/>
  <c r="AC532" i="1" s="1"/>
  <c r="AC533" i="1" s="1"/>
  <c r="AC534" i="1" s="1"/>
  <c r="AC535" i="1" s="1"/>
  <c r="AE568" i="1"/>
  <c r="P569" i="1"/>
  <c r="N525" i="1"/>
  <c r="N526" i="1" s="1"/>
  <c r="N527" i="1" s="1"/>
  <c r="N528" i="1" s="1"/>
  <c r="N529" i="1" s="1"/>
  <c r="N530" i="1" s="1"/>
  <c r="N531" i="1" s="1"/>
  <c r="N532" i="1" s="1"/>
  <c r="N533" i="1" s="1"/>
  <c r="N534" i="1" s="1"/>
  <c r="N535" i="1" s="1"/>
  <c r="AB569" i="1"/>
  <c r="Z525" i="1"/>
  <c r="Z526" i="1" s="1"/>
  <c r="Z527" i="1" s="1"/>
  <c r="Z528" i="1" s="1"/>
  <c r="Z529" i="1"/>
  <c r="Z530" i="1" s="1"/>
  <c r="Z531" i="1" s="1"/>
  <c r="Z532" i="1" s="1"/>
  <c r="Z533" i="1" s="1"/>
  <c r="Z534" i="1" s="1"/>
  <c r="Z535" i="1" s="1"/>
  <c r="M570" i="1"/>
  <c r="Y570" i="1"/>
  <c r="W528" i="1"/>
  <c r="W529" i="1"/>
  <c r="W530" i="1" s="1"/>
  <c r="W531" i="1" s="1"/>
  <c r="W532" i="1" s="1"/>
  <c r="W533" i="1" s="1"/>
  <c r="W534" i="1" s="1"/>
  <c r="W535" i="1" s="1"/>
  <c r="J571" i="1"/>
  <c r="V571" i="1"/>
  <c r="AH571" i="1"/>
  <c r="S572" i="1"/>
  <c r="AE572" i="1"/>
  <c r="P573" i="1"/>
  <c r="AB573" i="1"/>
  <c r="M574" i="1"/>
  <c r="Y574" i="1"/>
  <c r="J575" i="1"/>
  <c r="V575" i="1"/>
  <c r="AH575" i="1"/>
  <c r="G576" i="1"/>
  <c r="S576" i="1"/>
  <c r="AE576" i="1"/>
  <c r="P577" i="1"/>
  <c r="AB577" i="1"/>
  <c r="M578" i="1"/>
  <c r="Y578" i="1"/>
  <c r="J579" i="1"/>
  <c r="V579" i="1"/>
  <c r="AH579" i="1"/>
  <c r="P580" i="1"/>
  <c r="O524" i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P453" i="1"/>
  <c r="AB580" i="1"/>
  <c r="AA524" i="1"/>
  <c r="AA525" i="1" s="1"/>
  <c r="AA526" i="1" s="1"/>
  <c r="AA527" i="1" s="1"/>
  <c r="AA528" i="1" s="1"/>
  <c r="AA529" i="1" s="1"/>
  <c r="AA530" i="1" s="1"/>
  <c r="AA531" i="1" s="1"/>
  <c r="AA532" i="1" s="1"/>
  <c r="AA533" i="1" s="1"/>
  <c r="AA534" i="1" s="1"/>
  <c r="AA535" i="1" s="1"/>
  <c r="AB453" i="1"/>
  <c r="M581" i="1"/>
  <c r="L525" i="1"/>
  <c r="L526" i="1"/>
  <c r="L527" i="1" s="1"/>
  <c r="L528" i="1" s="1"/>
  <c r="L529" i="1" s="1"/>
  <c r="L530" i="1"/>
  <c r="L531" i="1" s="1"/>
  <c r="L532" i="1" s="1"/>
  <c r="L533" i="1" s="1"/>
  <c r="L534" i="1" s="1"/>
  <c r="L535" i="1" s="1"/>
  <c r="Y581" i="1"/>
  <c r="X525" i="1"/>
  <c r="X526" i="1" s="1"/>
  <c r="X527" i="1" s="1"/>
  <c r="X528" i="1" s="1"/>
  <c r="X529" i="1" s="1"/>
  <c r="X530" i="1" s="1"/>
  <c r="X531" i="1" s="1"/>
  <c r="X532" i="1" s="1"/>
  <c r="X533" i="1" s="1"/>
  <c r="X534" i="1" s="1"/>
  <c r="X535" i="1" s="1"/>
  <c r="J582" i="1"/>
  <c r="V582" i="1"/>
  <c r="AH582" i="1"/>
  <c r="G583" i="1"/>
  <c r="S583" i="1"/>
  <c r="AE583" i="1"/>
  <c r="P584" i="1"/>
  <c r="AB584" i="1"/>
  <c r="M585" i="1"/>
  <c r="Y585" i="1"/>
  <c r="J586" i="1"/>
  <c r="V586" i="1"/>
  <c r="AH586" i="1"/>
  <c r="G587" i="1"/>
  <c r="S587" i="1"/>
  <c r="AE587" i="1"/>
  <c r="P588" i="1"/>
  <c r="AB588" i="1"/>
  <c r="M589" i="1"/>
  <c r="Y589" i="1"/>
  <c r="J590" i="1"/>
  <c r="V590" i="1"/>
  <c r="AH590" i="1"/>
  <c r="G591" i="1"/>
  <c r="S591" i="1"/>
  <c r="AE591" i="1"/>
  <c r="M592" i="1"/>
  <c r="M524" i="1"/>
  <c r="M525" i="1"/>
  <c r="M526" i="1"/>
  <c r="M527" i="1"/>
  <c r="M528" i="1" s="1"/>
  <c r="M529" i="1" s="1"/>
  <c r="M530" i="1" s="1"/>
  <c r="M531" i="1" s="1"/>
  <c r="M532" i="1" s="1"/>
  <c r="M533" i="1" s="1"/>
  <c r="M534" i="1" s="1"/>
  <c r="M535" i="1" s="1"/>
  <c r="Y592" i="1"/>
  <c r="Y524" i="1"/>
  <c r="Y525" i="1"/>
  <c r="Y526" i="1"/>
  <c r="Y527" i="1" s="1"/>
  <c r="Y528" i="1" s="1"/>
  <c r="Y529" i="1" s="1"/>
  <c r="Y530" i="1" s="1"/>
  <c r="Y531" i="1" s="1"/>
  <c r="Y532" i="1" s="1"/>
  <c r="Y533" i="1" s="1"/>
  <c r="Y534" i="1"/>
  <c r="Y535" i="1" s="1"/>
  <c r="J593" i="1"/>
  <c r="J525" i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V593" i="1"/>
  <c r="V525" i="1"/>
  <c r="V526" i="1"/>
  <c r="V527" i="1" s="1"/>
  <c r="V528" i="1" s="1"/>
  <c r="V529" i="1" s="1"/>
  <c r="V530" i="1" s="1"/>
  <c r="V531" i="1" s="1"/>
  <c r="V532" i="1" s="1"/>
  <c r="V533" i="1" s="1"/>
  <c r="V534" i="1" s="1"/>
  <c r="V535" i="1" s="1"/>
  <c r="AH593" i="1"/>
  <c r="AH525" i="1"/>
  <c r="AH526" i="1" s="1"/>
  <c r="AH527" i="1" s="1"/>
  <c r="AH528" i="1" s="1"/>
  <c r="AH529" i="1" s="1"/>
  <c r="AH530" i="1" s="1"/>
  <c r="AH531" i="1" s="1"/>
  <c r="AH532" i="1" s="1"/>
  <c r="AH533" i="1" s="1"/>
  <c r="AH534" i="1" s="1"/>
  <c r="AH535" i="1" s="1"/>
  <c r="G594" i="1"/>
  <c r="S594" i="1"/>
  <c r="AE594" i="1"/>
  <c r="P595" i="1"/>
  <c r="AB595" i="1"/>
  <c r="M596" i="1"/>
  <c r="Y596" i="1"/>
  <c r="J597" i="1"/>
  <c r="V597" i="1"/>
  <c r="AH597" i="1"/>
  <c r="G598" i="1"/>
  <c r="S598" i="1"/>
  <c r="AE598" i="1"/>
  <c r="P599" i="1"/>
  <c r="AB599" i="1"/>
  <c r="M600" i="1"/>
  <c r="Y600" i="1"/>
  <c r="J601" i="1"/>
  <c r="V601" i="1"/>
  <c r="AH601" i="1"/>
  <c r="G602" i="1"/>
  <c r="S602" i="1"/>
  <c r="AE602" i="1"/>
  <c r="P603" i="1"/>
  <c r="AB603" i="1"/>
  <c r="J604" i="1"/>
  <c r="H538" i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J455" i="1"/>
  <c r="V604" i="1"/>
  <c r="T538" i="1"/>
  <c r="T539" i="1"/>
  <c r="T540" i="1"/>
  <c r="T541" i="1" s="1"/>
  <c r="T542" i="1" s="1"/>
  <c r="T543" i="1" s="1"/>
  <c r="T544" i="1"/>
  <c r="T545" i="1" s="1"/>
  <c r="T546" i="1" s="1"/>
  <c r="T547" i="1" s="1"/>
  <c r="T548" i="1" s="1"/>
  <c r="T549" i="1" s="1"/>
  <c r="V455" i="1"/>
  <c r="AH604" i="1"/>
  <c r="AF538" i="1"/>
  <c r="AF539" i="1" s="1"/>
  <c r="AF540" i="1" s="1"/>
  <c r="AF541" i="1"/>
  <c r="AF542" i="1" s="1"/>
  <c r="AF543" i="1" s="1"/>
  <c r="AF544" i="1" s="1"/>
  <c r="AF545" i="1"/>
  <c r="AF546" i="1" s="1"/>
  <c r="AF547" i="1" s="1"/>
  <c r="AF548" i="1" s="1"/>
  <c r="AF549" i="1" s="1"/>
  <c r="AH455" i="1"/>
  <c r="G605" i="1"/>
  <c r="E539" i="1"/>
  <c r="E540" i="1"/>
  <c r="E541" i="1" s="1"/>
  <c r="E542" i="1" s="1"/>
  <c r="E543" i="1" s="1"/>
  <c r="E544" i="1" s="1"/>
  <c r="E545" i="1" s="1"/>
  <c r="E546" i="1" s="1"/>
  <c r="E547" i="1" s="1"/>
  <c r="E548" i="1" s="1"/>
  <c r="E549" i="1" s="1"/>
  <c r="S605" i="1"/>
  <c r="Q540" i="1"/>
  <c r="Q541" i="1"/>
  <c r="Q542" i="1" s="1"/>
  <c r="Q543" i="1" s="1"/>
  <c r="Q544" i="1" s="1"/>
  <c r="Q545" i="1" s="1"/>
  <c r="Q546" i="1" s="1"/>
  <c r="Q547" i="1" s="1"/>
  <c r="Q548" i="1" s="1"/>
  <c r="Q549" i="1" s="1"/>
  <c r="AE605" i="1"/>
  <c r="AC539" i="1"/>
  <c r="AC540" i="1"/>
  <c r="AC541" i="1"/>
  <c r="AC542" i="1" s="1"/>
  <c r="AC543" i="1" s="1"/>
  <c r="AC544" i="1" s="1"/>
  <c r="AC545" i="1" s="1"/>
  <c r="AC546" i="1" s="1"/>
  <c r="AC547" i="1" s="1"/>
  <c r="AC548" i="1" s="1"/>
  <c r="AC549" i="1" s="1"/>
  <c r="P606" i="1"/>
  <c r="AB606" i="1"/>
  <c r="M607" i="1"/>
  <c r="Y607" i="1"/>
  <c r="J608" i="1"/>
  <c r="V608" i="1"/>
  <c r="AH608" i="1"/>
  <c r="G609" i="1"/>
  <c r="S609" i="1"/>
  <c r="AE609" i="1"/>
  <c r="P610" i="1"/>
  <c r="AB610" i="1"/>
  <c r="M611" i="1"/>
  <c r="Y611" i="1"/>
  <c r="J612" i="1"/>
  <c r="V612" i="1"/>
  <c r="AH612" i="1"/>
  <c r="G613" i="1"/>
  <c r="S613" i="1"/>
  <c r="AE613" i="1"/>
  <c r="P614" i="1"/>
  <c r="AB614" i="1"/>
  <c r="M615" i="1"/>
  <c r="Y615" i="1"/>
  <c r="G616" i="1"/>
  <c r="F538" i="1"/>
  <c r="F539" i="1"/>
  <c r="F540" i="1"/>
  <c r="F541" i="1" s="1"/>
  <c r="F542" i="1" s="1"/>
  <c r="F543" i="1" s="1"/>
  <c r="F544" i="1"/>
  <c r="F545" i="1" s="1"/>
  <c r="F546" i="1" s="1"/>
  <c r="F547" i="1" s="1"/>
  <c r="F548" i="1" s="1"/>
  <c r="F549" i="1" s="1"/>
  <c r="S616" i="1"/>
  <c r="R538" i="1"/>
  <c r="R539" i="1" s="1"/>
  <c r="R540" i="1" s="1"/>
  <c r="R541" i="1" s="1"/>
  <c r="R542" i="1" s="1"/>
  <c r="R543" i="1" s="1"/>
  <c r="R544" i="1" s="1"/>
  <c r="R545" i="1" s="1"/>
  <c r="R546" i="1" s="1"/>
  <c r="R547" i="1" s="1"/>
  <c r="R548" i="1" s="1"/>
  <c r="R549" i="1" s="1"/>
  <c r="AE616" i="1"/>
  <c r="AD538" i="1"/>
  <c r="AD539" i="1" s="1"/>
  <c r="AD540" i="1" s="1"/>
  <c r="AD541" i="1"/>
  <c r="AD542" i="1" s="1"/>
  <c r="AD543" i="1" s="1"/>
  <c r="AD544" i="1" s="1"/>
  <c r="AD545" i="1" s="1"/>
  <c r="AD546" i="1" s="1"/>
  <c r="AD547" i="1" s="1"/>
  <c r="AD548" i="1" s="1"/>
  <c r="AD549" i="1" s="1"/>
  <c r="P617" i="1"/>
  <c r="O539" i="1"/>
  <c r="AB617" i="1"/>
  <c r="AA539" i="1"/>
  <c r="AA540" i="1" s="1"/>
  <c r="AA541" i="1" s="1"/>
  <c r="AA542" i="1" s="1"/>
  <c r="AA543" i="1" s="1"/>
  <c r="AA544" i="1" s="1"/>
  <c r="AA545" i="1" s="1"/>
  <c r="AA546" i="1" s="1"/>
  <c r="AA547" i="1"/>
  <c r="AA548" i="1" s="1"/>
  <c r="AA549" i="1" s="1"/>
  <c r="M618" i="1"/>
  <c r="Y618" i="1"/>
  <c r="J619" i="1"/>
  <c r="V619" i="1"/>
  <c r="AH619" i="1"/>
  <c r="G620" i="1"/>
  <c r="S620" i="1"/>
  <c r="AE620" i="1"/>
  <c r="P621" i="1"/>
  <c r="AB621" i="1"/>
  <c r="M622" i="1"/>
  <c r="Y622" i="1"/>
  <c r="J623" i="1"/>
  <c r="V623" i="1"/>
  <c r="AH623" i="1"/>
  <c r="G624" i="1"/>
  <c r="S624" i="1"/>
  <c r="AE624" i="1"/>
  <c r="P625" i="1"/>
  <c r="AB625" i="1"/>
  <c r="M626" i="1"/>
  <c r="Y626" i="1"/>
  <c r="J627" i="1"/>
  <c r="V627" i="1"/>
  <c r="AH627" i="1"/>
  <c r="P628" i="1"/>
  <c r="P538" i="1"/>
  <c r="P539" i="1"/>
  <c r="P540" i="1"/>
  <c r="P541" i="1" s="1"/>
  <c r="P542" i="1" s="1"/>
  <c r="P543" i="1" s="1"/>
  <c r="P544" i="1" s="1"/>
  <c r="P545" i="1" s="1"/>
  <c r="P546" i="1" s="1"/>
  <c r="P547" i="1" s="1"/>
  <c r="P548" i="1" s="1"/>
  <c r="P549" i="1" s="1"/>
  <c r="P457" i="1"/>
  <c r="AB628" i="1"/>
  <c r="AB538" i="1"/>
  <c r="AB539" i="1" s="1"/>
  <c r="AB540" i="1" s="1"/>
  <c r="AB541" i="1" s="1"/>
  <c r="AB542" i="1" s="1"/>
  <c r="AB543" i="1" s="1"/>
  <c r="M629" i="1"/>
  <c r="M539" i="1"/>
  <c r="M540" i="1" s="1"/>
  <c r="M541" i="1" s="1"/>
  <c r="M542" i="1" s="1"/>
  <c r="M543" i="1" s="1"/>
  <c r="M544" i="1" s="1"/>
  <c r="M545" i="1" s="1"/>
  <c r="Y629" i="1"/>
  <c r="Y539" i="1"/>
  <c r="Y540" i="1"/>
  <c r="Y541" i="1" s="1"/>
  <c r="Y542" i="1" s="1"/>
  <c r="Y543" i="1" s="1"/>
  <c r="Y544" i="1" s="1"/>
  <c r="Y545" i="1" s="1"/>
  <c r="Y546" i="1" s="1"/>
  <c r="Y547" i="1" s="1"/>
  <c r="Y548" i="1" s="1"/>
  <c r="Y549" i="1" s="1"/>
  <c r="J630" i="1"/>
  <c r="V630" i="1"/>
  <c r="V540" i="1"/>
  <c r="V541" i="1" s="1"/>
  <c r="V542" i="1" s="1"/>
  <c r="V543" i="1" s="1"/>
  <c r="V544" i="1" s="1"/>
  <c r="V545" i="1" s="1"/>
  <c r="V546" i="1" s="1"/>
  <c r="V547" i="1" s="1"/>
  <c r="V548" i="1" s="1"/>
  <c r="V549" i="1" s="1"/>
  <c r="AH630" i="1"/>
  <c r="G631" i="1"/>
  <c r="G541" i="1"/>
  <c r="G542" i="1" s="1"/>
  <c r="G543" i="1" s="1"/>
  <c r="G544" i="1" s="1"/>
  <c r="G545" i="1" s="1"/>
  <c r="G546" i="1" s="1"/>
  <c r="Y631" i="1"/>
  <c r="AE631" i="1"/>
  <c r="AE543" i="1"/>
  <c r="AE544" i="1" s="1"/>
  <c r="AE545" i="1" s="1"/>
  <c r="AE546" i="1" s="1"/>
  <c r="AE547" i="1" s="1"/>
  <c r="AE548" i="1" s="1"/>
  <c r="AE549" i="1" s="1"/>
  <c r="P632" i="1"/>
  <c r="AH632" i="1"/>
  <c r="AH546" i="1"/>
  <c r="AH547" i="1" s="1"/>
  <c r="AH548" i="1" s="1"/>
  <c r="AH549" i="1" s="1"/>
  <c r="G633" i="1"/>
  <c r="S633" i="1"/>
  <c r="S544" i="1"/>
  <c r="S545" i="1" s="1"/>
  <c r="S546" i="1" s="1"/>
  <c r="S547" i="1" s="1"/>
  <c r="S548" i="1" s="1"/>
  <c r="S549" i="1" s="1"/>
  <c r="AE633" i="1"/>
  <c r="P634" i="1"/>
  <c r="AH634" i="1"/>
  <c r="G635" i="1"/>
  <c r="G547" i="1"/>
  <c r="G548" i="1" s="1"/>
  <c r="G549" i="1" s="1"/>
  <c r="S635" i="1"/>
  <c r="J636" i="1"/>
  <c r="J546" i="1"/>
  <c r="J547" i="1" s="1"/>
  <c r="J548" i="1" s="1"/>
  <c r="J549" i="1" s="1"/>
  <c r="V636" i="1"/>
  <c r="M637" i="1"/>
  <c r="Y637" i="1"/>
  <c r="AE637" i="1"/>
  <c r="P638" i="1"/>
  <c r="AH638" i="1"/>
  <c r="G639" i="1"/>
  <c r="S639" i="1"/>
  <c r="E511" i="1"/>
  <c r="E512" i="1" s="1"/>
  <c r="E513" i="1" s="1"/>
  <c r="E514" i="1" s="1"/>
  <c r="E515" i="1" s="1"/>
  <c r="E516" i="1" s="1"/>
  <c r="E517" i="1" s="1"/>
  <c r="E518" i="1"/>
  <c r="E519" i="1" s="1"/>
  <c r="E520" i="1" s="1"/>
  <c r="E521" i="1" s="1"/>
  <c r="Q511" i="1"/>
  <c r="Q512" i="1" s="1"/>
  <c r="Q513" i="1" s="1"/>
  <c r="Q514" i="1" s="1"/>
  <c r="Q515" i="1" s="1"/>
  <c r="Q516" i="1" s="1"/>
  <c r="Q517" i="1" s="1"/>
  <c r="Q518" i="1" s="1"/>
  <c r="Q519" i="1" s="1"/>
  <c r="Q520" i="1" s="1"/>
  <c r="Q521" i="1" s="1"/>
  <c r="AC511" i="1"/>
  <c r="AC512" i="1"/>
  <c r="AC513" i="1" s="1"/>
  <c r="AC514" i="1" s="1"/>
  <c r="AC515" i="1" s="1"/>
  <c r="AC516" i="1" s="1"/>
  <c r="AC517" i="1" s="1"/>
  <c r="AC518" i="1" s="1"/>
  <c r="AC519" i="1" s="1"/>
  <c r="AC520" i="1" s="1"/>
  <c r="AC521" i="1" s="1"/>
  <c r="O511" i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AA511" i="1"/>
  <c r="AA512" i="1"/>
  <c r="AA513" i="1" s="1"/>
  <c r="AA514" i="1" s="1"/>
  <c r="AA515" i="1" s="1"/>
  <c r="AA516" i="1" s="1"/>
  <c r="AA517" i="1" s="1"/>
  <c r="AA518" i="1" s="1"/>
  <c r="AA519" i="1" s="1"/>
  <c r="AA520" i="1" s="1"/>
  <c r="AA521" i="1" s="1"/>
  <c r="S560" i="1"/>
  <c r="AE560" i="1"/>
  <c r="AB562" i="1"/>
  <c r="S563" i="1"/>
  <c r="AE563" i="1"/>
  <c r="J564" i="1"/>
  <c r="V564" i="1"/>
  <c r="AH564" i="1"/>
  <c r="M565" i="1"/>
  <c r="Y565" i="1"/>
  <c r="P566" i="1"/>
  <c r="AH566" i="1"/>
  <c r="M567" i="1"/>
  <c r="Y567" i="1"/>
  <c r="AJ352" i="1"/>
  <c r="C454" i="1"/>
  <c r="D380" i="1"/>
  <c r="D384" i="1"/>
  <c r="D388" i="1"/>
  <c r="D615" i="1" s="1"/>
  <c r="B455" i="1"/>
  <c r="D391" i="1"/>
  <c r="D395" i="1"/>
  <c r="D399" i="1"/>
  <c r="AJ400" i="1"/>
  <c r="D402" i="1"/>
  <c r="D406" i="1"/>
  <c r="D410" i="1"/>
  <c r="D413" i="1"/>
  <c r="D417" i="1"/>
  <c r="D632" i="1" s="1"/>
  <c r="D423" i="1"/>
  <c r="D638" i="1" s="1"/>
  <c r="AJ424" i="1"/>
  <c r="G458" i="1"/>
  <c r="G481" i="1" s="1"/>
  <c r="O497" i="1" s="1"/>
  <c r="S458" i="1"/>
  <c r="P449" i="1"/>
  <c r="AB449" i="1"/>
  <c r="G450" i="1"/>
  <c r="G473" i="1" s="1"/>
  <c r="S450" i="1"/>
  <c r="AE450" i="1"/>
  <c r="AE473" i="1" s="1"/>
  <c r="J451" i="1"/>
  <c r="C491" i="1" s="1"/>
  <c r="V451" i="1"/>
  <c r="V474" i="1" s="1"/>
  <c r="C501" i="1" s="1"/>
  <c r="J452" i="1"/>
  <c r="H491" i="1" s="1"/>
  <c r="S452" i="1"/>
  <c r="AB452" i="1"/>
  <c r="Y453" i="1"/>
  <c r="AH453" i="1"/>
  <c r="AH476" i="1" s="1"/>
  <c r="G505" i="1" s="1"/>
  <c r="AB454" i="1"/>
  <c r="AE455" i="1"/>
  <c r="G456" i="1"/>
  <c r="P456" i="1"/>
  <c r="P479" i="1" s="1"/>
  <c r="M499" i="1" s="1"/>
  <c r="S457" i="1"/>
  <c r="S480" i="1"/>
  <c r="H488" i="1"/>
  <c r="J474" i="1"/>
  <c r="C497" i="1" s="1"/>
  <c r="D628" i="1"/>
  <c r="D538" i="1"/>
  <c r="D539" i="1"/>
  <c r="D540" i="1" s="1"/>
  <c r="G479" i="1"/>
  <c r="M496" i="1" s="1"/>
  <c r="Y485" i="1"/>
  <c r="G480" i="1"/>
  <c r="Y476" i="1"/>
  <c r="G502" i="1" s="1"/>
  <c r="M490" i="1"/>
  <c r="C492" i="1"/>
  <c r="V475" i="1"/>
  <c r="E501" i="1" s="1"/>
  <c r="AC485" i="1"/>
  <c r="D607" i="1"/>
  <c r="M493" i="1"/>
  <c r="S481" i="1"/>
  <c r="O501" i="1" s="1"/>
  <c r="AC484" i="1"/>
  <c r="D621" i="1"/>
  <c r="D633" i="1"/>
  <c r="D610" i="1"/>
  <c r="D622" i="1"/>
  <c r="D599" i="1"/>
  <c r="D611" i="1"/>
  <c r="P481" i="1"/>
  <c r="O500" i="1" s="1"/>
  <c r="V478" i="1"/>
  <c r="K501" i="1" s="1"/>
  <c r="U492" i="1"/>
  <c r="V479" i="1"/>
  <c r="M501" i="1"/>
  <c r="Q487" i="1"/>
  <c r="AB477" i="1"/>
  <c r="I503" i="1" s="1"/>
  <c r="H484" i="1"/>
  <c r="S475" i="1"/>
  <c r="E500" i="1"/>
  <c r="D625" i="1"/>
  <c r="D614" i="1"/>
  <c r="U489" i="1"/>
  <c r="J478" i="1"/>
  <c r="K497" i="1" s="1"/>
  <c r="U484" i="1"/>
  <c r="S478" i="1"/>
  <c r="K500" i="1"/>
  <c r="M492" i="1"/>
  <c r="V476" i="1"/>
  <c r="G501" i="1" s="1"/>
  <c r="C484" i="1"/>
  <c r="P478" i="1"/>
  <c r="K499" i="1"/>
  <c r="U486" i="1"/>
  <c r="G477" i="1"/>
  <c r="I496" i="1" s="1"/>
  <c r="Q485" i="1"/>
  <c r="Y488" i="1"/>
  <c r="H490" i="1"/>
  <c r="AE475" i="1"/>
  <c r="E504" i="1"/>
  <c r="D626" i="1"/>
  <c r="AH480" i="1"/>
  <c r="Y473" i="1"/>
  <c r="J473" i="1"/>
  <c r="J479" i="1"/>
  <c r="M497" i="1"/>
  <c r="D575" i="1"/>
  <c r="M488" i="1"/>
  <c r="M489" i="1"/>
  <c r="C489" i="1"/>
  <c r="AE474" i="1"/>
  <c r="C504" i="1" s="1"/>
  <c r="Y489" i="1"/>
  <c r="M491" i="1"/>
  <c r="J476" i="1"/>
  <c r="G497" i="1" s="1"/>
  <c r="H489" i="1"/>
  <c r="M480" i="1"/>
  <c r="AH481" i="1"/>
  <c r="O506" i="1" s="1"/>
  <c r="S479" i="1"/>
  <c r="M500" i="1"/>
  <c r="P474" i="1"/>
  <c r="C499" i="1"/>
  <c r="U493" i="1"/>
  <c r="AH478" i="1"/>
  <c r="K505" i="1" s="1"/>
  <c r="M487" i="1"/>
  <c r="P476" i="1"/>
  <c r="G499" i="1"/>
  <c r="Y493" i="1"/>
  <c r="AH479" i="1"/>
  <c r="M505" i="1" s="1"/>
  <c r="Q486" i="1"/>
  <c r="P477" i="1"/>
  <c r="I499" i="1"/>
  <c r="H487" i="1"/>
  <c r="P475" i="1"/>
  <c r="E499" i="1" s="1"/>
  <c r="Q492" i="1"/>
  <c r="V477" i="1"/>
  <c r="I501" i="1"/>
  <c r="Y490" i="1"/>
  <c r="Y479" i="1"/>
  <c r="M502" i="1" s="1"/>
  <c r="Q491" i="1"/>
  <c r="H486" i="1"/>
  <c r="M475" i="1"/>
  <c r="E498" i="1" s="1"/>
  <c r="J477" i="1"/>
  <c r="I497" i="1" s="1"/>
  <c r="Q489" i="1"/>
  <c r="D568" i="1"/>
  <c r="B524" i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D452" i="1"/>
  <c r="B510" i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D449" i="1"/>
  <c r="C493" i="1"/>
  <c r="AH474" i="1"/>
  <c r="C505" i="1"/>
  <c r="AH473" i="1"/>
  <c r="AH477" i="1"/>
  <c r="I505" i="1"/>
  <c r="Q493" i="1"/>
  <c r="M486" i="1"/>
  <c r="M476" i="1"/>
  <c r="G498" i="1" s="1"/>
  <c r="U485" i="1"/>
  <c r="G478" i="1"/>
  <c r="K496" i="1"/>
  <c r="AE481" i="1"/>
  <c r="O505" i="1"/>
  <c r="AC490" i="1"/>
  <c r="Y486" i="1"/>
  <c r="M479" i="1"/>
  <c r="M498" i="1" s="1"/>
  <c r="Q484" i="1"/>
  <c r="U488" i="1"/>
  <c r="AB631" i="1"/>
  <c r="M473" i="1"/>
  <c r="M481" i="1"/>
  <c r="O499" i="1" s="1"/>
  <c r="D416" i="1"/>
  <c r="J481" i="1"/>
  <c r="O498" i="1"/>
  <c r="AH475" i="1"/>
  <c r="E505" i="1" s="1"/>
  <c r="D631" i="1"/>
  <c r="AD10" i="9"/>
  <c r="AD10" i="14"/>
  <c r="AD10" i="15"/>
  <c r="AD10" i="11"/>
  <c r="AD10" i="10"/>
  <c r="AD10" i="8"/>
  <c r="AD10" i="7"/>
  <c r="AD10" i="6"/>
  <c r="AD10" i="4"/>
  <c r="D564" i="1" l="1"/>
  <c r="D576" i="1"/>
  <c r="D561" i="1"/>
  <c r="D573" i="1"/>
  <c r="S473" i="1"/>
  <c r="S474" i="1"/>
  <c r="C500" i="1" s="1"/>
  <c r="G514" i="1"/>
  <c r="G515" i="1" s="1"/>
  <c r="G516" i="1" s="1"/>
  <c r="G517" i="1" s="1"/>
  <c r="G518" i="1" s="1"/>
  <c r="G519" i="1" s="1"/>
  <c r="G469" i="1"/>
  <c r="G468" i="1"/>
  <c r="D565" i="1"/>
  <c r="D577" i="1"/>
  <c r="D541" i="1"/>
  <c r="D542" i="1" s="1"/>
  <c r="D543" i="1" s="1"/>
  <c r="D595" i="1"/>
  <c r="U490" i="1"/>
  <c r="V490" i="1" s="1"/>
  <c r="AE478" i="1"/>
  <c r="K504" i="1" s="1"/>
  <c r="AE479" i="1"/>
  <c r="M504" i="1" s="1"/>
  <c r="AB476" i="1"/>
  <c r="G503" i="1" s="1"/>
  <c r="AB472" i="1"/>
  <c r="AB473" i="1"/>
  <c r="V488" i="1"/>
  <c r="C539" i="1"/>
  <c r="C540" i="1" s="1"/>
  <c r="C541" i="1" s="1"/>
  <c r="C542" i="1" s="1"/>
  <c r="C543" i="1" s="1"/>
  <c r="C544" i="1" s="1"/>
  <c r="D456" i="1"/>
  <c r="D629" i="1"/>
  <c r="D455" i="1"/>
  <c r="D606" i="1"/>
  <c r="D618" i="1"/>
  <c r="B540" i="1"/>
  <c r="B541" i="1" s="1"/>
  <c r="B542" i="1" s="1"/>
  <c r="B543" i="1" s="1"/>
  <c r="B544" i="1" s="1"/>
  <c r="B545" i="1" s="1"/>
  <c r="U487" i="1"/>
  <c r="AB478" i="1"/>
  <c r="K503" i="1" s="1"/>
  <c r="AE477" i="1"/>
  <c r="I504" i="1" s="1"/>
  <c r="D617" i="1"/>
  <c r="Z492" i="1"/>
  <c r="D603" i="1"/>
  <c r="P480" i="1"/>
  <c r="J475" i="1"/>
  <c r="E497" i="1" s="1"/>
  <c r="Y487" i="1"/>
  <c r="C457" i="1"/>
  <c r="B451" i="1"/>
  <c r="Y439" i="1"/>
  <c r="Y463" i="1" s="1"/>
  <c r="AE463" i="1"/>
  <c r="P470" i="1"/>
  <c r="P469" i="1"/>
  <c r="P463" i="1"/>
  <c r="J466" i="1"/>
  <c r="D5" i="1"/>
  <c r="D17" i="1"/>
  <c r="D25" i="1"/>
  <c r="D33" i="1"/>
  <c r="D41" i="1"/>
  <c r="D49" i="1"/>
  <c r="D60" i="1"/>
  <c r="D61" i="1"/>
  <c r="D76" i="1"/>
  <c r="D92" i="1"/>
  <c r="D108" i="1"/>
  <c r="G439" i="1"/>
  <c r="G463" i="1" s="1"/>
  <c r="J471" i="1"/>
  <c r="G471" i="1"/>
  <c r="S471" i="1"/>
  <c r="AE471" i="1"/>
  <c r="AB419" i="1"/>
  <c r="AA457" i="1"/>
  <c r="M469" i="1"/>
  <c r="M468" i="1"/>
  <c r="AJ280" i="1"/>
  <c r="AE445" i="1"/>
  <c r="D13" i="1"/>
  <c r="D21" i="1"/>
  <c r="D29" i="1"/>
  <c r="D37" i="1"/>
  <c r="D45" i="1"/>
  <c r="D53" i="1"/>
  <c r="D68" i="1"/>
  <c r="D84" i="1"/>
  <c r="D100" i="1"/>
  <c r="D205" i="1"/>
  <c r="AB463" i="1"/>
  <c r="V465" i="1"/>
  <c r="P466" i="1"/>
  <c r="AB466" i="1"/>
  <c r="AH467" i="1"/>
  <c r="AH468" i="1"/>
  <c r="D559" i="1"/>
  <c r="AB439" i="1"/>
  <c r="D203" i="1"/>
  <c r="D439" i="1" s="1"/>
  <c r="D204" i="1"/>
  <c r="S440" i="1"/>
  <c r="S463" i="1" s="1"/>
  <c r="D210" i="1"/>
  <c r="D440" i="1" s="1"/>
  <c r="D463" i="1" s="1"/>
  <c r="D218" i="1"/>
  <c r="Y442" i="1"/>
  <c r="Y465" i="1" s="1"/>
  <c r="D238" i="1"/>
  <c r="C443" i="1"/>
  <c r="D245" i="1"/>
  <c r="D443" i="1" s="1"/>
  <c r="D466" i="1" s="1"/>
  <c r="S443" i="1"/>
  <c r="S466" i="1" s="1"/>
  <c r="B444" i="1"/>
  <c r="D261" i="1"/>
  <c r="D444" i="1" s="1"/>
  <c r="P445" i="1"/>
  <c r="D276" i="1"/>
  <c r="S446" i="1"/>
  <c r="S470" i="1" s="1"/>
  <c r="B447" i="1"/>
  <c r="B448" i="1"/>
  <c r="D309" i="1"/>
  <c r="D448" i="1" s="1"/>
  <c r="D471" i="1" s="1"/>
  <c r="D329" i="1"/>
  <c r="M454" i="1"/>
  <c r="D381" i="1"/>
  <c r="D147" i="1"/>
  <c r="D148" i="1"/>
  <c r="D155" i="1"/>
  <c r="D156" i="1"/>
  <c r="D163" i="1"/>
  <c r="D164" i="1"/>
  <c r="D171" i="1"/>
  <c r="D172" i="1"/>
  <c r="D179" i="1"/>
  <c r="D180" i="1"/>
  <c r="D187" i="1"/>
  <c r="D188" i="1"/>
  <c r="D195" i="1"/>
  <c r="D196" i="1"/>
  <c r="V439" i="1"/>
  <c r="V463" i="1" s="1"/>
  <c r="B441" i="1"/>
  <c r="J441" i="1"/>
  <c r="J464" i="1" s="1"/>
  <c r="AE441" i="1"/>
  <c r="AE464" i="1" s="1"/>
  <c r="D223" i="1"/>
  <c r="D231" i="1"/>
  <c r="G442" i="1"/>
  <c r="AB442" i="1"/>
  <c r="AB465" i="1" s="1"/>
  <c r="V443" i="1"/>
  <c r="C444" i="1"/>
  <c r="P444" i="1"/>
  <c r="P467" i="1" s="1"/>
  <c r="AB444" i="1"/>
  <c r="S445" i="1"/>
  <c r="S468" i="1" s="1"/>
  <c r="D446" i="1"/>
  <c r="D469" i="1" s="1"/>
  <c r="V446" i="1"/>
  <c r="V469" i="1" s="1"/>
  <c r="C447" i="1"/>
  <c r="D293" i="1"/>
  <c r="D447" i="1" s="1"/>
  <c r="C448" i="1"/>
  <c r="P448" i="1"/>
  <c r="P471" i="1" s="1"/>
  <c r="AB448" i="1"/>
  <c r="AB471" i="1" s="1"/>
  <c r="AB559" i="1"/>
  <c r="AB451" i="1"/>
  <c r="AB475" i="1" s="1"/>
  <c r="E503" i="1" s="1"/>
  <c r="G564" i="1"/>
  <c r="D408" i="1"/>
  <c r="AB421" i="1"/>
  <c r="B421" i="1"/>
  <c r="AB422" i="1"/>
  <c r="C422" i="1"/>
  <c r="C439" i="1"/>
  <c r="P439" i="1"/>
  <c r="D214" i="1"/>
  <c r="D221" i="1"/>
  <c r="D441" i="1" s="1"/>
  <c r="C441" i="1"/>
  <c r="M441" i="1"/>
  <c r="M464" i="1" s="1"/>
  <c r="AH441" i="1"/>
  <c r="AH464" i="1" s="1"/>
  <c r="C442" i="1"/>
  <c r="AE442" i="1"/>
  <c r="D234" i="1"/>
  <c r="D442" i="1" s="1"/>
  <c r="D242" i="1"/>
  <c r="M443" i="1"/>
  <c r="M466" i="1" s="1"/>
  <c r="D265" i="1"/>
  <c r="V468" i="1"/>
  <c r="D272" i="1"/>
  <c r="D445" i="1" s="1"/>
  <c r="D468" i="1" s="1"/>
  <c r="D280" i="1"/>
  <c r="Y469" i="1"/>
  <c r="D313" i="1"/>
  <c r="B352" i="1"/>
  <c r="D352" i="1" s="1"/>
  <c r="G352" i="1"/>
  <c r="D367" i="1"/>
  <c r="C453" i="1"/>
  <c r="V480" i="1"/>
  <c r="AK437" i="1"/>
  <c r="AK438" i="1" s="1"/>
  <c r="AK439" i="1" s="1"/>
  <c r="V458" i="1"/>
  <c r="D425" i="1"/>
  <c r="AB425" i="1"/>
  <c r="AB458" i="1" s="1"/>
  <c r="Y451" i="1"/>
  <c r="F451" i="1"/>
  <c r="C345" i="1"/>
  <c r="G345" i="1"/>
  <c r="AB351" i="1"/>
  <c r="AB520" i="1" s="1"/>
  <c r="AB521" i="1" s="1"/>
  <c r="C351" i="1"/>
  <c r="D351" i="1" s="1"/>
  <c r="G452" i="1"/>
  <c r="AJ364" i="1"/>
  <c r="S453" i="1"/>
  <c r="AJ376" i="1"/>
  <c r="Y454" i="1"/>
  <c r="D421" i="1"/>
  <c r="D428" i="1"/>
  <c r="D557" i="1"/>
  <c r="D377" i="1"/>
  <c r="D397" i="1"/>
  <c r="Y481" i="1"/>
  <c r="O503" i="1" s="1"/>
  <c r="AJ436" i="1"/>
  <c r="G2723" i="2"/>
  <c r="B347" i="1"/>
  <c r="D347" i="1" s="1"/>
  <c r="Z451" i="1"/>
  <c r="G351" i="1"/>
  <c r="C425" i="1"/>
  <c r="C458" i="1" s="1"/>
  <c r="G566" i="1" l="1"/>
  <c r="G578" i="1"/>
  <c r="D453" i="1"/>
  <c r="D582" i="1"/>
  <c r="C526" i="1"/>
  <c r="C527" i="1" s="1"/>
  <c r="C528" i="1" s="1"/>
  <c r="C529" i="1" s="1"/>
  <c r="C530" i="1" s="1"/>
  <c r="C531" i="1" s="1"/>
  <c r="C532" i="1" s="1"/>
  <c r="C533" i="1" s="1"/>
  <c r="C534" i="1" s="1"/>
  <c r="C535" i="1" s="1"/>
  <c r="D594" i="1"/>
  <c r="AE466" i="1"/>
  <c r="AE465" i="1"/>
  <c r="AB637" i="1"/>
  <c r="D422" i="1"/>
  <c r="G466" i="1"/>
  <c r="G465" i="1"/>
  <c r="G520" i="1"/>
  <c r="G521" i="1" s="1"/>
  <c r="M484" i="1"/>
  <c r="S477" i="1"/>
  <c r="I500" i="1" s="1"/>
  <c r="S476" i="1"/>
  <c r="G500" i="1" s="1"/>
  <c r="P468" i="1"/>
  <c r="S464" i="1"/>
  <c r="AB634" i="1"/>
  <c r="AB457" i="1"/>
  <c r="AB480" i="1" s="1"/>
  <c r="D419" i="1"/>
  <c r="AB544" i="1"/>
  <c r="AB545" i="1" s="1"/>
  <c r="Z487" i="1"/>
  <c r="Z485" i="1"/>
  <c r="Z493" i="1"/>
  <c r="Z484" i="1"/>
  <c r="Z490" i="1"/>
  <c r="Z491" i="1"/>
  <c r="Z489" i="1"/>
  <c r="Z488" i="1"/>
  <c r="D478" i="1"/>
  <c r="K506" i="1" s="1"/>
  <c r="D574" i="1"/>
  <c r="D562" i="1"/>
  <c r="D612" i="1"/>
  <c r="D624" i="1"/>
  <c r="B546" i="1"/>
  <c r="B547" i="1" s="1"/>
  <c r="B548" i="1" s="1"/>
  <c r="B549" i="1" s="1"/>
  <c r="D636" i="1"/>
  <c r="G560" i="1"/>
  <c r="G451" i="1"/>
  <c r="G572" i="1"/>
  <c r="AB481" i="1"/>
  <c r="O504" i="1" s="1"/>
  <c r="AC487" i="1"/>
  <c r="D567" i="1"/>
  <c r="D579" i="1"/>
  <c r="AB636" i="1"/>
  <c r="AB546" i="1"/>
  <c r="AB547" i="1" s="1"/>
  <c r="AB548" i="1" s="1"/>
  <c r="AB549" i="1" s="1"/>
  <c r="D470" i="1"/>
  <c r="V467" i="1"/>
  <c r="V466" i="1"/>
  <c r="Q488" i="1"/>
  <c r="M477" i="1"/>
  <c r="I498" i="1" s="1"/>
  <c r="M478" i="1"/>
  <c r="K498" i="1" s="1"/>
  <c r="D467" i="1"/>
  <c r="AH465" i="1"/>
  <c r="M467" i="1"/>
  <c r="V486" i="1"/>
  <c r="V487" i="1"/>
  <c r="V489" i="1"/>
  <c r="V491" i="1"/>
  <c r="V492" i="1"/>
  <c r="V485" i="1"/>
  <c r="V484" i="1"/>
  <c r="D566" i="1"/>
  <c r="D578" i="1"/>
  <c r="AC489" i="1"/>
  <c r="V481" i="1"/>
  <c r="O502" i="1" s="1"/>
  <c r="J465" i="1"/>
  <c r="AB566" i="1"/>
  <c r="AB578" i="1"/>
  <c r="C490" i="1"/>
  <c r="Y474" i="1"/>
  <c r="C502" i="1" s="1"/>
  <c r="Y475" i="1"/>
  <c r="E502" i="1" s="1"/>
  <c r="G567" i="1"/>
  <c r="G579" i="1"/>
  <c r="D464" i="1"/>
  <c r="C488" i="1"/>
  <c r="AB474" i="1"/>
  <c r="C503" i="1" s="1"/>
  <c r="D596" i="1"/>
  <c r="D608" i="1"/>
  <c r="D472" i="1"/>
  <c r="D524" i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604" i="1"/>
  <c r="D592" i="1"/>
  <c r="D454" i="1"/>
  <c r="D477" i="1" s="1"/>
  <c r="I506" i="1" s="1"/>
  <c r="Q490" i="1"/>
  <c r="R490" i="1" s="1"/>
  <c r="Y478" i="1"/>
  <c r="K502" i="1" s="1"/>
  <c r="Y477" i="1"/>
  <c r="I502" i="1" s="1"/>
  <c r="H485" i="1"/>
  <c r="G476" i="1"/>
  <c r="G496" i="1" s="1"/>
  <c r="G475" i="1"/>
  <c r="E496" i="1" s="1"/>
  <c r="D345" i="1"/>
  <c r="C451" i="1"/>
  <c r="D458" i="1"/>
  <c r="D465" i="1"/>
  <c r="D635" i="1"/>
  <c r="C545" i="1"/>
  <c r="C546" i="1" s="1"/>
  <c r="C547" i="1" s="1"/>
  <c r="C548" i="1" s="1"/>
  <c r="C549" i="1" s="1"/>
  <c r="D623" i="1"/>
  <c r="AB467" i="1"/>
  <c r="AB468" i="1"/>
  <c r="C510" i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D556" i="1"/>
  <c r="D450" i="1"/>
  <c r="D473" i="1" s="1"/>
  <c r="S469" i="1"/>
  <c r="Y466" i="1"/>
  <c r="AE469" i="1"/>
  <c r="AE468" i="1"/>
  <c r="S467" i="1"/>
  <c r="V470" i="1"/>
  <c r="M465" i="1"/>
  <c r="P472" i="1"/>
  <c r="V493" i="1"/>
  <c r="D479" i="1"/>
  <c r="M506" i="1" s="1"/>
  <c r="Z486" i="1"/>
  <c r="R488" i="1" l="1"/>
  <c r="R489" i="1"/>
  <c r="R491" i="1"/>
  <c r="R486" i="1"/>
  <c r="R485" i="1"/>
  <c r="R484" i="1"/>
  <c r="R492" i="1"/>
  <c r="R487" i="1"/>
  <c r="R493" i="1"/>
  <c r="AD487" i="1"/>
  <c r="AD485" i="1"/>
  <c r="AD486" i="1"/>
  <c r="AD493" i="1"/>
  <c r="AD492" i="1"/>
  <c r="AD488" i="1"/>
  <c r="AD490" i="1"/>
  <c r="AD491" i="1"/>
  <c r="AD484" i="1"/>
  <c r="N491" i="1"/>
  <c r="N487" i="1"/>
  <c r="N492" i="1"/>
  <c r="N484" i="1"/>
  <c r="N485" i="1"/>
  <c r="N493" i="1"/>
  <c r="N486" i="1"/>
  <c r="N488" i="1"/>
  <c r="N489" i="1"/>
  <c r="N490" i="1"/>
  <c r="D476" i="1"/>
  <c r="G506" i="1" s="1"/>
  <c r="D460" i="1"/>
  <c r="D451" i="1"/>
  <c r="D572" i="1"/>
  <c r="D560" i="1"/>
  <c r="D514" i="1"/>
  <c r="D515" i="1" s="1"/>
  <c r="D516" i="1" s="1"/>
  <c r="D517" i="1" s="1"/>
  <c r="D518" i="1" s="1"/>
  <c r="D519" i="1" s="1"/>
  <c r="D520" i="1" s="1"/>
  <c r="D521" i="1" s="1"/>
  <c r="D634" i="1"/>
  <c r="D544" i="1"/>
  <c r="D545" i="1" s="1"/>
  <c r="D546" i="1" s="1"/>
  <c r="D547" i="1" s="1"/>
  <c r="D548" i="1" s="1"/>
  <c r="D549" i="1" s="1"/>
  <c r="D457" i="1"/>
  <c r="D480" i="1" s="1"/>
  <c r="D637" i="1"/>
  <c r="I485" i="1"/>
  <c r="I487" i="1"/>
  <c r="I493" i="1"/>
  <c r="I484" i="1"/>
  <c r="I490" i="1"/>
  <c r="I492" i="1"/>
  <c r="I488" i="1"/>
  <c r="I489" i="1"/>
  <c r="I491" i="1"/>
  <c r="I486" i="1"/>
  <c r="AD489" i="1"/>
  <c r="G474" i="1"/>
  <c r="C496" i="1" s="1"/>
  <c r="C485" i="1"/>
  <c r="D485" i="1" l="1"/>
  <c r="D493" i="1"/>
  <c r="D484" i="1"/>
  <c r="D492" i="1"/>
  <c r="D487" i="1"/>
  <c r="D491" i="1"/>
  <c r="D489" i="1"/>
  <c r="D486" i="1"/>
  <c r="D490" i="1"/>
  <c r="D488" i="1"/>
  <c r="D475" i="1"/>
  <c r="E506" i="1" s="1"/>
  <c r="D474" i="1"/>
  <c r="C506" i="1" s="1"/>
  <c r="D481" i="1"/>
  <c r="O507" i="1" s="1"/>
</calcChain>
</file>

<file path=xl/sharedStrings.xml><?xml version="1.0" encoding="utf-8"?>
<sst xmlns="http://schemas.openxmlformats.org/spreadsheetml/2006/main" count="4220" uniqueCount="107">
  <si>
    <t>Back to Contents</t>
  </si>
  <si>
    <t>State</t>
  </si>
  <si>
    <t>Casper</t>
  </si>
  <si>
    <t>Cheyenne</t>
  </si>
  <si>
    <t>Cody</t>
  </si>
  <si>
    <t>Gillette</t>
  </si>
  <si>
    <t>Jackson</t>
  </si>
  <si>
    <t>Laramie</t>
  </si>
  <si>
    <t>Riverton</t>
  </si>
  <si>
    <t>Rock Springs</t>
  </si>
  <si>
    <t>Sheridan</t>
  </si>
  <si>
    <t>Worland</t>
  </si>
  <si>
    <t>Totals</t>
  </si>
  <si>
    <t>CPR</t>
  </si>
  <si>
    <t>CYS</t>
  </si>
  <si>
    <t>COD</t>
  </si>
  <si>
    <t>GCC</t>
  </si>
  <si>
    <t>JAC</t>
  </si>
  <si>
    <t>LAR</t>
  </si>
  <si>
    <t>RIW</t>
  </si>
  <si>
    <t>RKS</t>
  </si>
  <si>
    <t>SHR</t>
  </si>
  <si>
    <t>WRL</t>
  </si>
  <si>
    <t>On</t>
  </si>
  <si>
    <t>Off</t>
  </si>
  <si>
    <t>Tot</t>
  </si>
  <si>
    <t>Year over Year Change (Month to Date %)</t>
  </si>
  <si>
    <t>Pie Chart</t>
  </si>
  <si>
    <t>jan</t>
  </si>
  <si>
    <t>% Change 2007 - 2008</t>
  </si>
  <si>
    <t>2008-2009</t>
  </si>
  <si>
    <t>2009-2010</t>
  </si>
  <si>
    <t>2010-2011</t>
  </si>
  <si>
    <t>2011-2012</t>
  </si>
  <si>
    <t>2012-2013</t>
  </si>
  <si>
    <t>2013-2014</t>
  </si>
  <si>
    <t xml:space="preserve">WRL </t>
  </si>
  <si>
    <t>Year to Date Totals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</si>
  <si>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</si>
  <si>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</si>
  <si>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</si>
  <si>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</si>
  <si>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</si>
  <si>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</si>
  <si>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</si>
  <si>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</si>
  <si>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</si>
  <si>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</si>
  <si>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</si>
  <si>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</si>
  <si>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Change from previous month last year</t>
  </si>
  <si>
    <t>AIRPORT</t>
  </si>
  <si>
    <t>YEAR</t>
  </si>
  <si>
    <t>MONTH</t>
  </si>
  <si>
    <t>PAX_ON</t>
  </si>
  <si>
    <t>PAX_OFF</t>
  </si>
  <si>
    <t>TOTAL</t>
  </si>
  <si>
    <t>MMM-YYYY</t>
  </si>
  <si>
    <t>Grand Total</t>
  </si>
  <si>
    <t>2016 Total</t>
  </si>
  <si>
    <t>Enplanements</t>
  </si>
  <si>
    <t>zk</t>
  </si>
  <si>
    <t>ZK</t>
  </si>
  <si>
    <t>KG</t>
  </si>
  <si>
    <t>ALN</t>
  </si>
  <si>
    <t>Sum of PAX_ON</t>
  </si>
  <si>
    <t>2017 Total</t>
  </si>
  <si>
    <t>kg</t>
  </si>
  <si>
    <t>cod</t>
  </si>
  <si>
    <t>Allegiant Air</t>
  </si>
  <si>
    <t>c</t>
  </si>
  <si>
    <t>Allegiant Air Charter</t>
  </si>
  <si>
    <t>x</t>
  </si>
  <si>
    <t>Delta Airlines</t>
  </si>
  <si>
    <t>United Airlines</t>
  </si>
  <si>
    <t>Trans State Airlines</t>
  </si>
  <si>
    <t>XTRAirways</t>
  </si>
  <si>
    <t>GoJet Airlines</t>
  </si>
  <si>
    <t>Sun Country</t>
  </si>
  <si>
    <t>Swift Air</t>
  </si>
  <si>
    <t>TYPE</t>
  </si>
  <si>
    <t>1140 Scenic Flights</t>
  </si>
  <si>
    <t>2018 Total</t>
  </si>
  <si>
    <t>Did not release report</t>
  </si>
  <si>
    <t>C</t>
  </si>
  <si>
    <t>X</t>
  </si>
  <si>
    <t>Note</t>
  </si>
  <si>
    <t>(Multiple Items)</t>
  </si>
  <si>
    <t>American Airlines</t>
  </si>
  <si>
    <t>Row Labels</t>
  </si>
  <si>
    <t>Column Labels</t>
  </si>
  <si>
    <t>gcc</t>
  </si>
  <si>
    <t>2019 Total</t>
  </si>
  <si>
    <t>Sum of TOTAL</t>
  </si>
  <si>
    <t>cpr</t>
  </si>
  <si>
    <t>shr</t>
  </si>
  <si>
    <t>Cody (COD)</t>
  </si>
  <si>
    <t>Casper (CPR)</t>
  </si>
  <si>
    <t>Cheyenne (CYS)</t>
  </si>
  <si>
    <t>Gillette (GCC)</t>
  </si>
  <si>
    <t>Jackson (JAC)</t>
  </si>
  <si>
    <t>Laramie (LAR)</t>
  </si>
  <si>
    <t>Riverton (RIW)</t>
  </si>
  <si>
    <t>Rock Springs (RKS)</t>
  </si>
  <si>
    <t>Sheridan (SHR)</t>
  </si>
  <si>
    <t>riw</t>
  </si>
  <si>
    <t>Scheduled Commercial Revenue Passengers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</si>
</sst>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#############"/>
    <numFmt numFmtId="165" formatCode="0.0%"/>
    <numFmt numFmtId="166" formatCode="#."/>
    <numFmt numFmtId="167" formatCode="[$-409]mmm\-yy;@"/>
    <numFmt numFmtId="168" formatCode="_(* #,##0_);_(* \(#,##0\);_(* &quot;-&quot;??_);_(@_)"/>
  </numFmts>
  <fonts count="2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rgb="FF0000FF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4"/>
      <color theme="1"/>
      <name val="Arial"/>
      <family val="2"/>
    </font>
    <font>
      <sz val="1"/>
      <color indexed="16"/>
      <name val="Courier"/>
      <family val="3"/>
    </font>
    <font>
      <sz val="11"/>
      <color indexed="8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Times New Roman"/>
      <family val="2"/>
    </font>
    <font>
      <i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 tint="0.499984740745262"/>
      </right>
      <top/>
      <bottom style="medium">
        <color indexed="64"/>
      </bottom>
      <diagonal/>
    </border>
    <border>
      <left style="medium">
        <color theme="1" tint="0.49998474074526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9" fontId="9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ont="0" applyFill="0" applyBorder="0" applyAlignment="0" applyProtection="0"/>
    <xf numFmtId="166" fontId="15" fillId="0" borderId="0">
      <protection locked="0"/>
    </xf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6" fillId="0" borderId="0"/>
    <xf numFmtId="0" fontId="4" fillId="0" borderId="0"/>
    <xf numFmtId="44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0" fontId="3" fillId="0" borderId="0"/>
    <xf numFmtId="0" fontId="2" fillId="0" borderId="0"/>
    <xf numFmtId="0" fontId="25" fillId="0" borderId="0"/>
    <xf numFmtId="0" fontId="1" fillId="0" borderId="0"/>
  </cellStyleXfs>
  <cellXfs count="144">
    <xf numFmtId="0" fontId="0" fillId="0" borderId="0" xfId="0"/>
    <xf numFmtId="0" fontId="8" fillId="0" borderId="0" xfId="2" quotePrefix="1" applyFont="1" applyAlignment="1" applyProtection="1">
      <alignment horizontal="left"/>
    </xf>
    <xf numFmtId="0" fontId="11" fillId="0" borderId="0" xfId="0" applyFont="1"/>
    <xf numFmtId="3" fontId="13" fillId="0" borderId="0" xfId="3" applyNumberFormat="1" applyFont="1" applyFill="1" applyBorder="1" applyAlignment="1">
      <alignment horizontal="center"/>
    </xf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17" fontId="11" fillId="0" borderId="0" xfId="0" applyNumberFormat="1" applyFont="1"/>
    <xf numFmtId="3" fontId="11" fillId="0" borderId="4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17" fontId="11" fillId="0" borderId="7" xfId="0" applyNumberFormat="1" applyFont="1" applyBorder="1"/>
    <xf numFmtId="3" fontId="11" fillId="0" borderId="6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0" fontId="11" fillId="0" borderId="7" xfId="0" applyFont="1" applyBorder="1"/>
    <xf numFmtId="3" fontId="11" fillId="0" borderId="0" xfId="0" applyNumberFormat="1" applyFont="1"/>
    <xf numFmtId="3" fontId="11" fillId="0" borderId="7" xfId="0" applyNumberFormat="1" applyFont="1" applyBorder="1"/>
    <xf numFmtId="3" fontId="11" fillId="0" borderId="9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17" fontId="11" fillId="0" borderId="0" xfId="0" applyNumberFormat="1" applyFont="1" applyFill="1"/>
    <xf numFmtId="3" fontId="11" fillId="0" borderId="4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3" fontId="11" fillId="0" borderId="0" xfId="0" applyNumberFormat="1" applyFont="1" applyFill="1"/>
    <xf numFmtId="17" fontId="11" fillId="0" borderId="7" xfId="0" applyNumberFormat="1" applyFont="1" applyFill="1" applyBorder="1"/>
    <xf numFmtId="3" fontId="11" fillId="0" borderId="6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3" fontId="11" fillId="0" borderId="7" xfId="0" applyNumberFormat="1" applyFont="1" applyFill="1" applyBorder="1"/>
    <xf numFmtId="17" fontId="11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/>
    <xf numFmtId="0" fontId="11" fillId="0" borderId="0" xfId="0" applyFont="1" applyFill="1"/>
    <xf numFmtId="0" fontId="11" fillId="0" borderId="7" xfId="0" applyFont="1" applyFill="1" applyBorder="1"/>
    <xf numFmtId="17" fontId="11" fillId="0" borderId="12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0" fillId="0" borderId="0" xfId="0" applyFill="1" applyBorder="1"/>
    <xf numFmtId="17" fontId="11" fillId="0" borderId="0" xfId="0" applyNumberFormat="1" applyFont="1" applyFill="1" applyBorder="1"/>
    <xf numFmtId="17" fontId="11" fillId="0" borderId="8" xfId="0" applyNumberFormat="1" applyFont="1" applyFill="1" applyBorder="1"/>
    <xf numFmtId="3" fontId="11" fillId="4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1" fillId="0" borderId="0" xfId="0" applyNumberFormat="1" applyFont="1" applyFill="1" applyBorder="1"/>
    <xf numFmtId="3" fontId="11" fillId="0" borderId="13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0" fontId="6" fillId="0" borderId="0" xfId="0" applyFont="1"/>
    <xf numFmtId="164" fontId="13" fillId="0" borderId="0" xfId="0" applyNumberFormat="1" applyFont="1" applyFill="1" applyBorder="1" applyAlignment="1" applyProtection="1">
      <alignment horizontal="center"/>
    </xf>
    <xf numFmtId="165" fontId="11" fillId="0" borderId="0" xfId="1" applyNumberFormat="1" applyFont="1"/>
    <xf numFmtId="3" fontId="11" fillId="5" borderId="0" xfId="0" applyNumberFormat="1" applyFont="1" applyFill="1"/>
    <xf numFmtId="165" fontId="11" fillId="0" borderId="0" xfId="0" applyNumberFormat="1" applyFont="1"/>
    <xf numFmtId="3" fontId="11" fillId="0" borderId="21" xfId="0" applyNumberFormat="1" applyFont="1" applyBorder="1"/>
    <xf numFmtId="3" fontId="11" fillId="0" borderId="22" xfId="0" applyNumberFormat="1" applyFont="1" applyBorder="1"/>
    <xf numFmtId="3" fontId="11" fillId="0" borderId="23" xfId="0" applyNumberFormat="1" applyFont="1" applyBorder="1"/>
    <xf numFmtId="3" fontId="11" fillId="0" borderId="24" xfId="0" applyNumberFormat="1" applyFont="1" applyBorder="1"/>
    <xf numFmtId="3" fontId="11" fillId="0" borderId="0" xfId="0" applyNumberFormat="1" applyFont="1" applyBorder="1"/>
    <xf numFmtId="3" fontId="11" fillId="0" borderId="25" xfId="0" applyNumberFormat="1" applyFont="1" applyBorder="1"/>
    <xf numFmtId="3" fontId="11" fillId="0" borderId="26" xfId="0" applyNumberFormat="1" applyFont="1" applyBorder="1"/>
    <xf numFmtId="3" fontId="11" fillId="0" borderId="27" xfId="0" applyNumberFormat="1" applyFont="1" applyBorder="1"/>
    <xf numFmtId="3" fontId="11" fillId="0" borderId="28" xfId="0" applyNumberFormat="1" applyFont="1" applyBorder="1"/>
    <xf numFmtId="0" fontId="0" fillId="6" borderId="29" xfId="0" applyFont="1" applyFill="1" applyBorder="1"/>
    <xf numFmtId="0" fontId="0" fillId="7" borderId="30" xfId="0" applyFont="1" applyFill="1" applyBorder="1"/>
    <xf numFmtId="0" fontId="0" fillId="6" borderId="30" xfId="0" applyFont="1" applyFill="1" applyBorder="1"/>
    <xf numFmtId="0" fontId="0" fillId="7" borderId="31" xfId="0" applyFont="1" applyFill="1" applyBorder="1"/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9" fillId="0" borderId="0" xfId="24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168" fontId="19" fillId="0" borderId="0" xfId="23" applyNumberFormat="1" applyFont="1" applyBorder="1" applyAlignment="1">
      <alignment horizontal="right"/>
    </xf>
    <xf numFmtId="168" fontId="19" fillId="0" borderId="0" xfId="0" applyNumberFormat="1" applyFont="1" applyBorder="1" applyAlignment="1">
      <alignment horizontal="right"/>
    </xf>
    <xf numFmtId="1" fontId="19" fillId="0" borderId="0" xfId="23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pivotButton="1" applyBorder="1" applyAlignment="1">
      <alignment horizontal="center"/>
    </xf>
    <xf numFmtId="0" fontId="22" fillId="0" borderId="0" xfId="0" applyFont="1" applyBorder="1"/>
    <xf numFmtId="14" fontId="19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3" fillId="0" borderId="0" xfId="0" applyFont="1" applyBorder="1"/>
    <xf numFmtId="14" fontId="23" fillId="0" borderId="0" xfId="0" applyNumberFormat="1" applyFont="1" applyBorder="1"/>
    <xf numFmtId="3" fontId="23" fillId="0" borderId="0" xfId="0" applyNumberFormat="1" applyFont="1" applyBorder="1"/>
    <xf numFmtId="165" fontId="23" fillId="0" borderId="0" xfId="1" applyNumberFormat="1" applyFont="1" applyBorder="1"/>
    <xf numFmtId="43" fontId="23" fillId="0" borderId="0" xfId="0" applyNumberFormat="1" applyFont="1" applyBorder="1"/>
    <xf numFmtId="168" fontId="23" fillId="0" borderId="0" xfId="0" applyNumberFormat="1" applyFont="1" applyBorder="1"/>
    <xf numFmtId="0" fontId="23" fillId="0" borderId="0" xfId="1" applyNumberFormat="1" applyFont="1" applyBorder="1"/>
    <xf numFmtId="9" fontId="23" fillId="0" borderId="0" xfId="1" applyFont="1" applyBorder="1"/>
    <xf numFmtId="167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4" fillId="0" borderId="0" xfId="0" pivotButton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26" fillId="0" borderId="0" xfId="0" pivotButton="1" applyFont="1" applyBorder="1" applyAlignment="1">
      <alignment horizontal="center"/>
    </xf>
    <xf numFmtId="0" fontId="26" fillId="0" borderId="0" xfId="0" applyFont="1" applyBorder="1"/>
    <xf numFmtId="0" fontId="0" fillId="0" borderId="34" xfId="0" applyBorder="1" applyAlignment="1">
      <alignment horizontal="center" vertical="center" wrapText="1"/>
    </xf>
    <xf numFmtId="16" fontId="23" fillId="0" borderId="0" xfId="0" applyNumberFormat="1" applyFont="1" applyBorder="1"/>
    <xf numFmtId="3" fontId="0" fillId="0" borderId="0" xfId="0" applyNumberFormat="1"/>
    <xf numFmtId="1" fontId="23" fillId="0" borderId="0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32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0" borderId="0" xfId="0" applyFont="1"/>
    <xf numFmtId="0" fontId="11" fillId="0" borderId="5" xfId="0" applyFont="1" applyBorder="1"/>
    <xf numFmtId="0" fontId="11" fillId="0" borderId="2" xfId="0" applyFont="1" applyBorder="1"/>
    <xf numFmtId="0" fontId="11" fillId="0" borderId="3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8" borderId="0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</cellXfs>
  <cellStyles count="28">
    <cellStyle name="‡" xfId="4"/>
    <cellStyle name="Comma" xfId="23" builtinId="3"/>
    <cellStyle name="Comma 2" xfId="17"/>
    <cellStyle name="Currency 2" xfId="18"/>
    <cellStyle name="Currency 3" xfId="21"/>
    <cellStyle name="Currency 4" xfId="14"/>
    <cellStyle name="Hyperlink" xfId="2" builtinId="8"/>
    <cellStyle name="Normal" xfId="0" builtinId="0"/>
    <cellStyle name="Normal 10" xfId="13"/>
    <cellStyle name="Normal 11" xfId="25"/>
    <cellStyle name="Normal 12" xfId="26"/>
    <cellStyle name="Normal 13" xfId="27"/>
    <cellStyle name="Normal 2" xfId="5"/>
    <cellStyle name="Normal 2 2" xfId="22"/>
    <cellStyle name="Normal 2 3" xfId="15"/>
    <cellStyle name="Normal 3" xfId="3"/>
    <cellStyle name="Normal 3 2" xfId="20"/>
    <cellStyle name="Normal 4" xfId="6"/>
    <cellStyle name="Normal 5" xfId="7"/>
    <cellStyle name="Normal 6" xfId="8"/>
    <cellStyle name="Normal 7" xfId="9"/>
    <cellStyle name="Normal 7 2" xfId="11"/>
    <cellStyle name="Normal 8" xfId="10"/>
    <cellStyle name="Normal 8 2" xfId="24"/>
    <cellStyle name="Normal 9" xfId="12"/>
    <cellStyle name="Percent" xfId="1" builtinId="5"/>
    <cellStyle name="Percent 2" xfId="16"/>
    <cellStyle name="Percent 3" xfId="19"/>
  </cellStyles>
  <dxfs count="107">
    <dxf>
      <border>
        <left/>
        <right/>
        <top/>
        <bottom/>
        <vertical/>
        <horizontal/>
      </border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indent="0" readingOrder="0"/>
    </dxf>
    <dxf>
      <border>
        <left/>
        <right/>
        <top/>
        <bottom/>
        <vertical/>
        <horizontal/>
      </border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indent="0" readingOrder="0"/>
    </dxf>
    <dxf>
      <border>
        <left/>
        <right/>
        <top/>
        <bottom/>
        <vertical/>
        <horizontal/>
      </border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indent="0" readingOrder="0"/>
    </dxf>
    <dxf>
      <border>
        <left/>
        <right/>
        <top/>
        <bottom/>
        <vertical/>
        <horizontal/>
      </border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indent="0" readingOrder="0"/>
    </dxf>
    <dxf>
      <border>
        <left/>
        <right/>
        <top/>
        <bottom/>
        <vertical/>
        <horizontal/>
      </border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indent="0" readingOrder="0"/>
    </dxf>
    <dxf>
      <border>
        <left/>
        <right/>
        <top/>
        <bottom/>
        <vertical/>
        <horizontal/>
      </border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indent="0" readingOrder="0"/>
    </dxf>
    <dxf>
      <border>
        <left/>
        <right/>
        <top/>
        <bottom/>
        <vertical/>
        <horizontal/>
      </border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indent="0" readingOrder="0"/>
    </dxf>
    <dxf>
      <border>
        <left/>
        <right/>
        <top/>
        <bottom/>
        <vertical/>
        <horizontal/>
      </border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indent="0" readingOrder="0"/>
    </dxf>
    <dxf>
      <border>
        <left/>
        <right/>
        <top/>
        <bottom/>
        <vertical/>
        <horizontal/>
      </border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indent="0" readingOrder="0"/>
    </dxf>
    <dxf>
      <border>
        <left/>
        <right/>
        <top/>
        <bottom/>
        <vertical/>
        <horizontal/>
      </border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indent="0" readingOrder="0"/>
    </dxf>
    <dxf>
      <numFmt numFmtId="3" formatCode="#,##0"/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</border>
    </dxf>
    <dxf>
      <font>
        <sz val="10"/>
      </font>
    </dxf>
    <dxf>
      <font>
        <sz val="10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1"/>
      </font>
    </dxf>
    <dxf>
      <font>
        <b/>
      </font>
    </dxf>
    <dxf>
      <border>
        <left/>
        <right/>
        <top/>
        <bottom/>
        <vertical/>
        <horizontal/>
      </border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indent="0" readingOrder="0"/>
    </dxf>
    <dxf>
      <fill>
        <patternFill patternType="solid">
          <bgColor theme="0" tint="-0.14999847407452621"/>
        </patternFill>
      </fill>
    </dxf>
    <dxf>
      <numFmt numFmtId="3" formatCode="#,##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0"/>
      </font>
    </dxf>
    <dxf>
      <font>
        <sz val="10"/>
      </font>
    </dxf>
    <dxf>
      <font>
        <sz val="11"/>
      </font>
    </dxf>
    <dxf>
      <font>
        <b/>
      </font>
    </dxf>
    <dxf>
      <border>
        <left/>
        <right/>
        <top/>
        <bottom/>
        <vertical/>
        <horizontal/>
      </border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inden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4.9989318521683403E-2"/>
          <bgColor theme="0" tint="-0.14996795556505021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</dxfs>
  <tableStyles count="2" defaultTableStyle="TableStyleMedium2" defaultPivotStyle="PivotStyleLight16">
    <tableStyle name="PivotStyleLight18 2" table="0" count="11">
      <tableStyleElement type="headerRow" dxfId="106"/>
      <tableStyleElement type="totalRow" dxfId="105"/>
      <tableStyleElement type="firstRowStripe" dxfId="104"/>
      <tableStyleElement type="firstColumnStripe" dxfId="103"/>
      <tableStyleElement type="firstSubtotalColumn" dxfId="102"/>
      <tableStyleElement type="firstSubtotalRow" dxfId="101"/>
      <tableStyleElement type="secondSubtotalRow" dxfId="100"/>
      <tableStyleElement type="firstRowSubheading" dxfId="99"/>
      <tableStyleElement type="secondRowSubheading" dxfId="98"/>
      <tableStyleElement type="pageFieldLabels" dxfId="97"/>
      <tableStyleElement type="pageFieldValues" dxfId="96"/>
    </tableStyle>
    <tableStyle name="PivotTable Style 1" table="0" count="1">
      <tableStyleElement type="wholeTable" dxfId="9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AUG19.xlsx]Statewide Graph!PivotTable2</c:name>
    <c:fmtId val="3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WY Passenger Levels by Airport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'Statewide Graph'!$B$3:$B$4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'Statewide Graph'!$A$5:$A$13</c:f>
              <c:strCache>
                <c:ptCount val="9"/>
                <c:pt idx="0">
                  <c:v>Cody (COD)</c:v>
                </c:pt>
                <c:pt idx="1">
                  <c:v>Casper (CPR)</c:v>
                </c:pt>
                <c:pt idx="2">
                  <c:v>Cheyenne (CYS)</c:v>
                </c:pt>
                <c:pt idx="3">
                  <c:v>Gillette (GCC)</c:v>
                </c:pt>
                <c:pt idx="4">
                  <c:v>Jackson (JAC)</c:v>
                </c:pt>
                <c:pt idx="5">
                  <c:v>Laramie (LAR)</c:v>
                </c:pt>
                <c:pt idx="6">
                  <c:v>Riverton (RIW)</c:v>
                </c:pt>
                <c:pt idx="7">
                  <c:v>Rock Springs (RKS)</c:v>
                </c:pt>
                <c:pt idx="8">
                  <c:v>Sheridan (SHR)</c:v>
                </c:pt>
              </c:strCache>
            </c:strRef>
          </c:cat>
          <c:val>
            <c:numRef>
              <c:f>'Statewide Graph'!$B$5:$B$13</c:f>
              <c:numCache>
                <c:formatCode>#,##0</c:formatCode>
                <c:ptCount val="9"/>
                <c:pt idx="0">
                  <c:v>65478</c:v>
                </c:pt>
                <c:pt idx="1">
                  <c:v>205078</c:v>
                </c:pt>
                <c:pt idx="2">
                  <c:v>4642</c:v>
                </c:pt>
                <c:pt idx="3">
                  <c:v>62664</c:v>
                </c:pt>
                <c:pt idx="4">
                  <c:v>627397</c:v>
                </c:pt>
                <c:pt idx="5">
                  <c:v>26700</c:v>
                </c:pt>
                <c:pt idx="6">
                  <c:v>7216</c:v>
                </c:pt>
                <c:pt idx="7">
                  <c:v>34248</c:v>
                </c:pt>
                <c:pt idx="8">
                  <c:v>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E-488C-A23F-234D7104A4D2}"/>
            </c:ext>
          </c:extLst>
        </c:ser>
        <c:ser>
          <c:idx val="1"/>
          <c:order val="1"/>
          <c:tx>
            <c:strRef>
              <c:f>'Statewide Graph'!$C$3:$C$4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'Statewide Graph'!$A$5:$A$13</c:f>
              <c:strCache>
                <c:ptCount val="9"/>
                <c:pt idx="0">
                  <c:v>Cody (COD)</c:v>
                </c:pt>
                <c:pt idx="1">
                  <c:v>Casper (CPR)</c:v>
                </c:pt>
                <c:pt idx="2">
                  <c:v>Cheyenne (CYS)</c:v>
                </c:pt>
                <c:pt idx="3">
                  <c:v>Gillette (GCC)</c:v>
                </c:pt>
                <c:pt idx="4">
                  <c:v>Jackson (JAC)</c:v>
                </c:pt>
                <c:pt idx="5">
                  <c:v>Laramie (LAR)</c:v>
                </c:pt>
                <c:pt idx="6">
                  <c:v>Riverton (RIW)</c:v>
                </c:pt>
                <c:pt idx="7">
                  <c:v>Rock Springs (RKS)</c:v>
                </c:pt>
                <c:pt idx="8">
                  <c:v>Sheridan (SHR)</c:v>
                </c:pt>
              </c:strCache>
            </c:strRef>
          </c:cat>
          <c:val>
            <c:numRef>
              <c:f>'Statewide Graph'!$C$5:$C$13</c:f>
              <c:numCache>
                <c:formatCode>#,##0</c:formatCode>
                <c:ptCount val="9"/>
                <c:pt idx="0">
                  <c:v>79931</c:v>
                </c:pt>
                <c:pt idx="1">
                  <c:v>184172</c:v>
                </c:pt>
                <c:pt idx="2">
                  <c:v>3199</c:v>
                </c:pt>
                <c:pt idx="3">
                  <c:v>59613</c:v>
                </c:pt>
                <c:pt idx="4">
                  <c:v>679162</c:v>
                </c:pt>
                <c:pt idx="5">
                  <c:v>29280</c:v>
                </c:pt>
                <c:pt idx="6">
                  <c:v>8675</c:v>
                </c:pt>
                <c:pt idx="7">
                  <c:v>31687</c:v>
                </c:pt>
                <c:pt idx="8">
                  <c:v>18458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E-488C-A23F-234D7104A4D2}"/>
            </c:ext>
          </c:extLst>
        </c:ser>
        <c:ser>
          <c:idx val="2"/>
          <c:order val="2"/>
          <c:tx>
            <c:strRef>
              <c:f>'Statewide Graph'!$D$3:$D$4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'Statewide Graph'!$A$5:$A$13</c:f>
              <c:strCache>
                <c:ptCount val="9"/>
                <c:pt idx="0">
                  <c:v>Cody (COD)</c:v>
                </c:pt>
                <c:pt idx="1">
                  <c:v>Casper (CPR)</c:v>
                </c:pt>
                <c:pt idx="2">
                  <c:v>Cheyenne (CYS)</c:v>
                </c:pt>
                <c:pt idx="3">
                  <c:v>Gillette (GCC)</c:v>
                </c:pt>
                <c:pt idx="4">
                  <c:v>Jackson (JAC)</c:v>
                </c:pt>
                <c:pt idx="5">
                  <c:v>Laramie (LAR)</c:v>
                </c:pt>
                <c:pt idx="6">
                  <c:v>Riverton (RIW)</c:v>
                </c:pt>
                <c:pt idx="7">
                  <c:v>Rock Springs (RKS)</c:v>
                </c:pt>
                <c:pt idx="8">
                  <c:v>Sheridan (SHR)</c:v>
                </c:pt>
              </c:strCache>
            </c:strRef>
          </c:cat>
          <c:val>
            <c:numRef>
              <c:f>'Statewide Graph'!$D$5:$D$13</c:f>
              <c:numCache>
                <c:formatCode>#,##0</c:formatCode>
                <c:ptCount val="9"/>
                <c:pt idx="0">
                  <c:v>77873</c:v>
                </c:pt>
                <c:pt idx="1">
                  <c:v>189924</c:v>
                </c:pt>
                <c:pt idx="2">
                  <c:v>1725</c:v>
                </c:pt>
                <c:pt idx="3">
                  <c:v>60414</c:v>
                </c:pt>
                <c:pt idx="4">
                  <c:v>675575</c:v>
                </c:pt>
                <c:pt idx="5">
                  <c:v>29068</c:v>
                </c:pt>
                <c:pt idx="6">
                  <c:v>15504</c:v>
                </c:pt>
                <c:pt idx="7">
                  <c:v>34448</c:v>
                </c:pt>
                <c:pt idx="8">
                  <c:v>19393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3E-488C-A23F-234D7104A4D2}"/>
            </c:ext>
          </c:extLst>
        </c:ser>
        <c:ser>
          <c:idx val="3"/>
          <c:order val="3"/>
          <c:tx>
            <c:strRef>
              <c:f>'Statewide Graph'!$E$3:$E$4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'Statewide Graph'!$A$5:$A$13</c:f>
              <c:strCache>
                <c:ptCount val="9"/>
                <c:pt idx="0">
                  <c:v>Cody (COD)</c:v>
                </c:pt>
                <c:pt idx="1">
                  <c:v>Casper (CPR)</c:v>
                </c:pt>
                <c:pt idx="2">
                  <c:v>Cheyenne (CYS)</c:v>
                </c:pt>
                <c:pt idx="3">
                  <c:v>Gillette (GCC)</c:v>
                </c:pt>
                <c:pt idx="4">
                  <c:v>Jackson (JAC)</c:v>
                </c:pt>
                <c:pt idx="5">
                  <c:v>Laramie (LAR)</c:v>
                </c:pt>
                <c:pt idx="6">
                  <c:v>Riverton (RIW)</c:v>
                </c:pt>
                <c:pt idx="7">
                  <c:v>Rock Springs (RKS)</c:v>
                </c:pt>
                <c:pt idx="8">
                  <c:v>Sheridan (SHR)</c:v>
                </c:pt>
              </c:strCache>
            </c:strRef>
          </c:cat>
          <c:val>
            <c:numRef>
              <c:f>'Statewide Graph'!$E$5:$E$13</c:f>
              <c:numCache>
                <c:formatCode>#,##0</c:formatCode>
                <c:ptCount val="9"/>
                <c:pt idx="0">
                  <c:v>83571</c:v>
                </c:pt>
                <c:pt idx="1">
                  <c:v>173417</c:v>
                </c:pt>
                <c:pt idx="2">
                  <c:v>3263</c:v>
                </c:pt>
                <c:pt idx="3">
                  <c:v>55237</c:v>
                </c:pt>
                <c:pt idx="4">
                  <c:v>746962.4</c:v>
                </c:pt>
                <c:pt idx="5">
                  <c:v>32521</c:v>
                </c:pt>
                <c:pt idx="6">
                  <c:v>14559</c:v>
                </c:pt>
                <c:pt idx="7">
                  <c:v>44746</c:v>
                </c:pt>
                <c:pt idx="8">
                  <c:v>19195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3E-488C-A23F-234D7104A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568744"/>
        <c:axId val="741574648"/>
      </c:barChart>
      <c:catAx>
        <c:axId val="74156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574648"/>
        <c:crosses val="autoZero"/>
        <c:auto val="1"/>
        <c:lblAlgn val="ctr"/>
        <c:lblOffset val="100"/>
        <c:noMultiLvlLbl val="0"/>
      </c:catAx>
      <c:valAx>
        <c:axId val="74157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568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AUG19.xlsx]RIW!PivotTable9</c:name>
    <c:fmtId val="2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RIW!$C$3:$C$4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multiLvlStrRef>
              <c:f>RIW!$A$5:$B$17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RIW</c:v>
                  </c:pt>
                </c:lvl>
              </c:multiLvlStrCache>
            </c:multiLvlStrRef>
          </c:cat>
          <c:val>
            <c:numRef>
              <c:f>RIW!$C$5:$C$17</c:f>
              <c:numCache>
                <c:formatCode>#,##0</c:formatCode>
                <c:ptCount val="12"/>
                <c:pt idx="0">
                  <c:v>228</c:v>
                </c:pt>
                <c:pt idx="1">
                  <c:v>166</c:v>
                </c:pt>
                <c:pt idx="2">
                  <c:v>157</c:v>
                </c:pt>
                <c:pt idx="3">
                  <c:v>176</c:v>
                </c:pt>
                <c:pt idx="4">
                  <c:v>175</c:v>
                </c:pt>
                <c:pt idx="5">
                  <c:v>156</c:v>
                </c:pt>
                <c:pt idx="6">
                  <c:v>295</c:v>
                </c:pt>
                <c:pt idx="7">
                  <c:v>439</c:v>
                </c:pt>
                <c:pt idx="8">
                  <c:v>486</c:v>
                </c:pt>
                <c:pt idx="9">
                  <c:v>559</c:v>
                </c:pt>
                <c:pt idx="10">
                  <c:v>726</c:v>
                </c:pt>
                <c:pt idx="11">
                  <c:v>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C-406D-B9A0-B4DA189E071A}"/>
            </c:ext>
          </c:extLst>
        </c:ser>
        <c:ser>
          <c:idx val="1"/>
          <c:order val="1"/>
          <c:tx>
            <c:strRef>
              <c:f>RIW!$D$3:$D$4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multiLvlStrRef>
              <c:f>RIW!$A$5:$B$17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RIW</c:v>
                  </c:pt>
                </c:lvl>
              </c:multiLvlStrCache>
            </c:multiLvlStrRef>
          </c:cat>
          <c:val>
            <c:numRef>
              <c:f>RIW!$D$5:$D$17</c:f>
              <c:numCache>
                <c:formatCode>#,##0</c:formatCode>
                <c:ptCount val="12"/>
                <c:pt idx="0">
                  <c:v>746</c:v>
                </c:pt>
                <c:pt idx="1">
                  <c:v>652</c:v>
                </c:pt>
                <c:pt idx="2">
                  <c:v>716</c:v>
                </c:pt>
                <c:pt idx="3">
                  <c:v>676</c:v>
                </c:pt>
                <c:pt idx="4">
                  <c:v>774</c:v>
                </c:pt>
                <c:pt idx="5">
                  <c:v>637</c:v>
                </c:pt>
                <c:pt idx="6">
                  <c:v>629</c:v>
                </c:pt>
                <c:pt idx="7">
                  <c:v>779</c:v>
                </c:pt>
                <c:pt idx="8">
                  <c:v>541</c:v>
                </c:pt>
                <c:pt idx="9">
                  <c:v>519</c:v>
                </c:pt>
                <c:pt idx="10">
                  <c:v>517</c:v>
                </c:pt>
                <c:pt idx="11">
                  <c:v>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C-406D-B9A0-B4DA189E071A}"/>
            </c:ext>
          </c:extLst>
        </c:ser>
        <c:ser>
          <c:idx val="2"/>
          <c:order val="2"/>
          <c:tx>
            <c:strRef>
              <c:f>RIW!$E$3:$E$4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multiLvlStrRef>
              <c:f>RIW!$A$5:$B$17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RIW</c:v>
                  </c:pt>
                </c:lvl>
              </c:multiLvlStrCache>
            </c:multiLvlStrRef>
          </c:cat>
          <c:val>
            <c:numRef>
              <c:f>RIW!$E$5:$E$17</c:f>
              <c:numCache>
                <c:formatCode>#,##0</c:formatCode>
                <c:ptCount val="12"/>
                <c:pt idx="0">
                  <c:v>512</c:v>
                </c:pt>
                <c:pt idx="1">
                  <c:v>505</c:v>
                </c:pt>
                <c:pt idx="2">
                  <c:v>545</c:v>
                </c:pt>
                <c:pt idx="3">
                  <c:v>551</c:v>
                </c:pt>
                <c:pt idx="4">
                  <c:v>547</c:v>
                </c:pt>
                <c:pt idx="5">
                  <c:v>573</c:v>
                </c:pt>
                <c:pt idx="6">
                  <c:v>657</c:v>
                </c:pt>
                <c:pt idx="7">
                  <c:v>703</c:v>
                </c:pt>
                <c:pt idx="8">
                  <c:v>656</c:v>
                </c:pt>
                <c:pt idx="9">
                  <c:v>654</c:v>
                </c:pt>
                <c:pt idx="10">
                  <c:v>681</c:v>
                </c:pt>
                <c:pt idx="11">
                  <c:v>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C-406D-B9A0-B4DA189E071A}"/>
            </c:ext>
          </c:extLst>
        </c:ser>
        <c:ser>
          <c:idx val="3"/>
          <c:order val="3"/>
          <c:tx>
            <c:strRef>
              <c:f>RIW!$F$3:$F$4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multiLvlStrRef>
              <c:f>RIW!$A$5:$B$17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RIW</c:v>
                  </c:pt>
                </c:lvl>
              </c:multiLvlStrCache>
            </c:multiLvlStrRef>
          </c:cat>
          <c:val>
            <c:numRef>
              <c:f>RIW!$F$5:$F$17</c:f>
              <c:numCache>
                <c:formatCode>#,##0</c:formatCode>
                <c:ptCount val="12"/>
                <c:pt idx="0">
                  <c:v>504</c:v>
                </c:pt>
                <c:pt idx="1">
                  <c:v>472</c:v>
                </c:pt>
                <c:pt idx="2">
                  <c:v>590</c:v>
                </c:pt>
                <c:pt idx="3">
                  <c:v>510</c:v>
                </c:pt>
                <c:pt idx="4">
                  <c:v>674</c:v>
                </c:pt>
                <c:pt idx="5">
                  <c:v>625</c:v>
                </c:pt>
                <c:pt idx="6">
                  <c:v>641</c:v>
                </c:pt>
                <c:pt idx="7">
                  <c:v>731</c:v>
                </c:pt>
                <c:pt idx="8">
                  <c:v>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8-4909-B86D-E981E8964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034432"/>
        <c:axId val="182035968"/>
      </c:lineChart>
      <c:catAx>
        <c:axId val="18203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035968"/>
        <c:crosses val="autoZero"/>
        <c:auto val="1"/>
        <c:lblAlgn val="ctr"/>
        <c:lblOffset val="100"/>
        <c:noMultiLvlLbl val="0"/>
      </c:catAx>
      <c:valAx>
        <c:axId val="182035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03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AUG19.xlsx]RKS!PivotTable9</c:name>
    <c:fmtId val="25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RKS!$C$3:$C$4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multiLvlStrRef>
              <c:f>RKS!$A$5:$B$17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RKS</c:v>
                  </c:pt>
                </c:lvl>
              </c:multiLvlStrCache>
            </c:multiLvlStrRef>
          </c:cat>
          <c:val>
            <c:numRef>
              <c:f>RKS!$C$5:$C$17</c:f>
              <c:numCache>
                <c:formatCode>#,##0</c:formatCode>
                <c:ptCount val="12"/>
                <c:pt idx="0">
                  <c:v>1535</c:v>
                </c:pt>
                <c:pt idx="1">
                  <c:v>1150</c:v>
                </c:pt>
                <c:pt idx="2">
                  <c:v>1320</c:v>
                </c:pt>
                <c:pt idx="3">
                  <c:v>1172</c:v>
                </c:pt>
                <c:pt idx="4">
                  <c:v>1333</c:v>
                </c:pt>
                <c:pt idx="5">
                  <c:v>1445</c:v>
                </c:pt>
                <c:pt idx="6">
                  <c:v>1390</c:v>
                </c:pt>
                <c:pt idx="7">
                  <c:v>1227</c:v>
                </c:pt>
                <c:pt idx="8">
                  <c:v>1246</c:v>
                </c:pt>
                <c:pt idx="9">
                  <c:v>1364</c:v>
                </c:pt>
                <c:pt idx="10">
                  <c:v>1258</c:v>
                </c:pt>
                <c:pt idx="11">
                  <c:v>1442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6-4802-9769-D8236D6C6522}"/>
            </c:ext>
          </c:extLst>
        </c:ser>
        <c:ser>
          <c:idx val="1"/>
          <c:order val="1"/>
          <c:tx>
            <c:strRef>
              <c:f>RKS!$D$3:$D$4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multiLvlStrRef>
              <c:f>RKS!$A$5:$B$17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RKS</c:v>
                  </c:pt>
                </c:lvl>
              </c:multiLvlStrCache>
            </c:multiLvlStrRef>
          </c:cat>
          <c:val>
            <c:numRef>
              <c:f>RKS!$D$5:$D$17</c:f>
              <c:numCache>
                <c:formatCode>#,##0</c:formatCode>
                <c:ptCount val="12"/>
                <c:pt idx="0">
                  <c:v>1248</c:v>
                </c:pt>
                <c:pt idx="1">
                  <c:v>1255</c:v>
                </c:pt>
                <c:pt idx="2">
                  <c:v>1334</c:v>
                </c:pt>
                <c:pt idx="3">
                  <c:v>1371</c:v>
                </c:pt>
                <c:pt idx="4">
                  <c:v>1596</c:v>
                </c:pt>
                <c:pt idx="5">
                  <c:v>1440</c:v>
                </c:pt>
                <c:pt idx="6">
                  <c:v>1464</c:v>
                </c:pt>
                <c:pt idx="7">
                  <c:v>1660</c:v>
                </c:pt>
                <c:pt idx="8">
                  <c:v>1420</c:v>
                </c:pt>
                <c:pt idx="9">
                  <c:v>1493</c:v>
                </c:pt>
                <c:pt idx="10">
                  <c:v>1564</c:v>
                </c:pt>
                <c:pt idx="11">
                  <c:v>1555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6-4802-9769-D8236D6C6522}"/>
            </c:ext>
          </c:extLst>
        </c:ser>
        <c:ser>
          <c:idx val="2"/>
          <c:order val="2"/>
          <c:tx>
            <c:strRef>
              <c:f>RKS!$E$3:$E$4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multiLvlStrRef>
              <c:f>RKS!$A$5:$B$17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RKS</c:v>
                  </c:pt>
                </c:lvl>
              </c:multiLvlStrCache>
            </c:multiLvlStrRef>
          </c:cat>
          <c:val>
            <c:numRef>
              <c:f>RKS!$E$5:$E$17</c:f>
              <c:numCache>
                <c:formatCode>#,##0</c:formatCode>
                <c:ptCount val="12"/>
                <c:pt idx="0">
                  <c:v>1505</c:v>
                </c:pt>
                <c:pt idx="1">
                  <c:v>1272</c:v>
                </c:pt>
                <c:pt idx="2">
                  <c:v>1525</c:v>
                </c:pt>
                <c:pt idx="3">
                  <c:v>1581</c:v>
                </c:pt>
                <c:pt idx="4">
                  <c:v>2094</c:v>
                </c:pt>
                <c:pt idx="5">
                  <c:v>2014</c:v>
                </c:pt>
                <c:pt idx="6">
                  <c:v>2136</c:v>
                </c:pt>
                <c:pt idx="7">
                  <c:v>2094</c:v>
                </c:pt>
                <c:pt idx="8">
                  <c:v>1915</c:v>
                </c:pt>
                <c:pt idx="9">
                  <c:v>2033</c:v>
                </c:pt>
                <c:pt idx="10">
                  <c:v>2164</c:v>
                </c:pt>
                <c:pt idx="11">
                  <c:v>2268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6-4802-9769-D8236D6C6522}"/>
            </c:ext>
          </c:extLst>
        </c:ser>
        <c:ser>
          <c:idx val="3"/>
          <c:order val="3"/>
          <c:tx>
            <c:strRef>
              <c:f>RKS!$F$3:$F$4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multiLvlStrRef>
              <c:f>RKS!$A$5:$B$17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RKS</c:v>
                  </c:pt>
                </c:lvl>
              </c:multiLvlStrCache>
            </c:multiLvlStrRef>
          </c:cat>
          <c:val>
            <c:numRef>
              <c:f>RKS!$F$5:$F$17</c:f>
              <c:numCache>
                <c:formatCode>#,##0</c:formatCode>
                <c:ptCount val="12"/>
                <c:pt idx="0">
                  <c:v>1815</c:v>
                </c:pt>
                <c:pt idx="1">
                  <c:v>1660</c:v>
                </c:pt>
                <c:pt idx="2">
                  <c:v>2068</c:v>
                </c:pt>
                <c:pt idx="3">
                  <c:v>1796</c:v>
                </c:pt>
                <c:pt idx="4">
                  <c:v>1796</c:v>
                </c:pt>
                <c:pt idx="5">
                  <c:v>1838</c:v>
                </c:pt>
                <c:pt idx="6">
                  <c:v>2377</c:v>
                </c:pt>
                <c:pt idx="7">
                  <c:v>2123</c:v>
                </c:pt>
                <c:pt idx="8">
                  <c:v>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2-448F-8833-B251EFD50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299648"/>
        <c:axId val="182309632"/>
      </c:lineChart>
      <c:catAx>
        <c:axId val="18229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309632"/>
        <c:crosses val="autoZero"/>
        <c:auto val="1"/>
        <c:lblAlgn val="ctr"/>
        <c:lblOffset val="100"/>
        <c:noMultiLvlLbl val="0"/>
      </c:catAx>
      <c:valAx>
        <c:axId val="18230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29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AUG19.xlsx]SHR!PivotTable9</c:name>
    <c:fmtId val="26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</c:pivotFmt>
      <c:pivotFmt>
        <c:idx val="5"/>
      </c:pivotFmt>
      <c:pivotFmt>
        <c:idx val="6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SHR!$C$3:$C$4</c:f>
              <c:strCache>
                <c:ptCount val="1"/>
                <c:pt idx="0">
                  <c:v>2017</c:v>
                </c:pt>
              </c:strCache>
            </c:strRef>
          </c:tx>
          <c:cat>
            <c:multiLvlStrRef>
              <c:f>SHR!$A$5:$B$17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SHR</c:v>
                  </c:pt>
                </c:lvl>
              </c:multiLvlStrCache>
            </c:multiLvlStrRef>
          </c:cat>
          <c:val>
            <c:numRef>
              <c:f>SHR!$C$5:$C$17</c:f>
              <c:numCache>
                <c:formatCode>#,##0</c:formatCode>
                <c:ptCount val="12"/>
                <c:pt idx="0">
                  <c:v>714</c:v>
                </c:pt>
                <c:pt idx="1">
                  <c:v>643</c:v>
                </c:pt>
                <c:pt idx="2">
                  <c:v>771</c:v>
                </c:pt>
                <c:pt idx="3">
                  <c:v>664</c:v>
                </c:pt>
                <c:pt idx="4">
                  <c:v>752</c:v>
                </c:pt>
                <c:pt idx="5">
                  <c:v>866</c:v>
                </c:pt>
                <c:pt idx="6">
                  <c:v>799</c:v>
                </c:pt>
                <c:pt idx="7">
                  <c:v>884</c:v>
                </c:pt>
                <c:pt idx="8">
                  <c:v>800</c:v>
                </c:pt>
                <c:pt idx="9">
                  <c:v>762</c:v>
                </c:pt>
                <c:pt idx="10">
                  <c:v>1906</c:v>
                </c:pt>
                <c:pt idx="11">
                  <c:v>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10-47E3-A78F-021EB043BB46}"/>
            </c:ext>
          </c:extLst>
        </c:ser>
        <c:ser>
          <c:idx val="1"/>
          <c:order val="1"/>
          <c:tx>
            <c:strRef>
              <c:f>SHR!$D$3:$D$4</c:f>
              <c:strCache>
                <c:ptCount val="1"/>
                <c:pt idx="0">
                  <c:v>2018</c:v>
                </c:pt>
              </c:strCache>
            </c:strRef>
          </c:tx>
          <c:cat>
            <c:multiLvlStrRef>
              <c:f>SHR!$A$5:$B$17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SHR</c:v>
                  </c:pt>
                </c:lvl>
              </c:multiLvlStrCache>
            </c:multiLvlStrRef>
          </c:cat>
          <c:val>
            <c:numRef>
              <c:f>SHR!$D$5:$D$17</c:f>
              <c:numCache>
                <c:formatCode>#,##0</c:formatCode>
                <c:ptCount val="12"/>
                <c:pt idx="0">
                  <c:v>753</c:v>
                </c:pt>
                <c:pt idx="1">
                  <c:v>686</c:v>
                </c:pt>
                <c:pt idx="2">
                  <c:v>815</c:v>
                </c:pt>
                <c:pt idx="3">
                  <c:v>686</c:v>
                </c:pt>
                <c:pt idx="4">
                  <c:v>787</c:v>
                </c:pt>
                <c:pt idx="5">
                  <c:v>853</c:v>
                </c:pt>
                <c:pt idx="6">
                  <c:v>899</c:v>
                </c:pt>
                <c:pt idx="7">
                  <c:v>881</c:v>
                </c:pt>
                <c:pt idx="8">
                  <c:v>854</c:v>
                </c:pt>
                <c:pt idx="9">
                  <c:v>823</c:v>
                </c:pt>
                <c:pt idx="10">
                  <c:v>821</c:v>
                </c:pt>
                <c:pt idx="11">
                  <c:v>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0-47E3-A78F-021EB043BB46}"/>
            </c:ext>
          </c:extLst>
        </c:ser>
        <c:ser>
          <c:idx val="2"/>
          <c:order val="2"/>
          <c:tx>
            <c:strRef>
              <c:f>SHR!$E$3:$E$4</c:f>
              <c:strCache>
                <c:ptCount val="1"/>
                <c:pt idx="0">
                  <c:v>2019</c:v>
                </c:pt>
              </c:strCache>
            </c:strRef>
          </c:tx>
          <c:cat>
            <c:multiLvlStrRef>
              <c:f>SHR!$A$5:$B$17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SHR</c:v>
                  </c:pt>
                </c:lvl>
              </c:multiLvlStrCache>
            </c:multiLvlStrRef>
          </c:cat>
          <c:val>
            <c:numRef>
              <c:f>SHR!$E$5:$E$17</c:f>
              <c:numCache>
                <c:formatCode>#,##0</c:formatCode>
                <c:ptCount val="12"/>
                <c:pt idx="0">
                  <c:v>745</c:v>
                </c:pt>
                <c:pt idx="1">
                  <c:v>676</c:v>
                </c:pt>
                <c:pt idx="2">
                  <c:v>712</c:v>
                </c:pt>
                <c:pt idx="3">
                  <c:v>662</c:v>
                </c:pt>
                <c:pt idx="4">
                  <c:v>828</c:v>
                </c:pt>
                <c:pt idx="5">
                  <c:v>839</c:v>
                </c:pt>
                <c:pt idx="6">
                  <c:v>880</c:v>
                </c:pt>
                <c:pt idx="7">
                  <c:v>1006</c:v>
                </c:pt>
                <c:pt idx="8">
                  <c:v>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10-47E3-A78F-021EB043B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97120"/>
        <c:axId val="182598656"/>
      </c:lineChart>
      <c:catAx>
        <c:axId val="18259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598656"/>
        <c:crosses val="autoZero"/>
        <c:auto val="1"/>
        <c:lblAlgn val="ctr"/>
        <c:lblOffset val="100"/>
        <c:noMultiLvlLbl val="0"/>
      </c:catAx>
      <c:valAx>
        <c:axId val="182598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597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AUG19.xlsx]WRL!PivotTable9</c:name>
    <c:fmtId val="29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WRL!$C$3:$C$4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multiLvlStrRef>
              <c:f>WRL!$A$5:$B$14</c:f>
              <c:multiLvlStrCache>
                <c:ptCount val="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</c:lvl>
                <c:lvl>
                  <c:pt idx="0">
                    <c:v>WRL</c:v>
                  </c:pt>
                </c:lvl>
              </c:multiLvlStrCache>
            </c:multiLvlStrRef>
          </c:cat>
          <c:val>
            <c:numRef>
              <c:f>WRL!$C$5:$C$14</c:f>
              <c:numCache>
                <c:formatCode>#,##0</c:formatCode>
                <c:ptCount val="9"/>
                <c:pt idx="0">
                  <c:v>40</c:v>
                </c:pt>
                <c:pt idx="1">
                  <c:v>46</c:v>
                </c:pt>
                <c:pt idx="2">
                  <c:v>46</c:v>
                </c:pt>
                <c:pt idx="3">
                  <c:v>44</c:v>
                </c:pt>
                <c:pt idx="4">
                  <c:v>50</c:v>
                </c:pt>
                <c:pt idx="5">
                  <c:v>26</c:v>
                </c:pt>
                <c:pt idx="6">
                  <c:v>60</c:v>
                </c:pt>
                <c:pt idx="7">
                  <c:v>41</c:v>
                </c:pt>
                <c:pt idx="8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4-46CD-87B9-06310279D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549504"/>
        <c:axId val="182559488"/>
      </c:lineChart>
      <c:catAx>
        <c:axId val="18254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559488"/>
        <c:crosses val="autoZero"/>
        <c:auto val="1"/>
        <c:lblAlgn val="ctr"/>
        <c:lblOffset val="100"/>
        <c:noMultiLvlLbl val="0"/>
      </c:catAx>
      <c:valAx>
        <c:axId val="182559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54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AUG19.xlsx]Statewide Graph!PivotTable1</c:name>
    <c:fmtId val="2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Wyoming Passenger Levels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'Statewide Graph'!$B$55:$B$56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'Statewide Graph'!$A$57:$A$65</c:f>
              <c:strCache>
                <c:ptCount val="9"/>
                <c:pt idx="0">
                  <c:v>COD</c:v>
                </c:pt>
                <c:pt idx="1">
                  <c:v>CPR</c:v>
                </c:pt>
                <c:pt idx="2">
                  <c:v>CYS</c:v>
                </c:pt>
                <c:pt idx="3">
                  <c:v>GCC</c:v>
                </c:pt>
                <c:pt idx="4">
                  <c:v>JAC</c:v>
                </c:pt>
                <c:pt idx="5">
                  <c:v>LAR</c:v>
                </c:pt>
                <c:pt idx="6">
                  <c:v>RIW</c:v>
                </c:pt>
                <c:pt idx="7">
                  <c:v>RKS</c:v>
                </c:pt>
                <c:pt idx="8">
                  <c:v>SHR</c:v>
                </c:pt>
              </c:strCache>
            </c:strRef>
          </c:cat>
          <c:val>
            <c:numRef>
              <c:f>'Statewide Graph'!$B$57:$B$65</c:f>
              <c:numCache>
                <c:formatCode>#,##0</c:formatCode>
                <c:ptCount val="9"/>
                <c:pt idx="0">
                  <c:v>32344</c:v>
                </c:pt>
                <c:pt idx="1">
                  <c:v>68063</c:v>
                </c:pt>
                <c:pt idx="2">
                  <c:v>958</c:v>
                </c:pt>
                <c:pt idx="3">
                  <c:v>21894</c:v>
                </c:pt>
                <c:pt idx="4">
                  <c:v>293077</c:v>
                </c:pt>
                <c:pt idx="5">
                  <c:v>10892</c:v>
                </c:pt>
                <c:pt idx="6">
                  <c:v>2278</c:v>
                </c:pt>
                <c:pt idx="7">
                  <c:v>11818</c:v>
                </c:pt>
                <c:pt idx="8">
                  <c:v>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6-4B75-AAB6-B3DC9BC7D9ED}"/>
            </c:ext>
          </c:extLst>
        </c:ser>
        <c:ser>
          <c:idx val="1"/>
          <c:order val="1"/>
          <c:tx>
            <c:strRef>
              <c:f>'Statewide Graph'!$C$55:$C$56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'Statewide Graph'!$A$57:$A$65</c:f>
              <c:strCache>
                <c:ptCount val="9"/>
                <c:pt idx="0">
                  <c:v>COD</c:v>
                </c:pt>
                <c:pt idx="1">
                  <c:v>CPR</c:v>
                </c:pt>
                <c:pt idx="2">
                  <c:v>CYS</c:v>
                </c:pt>
                <c:pt idx="3">
                  <c:v>GCC</c:v>
                </c:pt>
                <c:pt idx="4">
                  <c:v>JAC</c:v>
                </c:pt>
                <c:pt idx="5">
                  <c:v>LAR</c:v>
                </c:pt>
                <c:pt idx="6">
                  <c:v>RIW</c:v>
                </c:pt>
                <c:pt idx="7">
                  <c:v>RKS</c:v>
                </c:pt>
                <c:pt idx="8">
                  <c:v>SHR</c:v>
                </c:pt>
              </c:strCache>
            </c:strRef>
          </c:cat>
          <c:val>
            <c:numRef>
              <c:f>'Statewide Graph'!$C$57:$C$65</c:f>
              <c:numCache>
                <c:formatCode>#,##0</c:formatCode>
                <c:ptCount val="9"/>
                <c:pt idx="0">
                  <c:v>31578</c:v>
                </c:pt>
                <c:pt idx="1">
                  <c:v>70603</c:v>
                </c:pt>
                <c:pt idx="2">
                  <c:v>822</c:v>
                </c:pt>
                <c:pt idx="3">
                  <c:v>23136</c:v>
                </c:pt>
                <c:pt idx="4">
                  <c:v>291012</c:v>
                </c:pt>
                <c:pt idx="5">
                  <c:v>10696</c:v>
                </c:pt>
                <c:pt idx="6">
                  <c:v>6150</c:v>
                </c:pt>
                <c:pt idx="7">
                  <c:v>12788</c:v>
                </c:pt>
                <c:pt idx="8">
                  <c:v>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C6-4B75-AAB6-B3DC9BC7D9ED}"/>
            </c:ext>
          </c:extLst>
        </c:ser>
        <c:ser>
          <c:idx val="2"/>
          <c:order val="2"/>
          <c:tx>
            <c:strRef>
              <c:f>'Statewide Graph'!$D$55:$D$56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'Statewide Graph'!$A$57:$A$65</c:f>
              <c:strCache>
                <c:ptCount val="9"/>
                <c:pt idx="0">
                  <c:v>COD</c:v>
                </c:pt>
                <c:pt idx="1">
                  <c:v>CPR</c:v>
                </c:pt>
                <c:pt idx="2">
                  <c:v>CYS</c:v>
                </c:pt>
                <c:pt idx="3">
                  <c:v>GCC</c:v>
                </c:pt>
                <c:pt idx="4">
                  <c:v>JAC</c:v>
                </c:pt>
                <c:pt idx="5">
                  <c:v>LAR</c:v>
                </c:pt>
                <c:pt idx="6">
                  <c:v>RIW</c:v>
                </c:pt>
                <c:pt idx="7">
                  <c:v>RKS</c:v>
                </c:pt>
                <c:pt idx="8">
                  <c:v>SHR</c:v>
                </c:pt>
              </c:strCache>
            </c:strRef>
          </c:cat>
          <c:val>
            <c:numRef>
              <c:f>'Statewide Graph'!$D$57:$D$65</c:f>
              <c:numCache>
                <c:formatCode>#,##0</c:formatCode>
                <c:ptCount val="9"/>
                <c:pt idx="0">
                  <c:v>32409</c:v>
                </c:pt>
                <c:pt idx="1">
                  <c:v>65224</c:v>
                </c:pt>
                <c:pt idx="2">
                  <c:v>21</c:v>
                </c:pt>
                <c:pt idx="3">
                  <c:v>20764</c:v>
                </c:pt>
                <c:pt idx="4">
                  <c:v>323098.28000000003</c:v>
                </c:pt>
                <c:pt idx="5">
                  <c:v>11650</c:v>
                </c:pt>
                <c:pt idx="6">
                  <c:v>5249</c:v>
                </c:pt>
                <c:pt idx="7">
                  <c:v>16054</c:v>
                </c:pt>
                <c:pt idx="8">
                  <c:v>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C6-4B75-AAB6-B3DC9BC7D9ED}"/>
            </c:ext>
          </c:extLst>
        </c:ser>
        <c:ser>
          <c:idx val="3"/>
          <c:order val="3"/>
          <c:tx>
            <c:strRef>
              <c:f>'Statewide Graph'!$E$55:$E$56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'Statewide Graph'!$A$57:$A$65</c:f>
              <c:strCache>
                <c:ptCount val="9"/>
                <c:pt idx="0">
                  <c:v>COD</c:v>
                </c:pt>
                <c:pt idx="1">
                  <c:v>CPR</c:v>
                </c:pt>
                <c:pt idx="2">
                  <c:v>CYS</c:v>
                </c:pt>
                <c:pt idx="3">
                  <c:v>GCC</c:v>
                </c:pt>
                <c:pt idx="4">
                  <c:v>JAC</c:v>
                </c:pt>
                <c:pt idx="5">
                  <c:v>LAR</c:v>
                </c:pt>
                <c:pt idx="6">
                  <c:v>RIW</c:v>
                </c:pt>
                <c:pt idx="7">
                  <c:v>RKS</c:v>
                </c:pt>
                <c:pt idx="8">
                  <c:v>SHR</c:v>
                </c:pt>
              </c:strCache>
            </c:strRef>
          </c:cat>
          <c:val>
            <c:numRef>
              <c:f>'Statewide Graph'!$E$57:$E$65</c:f>
              <c:numCache>
                <c:formatCode>#,##0</c:formatCode>
                <c:ptCount val="9"/>
                <c:pt idx="0">
                  <c:v>32015</c:v>
                </c:pt>
                <c:pt idx="1">
                  <c:v>62943</c:v>
                </c:pt>
                <c:pt idx="2">
                  <c:v>12676</c:v>
                </c:pt>
                <c:pt idx="3">
                  <c:v>21243</c:v>
                </c:pt>
                <c:pt idx="4">
                  <c:v>377823</c:v>
                </c:pt>
                <c:pt idx="5">
                  <c:v>12924</c:v>
                </c:pt>
                <c:pt idx="6">
                  <c:v>5410</c:v>
                </c:pt>
                <c:pt idx="7">
                  <c:v>17409</c:v>
                </c:pt>
                <c:pt idx="8">
                  <c:v>7311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5C6-4B75-AAB6-B3DC9BC7D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938992"/>
        <c:axId val="766944240"/>
      </c:barChart>
      <c:catAx>
        <c:axId val="76693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944240"/>
        <c:crosses val="autoZero"/>
        <c:auto val="1"/>
        <c:lblAlgn val="ctr"/>
        <c:lblOffset val="100"/>
        <c:noMultiLvlLbl val="0"/>
      </c:catAx>
      <c:valAx>
        <c:axId val="76694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938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AUG19.xlsx]Sheet2!PivotTable6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Wyoming</a:t>
            </a:r>
            <a:r>
              <a:rPr lang="en-US" baseline="0"/>
              <a:t> Statewide Enplanements</a:t>
            </a: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chemeClr val="accent3"/>
          </a:solidFill>
          <a:ln w="25400">
            <a:solidFill>
              <a:schemeClr val="tx1"/>
            </a:solidFill>
          </a:ln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2"/>
            <c:invertIfNegative val="0"/>
            <c:bubble3D val="0"/>
            <c:spPr>
              <a:solidFill>
                <a:schemeClr val="accent3"/>
              </a:solidFill>
              <a:ln w="254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3F0-48EF-AFE6-ED703E19E832}"/>
              </c:ext>
            </c:extLst>
          </c:dPt>
          <c:cat>
            <c:strRef>
              <c:f>Sheet2!$A$4:$A$27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f>Sheet2!$B$4:$B$27</c:f>
              <c:numCache>
                <c:formatCode>#,##0</c:formatCode>
                <c:ptCount val="23"/>
                <c:pt idx="0">
                  <c:v>357484</c:v>
                </c:pt>
                <c:pt idx="1">
                  <c:v>374724</c:v>
                </c:pt>
                <c:pt idx="2">
                  <c:v>376500</c:v>
                </c:pt>
                <c:pt idx="3">
                  <c:v>359487</c:v>
                </c:pt>
                <c:pt idx="4">
                  <c:v>374050</c:v>
                </c:pt>
                <c:pt idx="5">
                  <c:v>346142</c:v>
                </c:pt>
                <c:pt idx="6">
                  <c:v>338735</c:v>
                </c:pt>
                <c:pt idx="7">
                  <c:v>369177</c:v>
                </c:pt>
                <c:pt idx="8">
                  <c:v>390673</c:v>
                </c:pt>
                <c:pt idx="9">
                  <c:v>449470</c:v>
                </c:pt>
                <c:pt idx="10">
                  <c:v>483497</c:v>
                </c:pt>
                <c:pt idx="11">
                  <c:v>495739</c:v>
                </c:pt>
                <c:pt idx="12">
                  <c:v>517360</c:v>
                </c:pt>
                <c:pt idx="13">
                  <c:v>483492</c:v>
                </c:pt>
                <c:pt idx="14">
                  <c:v>507976</c:v>
                </c:pt>
                <c:pt idx="15">
                  <c:v>506321</c:v>
                </c:pt>
                <c:pt idx="16">
                  <c:v>498250</c:v>
                </c:pt>
                <c:pt idx="17">
                  <c:v>525762</c:v>
                </c:pt>
                <c:pt idx="18">
                  <c:v>528776</c:v>
                </c:pt>
                <c:pt idx="19">
                  <c:v>515174</c:v>
                </c:pt>
                <c:pt idx="20">
                  <c:v>549823</c:v>
                </c:pt>
                <c:pt idx="21">
                  <c:v>560391</c:v>
                </c:pt>
                <c:pt idx="22">
                  <c:v>596229.28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F0-48EF-AFE6-ED703E19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873472"/>
        <c:axId val="180887552"/>
      </c:barChart>
      <c:catAx>
        <c:axId val="18087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887552"/>
        <c:crosses val="autoZero"/>
        <c:auto val="1"/>
        <c:lblAlgn val="ctr"/>
        <c:lblOffset val="100"/>
        <c:noMultiLvlLbl val="0"/>
      </c:catAx>
      <c:valAx>
        <c:axId val="180887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087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AUG19.xlsx]COD!PivotTable9</c:name>
    <c:fmtId val="2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COD!$C$3:$C$4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multiLvlStrRef>
              <c:f>COD!$A$5:$B$17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COD</c:v>
                  </c:pt>
                </c:lvl>
              </c:multiLvlStrCache>
            </c:multiLvlStrRef>
          </c:cat>
          <c:val>
            <c:numRef>
              <c:f>COD!$C$5:$C$17</c:f>
              <c:numCache>
                <c:formatCode>#,##0</c:formatCode>
                <c:ptCount val="12"/>
                <c:pt idx="0">
                  <c:v>1974</c:v>
                </c:pt>
                <c:pt idx="1">
                  <c:v>1758</c:v>
                </c:pt>
                <c:pt idx="2">
                  <c:v>2441</c:v>
                </c:pt>
                <c:pt idx="3">
                  <c:v>2120</c:v>
                </c:pt>
                <c:pt idx="4">
                  <c:v>3402</c:v>
                </c:pt>
                <c:pt idx="5">
                  <c:v>4387</c:v>
                </c:pt>
                <c:pt idx="6">
                  <c:v>5962</c:v>
                </c:pt>
                <c:pt idx="7">
                  <c:v>5731</c:v>
                </c:pt>
                <c:pt idx="8">
                  <c:v>4569</c:v>
                </c:pt>
                <c:pt idx="9">
                  <c:v>3469</c:v>
                </c:pt>
                <c:pt idx="10">
                  <c:v>2375</c:v>
                </c:pt>
                <c:pt idx="11">
                  <c:v>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63-4138-BA29-3AC3F011D64C}"/>
            </c:ext>
          </c:extLst>
        </c:ser>
        <c:ser>
          <c:idx val="1"/>
          <c:order val="1"/>
          <c:tx>
            <c:strRef>
              <c:f>COD!$D$3:$D$4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multiLvlStrRef>
              <c:f>COD!$A$5:$B$17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COD</c:v>
                  </c:pt>
                </c:lvl>
              </c:multiLvlStrCache>
            </c:multiLvlStrRef>
          </c:cat>
          <c:val>
            <c:numRef>
              <c:f>COD!$D$5:$D$17</c:f>
              <c:numCache>
                <c:formatCode>#,##0</c:formatCode>
                <c:ptCount val="12"/>
                <c:pt idx="0">
                  <c:v>1700</c:v>
                </c:pt>
                <c:pt idx="1">
                  <c:v>1695</c:v>
                </c:pt>
                <c:pt idx="2">
                  <c:v>2038</c:v>
                </c:pt>
                <c:pt idx="3">
                  <c:v>2160</c:v>
                </c:pt>
                <c:pt idx="4">
                  <c:v>3432</c:v>
                </c:pt>
                <c:pt idx="5">
                  <c:v>4876</c:v>
                </c:pt>
                <c:pt idx="6">
                  <c:v>5845</c:v>
                </c:pt>
                <c:pt idx="7">
                  <c:v>5474</c:v>
                </c:pt>
                <c:pt idx="8">
                  <c:v>4358</c:v>
                </c:pt>
                <c:pt idx="9">
                  <c:v>3504</c:v>
                </c:pt>
                <c:pt idx="10">
                  <c:v>2108</c:v>
                </c:pt>
                <c:pt idx="11">
                  <c:v>2315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3-4138-BA29-3AC3F011D64C}"/>
            </c:ext>
          </c:extLst>
        </c:ser>
        <c:ser>
          <c:idx val="2"/>
          <c:order val="2"/>
          <c:tx>
            <c:strRef>
              <c:f>COD!$E$3:$E$4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multiLvlStrRef>
              <c:f>COD!$A$5:$B$17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COD</c:v>
                  </c:pt>
                </c:lvl>
              </c:multiLvlStrCache>
            </c:multiLvlStrRef>
          </c:cat>
          <c:val>
            <c:numRef>
              <c:f>COD!$E$5:$E$17</c:f>
              <c:numCache>
                <c:formatCode>#,##0</c:formatCode>
                <c:ptCount val="12"/>
                <c:pt idx="0">
                  <c:v>1819</c:v>
                </c:pt>
                <c:pt idx="1">
                  <c:v>1630</c:v>
                </c:pt>
                <c:pt idx="2">
                  <c:v>2383</c:v>
                </c:pt>
                <c:pt idx="3">
                  <c:v>2391</c:v>
                </c:pt>
                <c:pt idx="4">
                  <c:v>3651</c:v>
                </c:pt>
                <c:pt idx="5">
                  <c:v>5134</c:v>
                </c:pt>
                <c:pt idx="6">
                  <c:v>5796</c:v>
                </c:pt>
                <c:pt idx="7">
                  <c:v>5336</c:v>
                </c:pt>
                <c:pt idx="8">
                  <c:v>4269</c:v>
                </c:pt>
                <c:pt idx="9">
                  <c:v>2738</c:v>
                </c:pt>
                <c:pt idx="10">
                  <c:v>2297</c:v>
                </c:pt>
                <c:pt idx="11">
                  <c:v>2166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63-4138-BA29-3AC3F011D64C}"/>
            </c:ext>
          </c:extLst>
        </c:ser>
        <c:ser>
          <c:idx val="3"/>
          <c:order val="3"/>
          <c:tx>
            <c:strRef>
              <c:f>COD!$F$3:$F$4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multiLvlStrRef>
              <c:f>COD!$A$5:$B$17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COD</c:v>
                  </c:pt>
                </c:lvl>
              </c:multiLvlStrCache>
            </c:multiLvlStrRef>
          </c:cat>
          <c:val>
            <c:numRef>
              <c:f>COD!$F$5:$F$17</c:f>
              <c:numCache>
                <c:formatCode>#,##0</c:formatCode>
                <c:ptCount val="12"/>
                <c:pt idx="0">
                  <c:v>1808</c:v>
                </c:pt>
                <c:pt idx="1">
                  <c:v>1838</c:v>
                </c:pt>
                <c:pt idx="2">
                  <c:v>1854</c:v>
                </c:pt>
                <c:pt idx="3">
                  <c:v>1879</c:v>
                </c:pt>
                <c:pt idx="4">
                  <c:v>2038</c:v>
                </c:pt>
                <c:pt idx="5">
                  <c:v>4979</c:v>
                </c:pt>
                <c:pt idx="6">
                  <c:v>6521</c:v>
                </c:pt>
                <c:pt idx="7">
                  <c:v>5932</c:v>
                </c:pt>
                <c:pt idx="8">
                  <c:v>5166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DA-4EED-964F-B95FF441B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974336"/>
        <c:axId val="180975872"/>
      </c:lineChart>
      <c:catAx>
        <c:axId val="18097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975872"/>
        <c:crosses val="autoZero"/>
        <c:auto val="1"/>
        <c:lblAlgn val="ctr"/>
        <c:lblOffset val="100"/>
        <c:noMultiLvlLbl val="0"/>
      </c:catAx>
      <c:valAx>
        <c:axId val="180975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0974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AUG19.xlsx]CPR!PivotTable9</c:name>
    <c:fmtId val="5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CPR!$C$3:$C$4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multiLvlStrRef>
              <c:f>CPR!$A$5:$B$17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CPR</c:v>
                  </c:pt>
                </c:lvl>
              </c:multiLvlStrCache>
            </c:multiLvlStrRef>
          </c:cat>
          <c:val>
            <c:numRef>
              <c:f>CPR!$C$5:$C$17</c:f>
              <c:numCache>
                <c:formatCode>#,##0</c:formatCode>
                <c:ptCount val="12"/>
                <c:pt idx="0">
                  <c:v>7093</c:v>
                </c:pt>
                <c:pt idx="1">
                  <c:v>7848</c:v>
                </c:pt>
                <c:pt idx="2">
                  <c:v>6491</c:v>
                </c:pt>
                <c:pt idx="3">
                  <c:v>6772</c:v>
                </c:pt>
                <c:pt idx="4">
                  <c:v>7747</c:v>
                </c:pt>
                <c:pt idx="5">
                  <c:v>8109</c:v>
                </c:pt>
                <c:pt idx="6">
                  <c:v>8357</c:v>
                </c:pt>
                <c:pt idx="7">
                  <c:v>8190</c:v>
                </c:pt>
                <c:pt idx="8">
                  <c:v>7456</c:v>
                </c:pt>
                <c:pt idx="9">
                  <c:v>7887</c:v>
                </c:pt>
                <c:pt idx="10">
                  <c:v>7521</c:v>
                </c:pt>
                <c:pt idx="11">
                  <c:v>8263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FC-41DE-B3B0-B45EEA76C4A4}"/>
            </c:ext>
          </c:extLst>
        </c:ser>
        <c:ser>
          <c:idx val="1"/>
          <c:order val="1"/>
          <c:tx>
            <c:strRef>
              <c:f>CPR!$D$3:$D$4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multiLvlStrRef>
              <c:f>CPR!$A$5:$B$17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CPR</c:v>
                  </c:pt>
                </c:lvl>
              </c:multiLvlStrCache>
            </c:multiLvlStrRef>
          </c:cat>
          <c:val>
            <c:numRef>
              <c:f>CPR!$D$5:$D$17</c:f>
              <c:numCache>
                <c:formatCode>#,##0</c:formatCode>
                <c:ptCount val="12"/>
                <c:pt idx="0">
                  <c:v>6494</c:v>
                </c:pt>
                <c:pt idx="1">
                  <c:v>6493</c:v>
                </c:pt>
                <c:pt idx="2">
                  <c:v>8524</c:v>
                </c:pt>
                <c:pt idx="3">
                  <c:v>7311</c:v>
                </c:pt>
                <c:pt idx="4">
                  <c:v>8154</c:v>
                </c:pt>
                <c:pt idx="5">
                  <c:v>8904</c:v>
                </c:pt>
                <c:pt idx="6">
                  <c:v>9516</c:v>
                </c:pt>
                <c:pt idx="7">
                  <c:v>8918</c:v>
                </c:pt>
                <c:pt idx="8">
                  <c:v>7074</c:v>
                </c:pt>
                <c:pt idx="9">
                  <c:v>8172</c:v>
                </c:pt>
                <c:pt idx="10">
                  <c:v>8229</c:v>
                </c:pt>
                <c:pt idx="11">
                  <c:v>8768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C-41DE-B3B0-B45EEA76C4A4}"/>
            </c:ext>
          </c:extLst>
        </c:ser>
        <c:ser>
          <c:idx val="2"/>
          <c:order val="2"/>
          <c:tx>
            <c:strRef>
              <c:f>CPR!$E$3:$E$4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multiLvlStrRef>
              <c:f>CPR!$A$5:$B$17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CPR</c:v>
                  </c:pt>
                </c:lvl>
              </c:multiLvlStrCache>
            </c:multiLvlStrRef>
          </c:cat>
          <c:val>
            <c:numRef>
              <c:f>CPR!$E$5:$E$17</c:f>
              <c:numCache>
                <c:formatCode>#,##0</c:formatCode>
                <c:ptCount val="12"/>
                <c:pt idx="0">
                  <c:v>6499</c:v>
                </c:pt>
                <c:pt idx="1">
                  <c:v>5945</c:v>
                </c:pt>
                <c:pt idx="2">
                  <c:v>7508</c:v>
                </c:pt>
                <c:pt idx="3">
                  <c:v>6899</c:v>
                </c:pt>
                <c:pt idx="4">
                  <c:v>7079</c:v>
                </c:pt>
                <c:pt idx="5">
                  <c:v>7642</c:v>
                </c:pt>
                <c:pt idx="6">
                  <c:v>8488</c:v>
                </c:pt>
                <c:pt idx="7">
                  <c:v>8491</c:v>
                </c:pt>
                <c:pt idx="8">
                  <c:v>7419</c:v>
                </c:pt>
                <c:pt idx="9">
                  <c:v>7094</c:v>
                </c:pt>
                <c:pt idx="10">
                  <c:v>7340</c:v>
                </c:pt>
                <c:pt idx="11">
                  <c:v>7968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FC-41DE-B3B0-B45EEA76C4A4}"/>
            </c:ext>
          </c:extLst>
        </c:ser>
        <c:ser>
          <c:idx val="3"/>
          <c:order val="3"/>
          <c:tx>
            <c:strRef>
              <c:f>CPR!$F$3:$F$4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multiLvlStrRef>
              <c:f>CPR!$A$5:$B$17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CPR</c:v>
                  </c:pt>
                </c:lvl>
              </c:multiLvlStrCache>
            </c:multiLvlStrRef>
          </c:cat>
          <c:val>
            <c:numRef>
              <c:f>CPR!$F$5:$F$17</c:f>
              <c:numCache>
                <c:formatCode>#,##0</c:formatCode>
                <c:ptCount val="12"/>
                <c:pt idx="0">
                  <c:v>6592</c:v>
                </c:pt>
                <c:pt idx="1">
                  <c:v>6271</c:v>
                </c:pt>
                <c:pt idx="2">
                  <c:v>7442</c:v>
                </c:pt>
                <c:pt idx="3">
                  <c:v>7381</c:v>
                </c:pt>
                <c:pt idx="4">
                  <c:v>8178</c:v>
                </c:pt>
                <c:pt idx="5">
                  <c:v>9106</c:v>
                </c:pt>
                <c:pt idx="6">
                  <c:v>9354</c:v>
                </c:pt>
                <c:pt idx="7">
                  <c:v>9180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3C-4CD2-9DC4-7C3C7769D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268480"/>
        <c:axId val="181270016"/>
      </c:lineChart>
      <c:catAx>
        <c:axId val="18126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1270016"/>
        <c:crosses val="autoZero"/>
        <c:auto val="1"/>
        <c:lblAlgn val="ctr"/>
        <c:lblOffset val="100"/>
        <c:noMultiLvlLbl val="0"/>
      </c:catAx>
      <c:valAx>
        <c:axId val="181270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1268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AUG19.xlsx]CYS!PivotTable9</c:name>
    <c:fmtId val="8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Cheyenne Enplanements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CYS!$C$3:$C$4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multiLvlStrRef>
              <c:f>CYS!$A$5:$B$17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CYS</c:v>
                  </c:pt>
                </c:lvl>
              </c:multiLvlStrCache>
            </c:multiLvlStrRef>
          </c:cat>
          <c:val>
            <c:numRef>
              <c:f>CYS!$C$5:$C$17</c:f>
              <c:numCache>
                <c:formatCode>#,##0</c:formatCode>
                <c:ptCount val="12"/>
                <c:pt idx="0">
                  <c:v>505</c:v>
                </c:pt>
                <c:pt idx="1">
                  <c:v>461</c:v>
                </c:pt>
                <c:pt idx="2">
                  <c:v>411</c:v>
                </c:pt>
                <c:pt idx="3">
                  <c:v>287</c:v>
                </c:pt>
                <c:pt idx="4">
                  <c:v>328</c:v>
                </c:pt>
                <c:pt idx="5">
                  <c:v>337</c:v>
                </c:pt>
                <c:pt idx="6">
                  <c:v>353</c:v>
                </c:pt>
                <c:pt idx="7">
                  <c:v>397</c:v>
                </c:pt>
                <c:pt idx="8">
                  <c:v>401</c:v>
                </c:pt>
                <c:pt idx="9">
                  <c:v>392</c:v>
                </c:pt>
                <c:pt idx="10">
                  <c:v>227</c:v>
                </c:pt>
                <c:pt idx="11">
                  <c:v>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A4-48F8-B4C3-8660302421FC}"/>
            </c:ext>
          </c:extLst>
        </c:ser>
        <c:ser>
          <c:idx val="1"/>
          <c:order val="1"/>
          <c:tx>
            <c:strRef>
              <c:f>CYS!$D$3:$D$4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multiLvlStrRef>
              <c:f>CYS!$A$5:$B$17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CYS</c:v>
                  </c:pt>
                </c:lvl>
              </c:multiLvlStrCache>
            </c:multiLvlStrRef>
          </c:cat>
          <c:val>
            <c:numRef>
              <c:f>CYS!$D$5:$D$17</c:f>
              <c:numCache>
                <c:formatCode>#,##0</c:formatCode>
                <c:ptCount val="12"/>
                <c:pt idx="0">
                  <c:v>282</c:v>
                </c:pt>
                <c:pt idx="1">
                  <c:v>224</c:v>
                </c:pt>
                <c:pt idx="2">
                  <c:v>278</c:v>
                </c:pt>
                <c:pt idx="3">
                  <c:v>258</c:v>
                </c:pt>
                <c:pt idx="4">
                  <c:v>198</c:v>
                </c:pt>
                <c:pt idx="5">
                  <c:v>179</c:v>
                </c:pt>
                <c:pt idx="6">
                  <c:v>158</c:v>
                </c:pt>
                <c:pt idx="7">
                  <c:v>178</c:v>
                </c:pt>
                <c:pt idx="8">
                  <c:v>128</c:v>
                </c:pt>
                <c:pt idx="9">
                  <c:v>112</c:v>
                </c:pt>
                <c:pt idx="10">
                  <c:v>108</c:v>
                </c:pt>
                <c:pt idx="11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4-48F8-B4C3-8660302421FC}"/>
            </c:ext>
          </c:extLst>
        </c:ser>
        <c:ser>
          <c:idx val="2"/>
          <c:order val="2"/>
          <c:tx>
            <c:strRef>
              <c:f>CYS!$E$3:$E$4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multiLvlStrRef>
              <c:f>CYS!$A$5:$B$17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CYS</c:v>
                  </c:pt>
                </c:lvl>
              </c:multiLvlStrCache>
            </c:multiLvlStrRef>
          </c:cat>
          <c:val>
            <c:numRef>
              <c:f>CYS!$E$5:$E$17</c:f>
              <c:numCache>
                <c:formatCode>#,##0</c:formatCode>
                <c:ptCount val="12"/>
                <c:pt idx="0">
                  <c:v>100</c:v>
                </c:pt>
                <c:pt idx="1">
                  <c:v>69</c:v>
                </c:pt>
                <c:pt idx="2">
                  <c:v>57</c:v>
                </c:pt>
                <c:pt idx="3">
                  <c:v>65</c:v>
                </c:pt>
                <c:pt idx="4">
                  <c:v>70</c:v>
                </c:pt>
                <c:pt idx="5">
                  <c:v>86</c:v>
                </c:pt>
                <c:pt idx="6">
                  <c:v>147</c:v>
                </c:pt>
                <c:pt idx="7">
                  <c:v>192</c:v>
                </c:pt>
                <c:pt idx="8">
                  <c:v>172</c:v>
                </c:pt>
                <c:pt idx="9">
                  <c:v>249</c:v>
                </c:pt>
                <c:pt idx="10">
                  <c:v>219</c:v>
                </c:pt>
                <c:pt idx="11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A4-48F8-B4C3-8660302421FC}"/>
            </c:ext>
          </c:extLst>
        </c:ser>
        <c:ser>
          <c:idx val="3"/>
          <c:order val="3"/>
          <c:tx>
            <c:strRef>
              <c:f>CYS!$F$3:$F$4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multiLvlStrRef>
              <c:f>CYS!$A$5:$B$17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CYS</c:v>
                  </c:pt>
                </c:lvl>
              </c:multiLvlStrCache>
            </c:multiLvlStrRef>
          </c:cat>
          <c:val>
            <c:numRef>
              <c:f>CYS!$F$5:$F$17</c:f>
              <c:numCache>
                <c:formatCode>#,##0</c:formatCode>
                <c:ptCount val="12"/>
                <c:pt idx="0">
                  <c:v>199</c:v>
                </c:pt>
                <c:pt idx="1">
                  <c:v>157</c:v>
                </c:pt>
                <c:pt idx="2">
                  <c:v>181</c:v>
                </c:pt>
                <c:pt idx="3">
                  <c:v>156</c:v>
                </c:pt>
                <c:pt idx="4">
                  <c:v>56</c:v>
                </c:pt>
                <c:pt idx="5">
                  <c:v>13</c:v>
                </c:pt>
                <c:pt idx="6">
                  <c:v>22</c:v>
                </c:pt>
                <c:pt idx="7">
                  <c:v>18</c:v>
                </c:pt>
                <c:pt idx="8">
                  <c:v>20</c:v>
                </c:pt>
                <c:pt idx="9">
                  <c:v>9</c:v>
                </c:pt>
                <c:pt idx="10">
                  <c:v>18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0-4C11-8880-7D6CFB3FD2F4}"/>
            </c:ext>
          </c:extLst>
        </c:ser>
        <c:ser>
          <c:idx val="4"/>
          <c:order val="4"/>
          <c:tx>
            <c:strRef>
              <c:f>CYS!$G$3:$G$4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multiLvlStrRef>
              <c:f>CYS!$A$5:$B$17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CYS</c:v>
                  </c:pt>
                </c:lvl>
              </c:multiLvlStrCache>
            </c:multiLvlStrRef>
          </c:cat>
          <c:val>
            <c:numRef>
              <c:f>CYS!$G$5:$G$17</c:f>
              <c:numCache>
                <c:formatCode>#,##0</c:formatCode>
                <c:ptCount val="12"/>
                <c:pt idx="0">
                  <c:v>155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736</c:v>
                </c:pt>
                <c:pt idx="11">
                  <c:v>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0-4C11-8880-7D6CFB3FD2F4}"/>
            </c:ext>
          </c:extLst>
        </c:ser>
        <c:ser>
          <c:idx val="5"/>
          <c:order val="5"/>
          <c:tx>
            <c:strRef>
              <c:f>CYS!$H$3:$H$4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multiLvlStrRef>
              <c:f>CYS!$A$5:$B$17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CYS</c:v>
                  </c:pt>
                </c:lvl>
              </c:multiLvlStrCache>
            </c:multiLvlStrRef>
          </c:cat>
          <c:val>
            <c:numRef>
              <c:f>CYS!$H$5:$H$17</c:f>
              <c:numCache>
                <c:formatCode>#,##0</c:formatCode>
                <c:ptCount val="12"/>
                <c:pt idx="0">
                  <c:v>885</c:v>
                </c:pt>
                <c:pt idx="1">
                  <c:v>867</c:v>
                </c:pt>
                <c:pt idx="2">
                  <c:v>1065</c:v>
                </c:pt>
                <c:pt idx="3">
                  <c:v>946</c:v>
                </c:pt>
                <c:pt idx="4">
                  <c:v>1668</c:v>
                </c:pt>
                <c:pt idx="5">
                  <c:v>1648</c:v>
                </c:pt>
                <c:pt idx="6">
                  <c:v>1927</c:v>
                </c:pt>
                <c:pt idx="7">
                  <c:v>1831</c:v>
                </c:pt>
                <c:pt idx="8">
                  <c:v>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20-4C11-8880-7D6CFB3FD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373952"/>
        <c:axId val="181379840"/>
      </c:lineChart>
      <c:catAx>
        <c:axId val="181373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379840"/>
        <c:crosses val="autoZero"/>
        <c:auto val="1"/>
        <c:lblAlgn val="ctr"/>
        <c:lblOffset val="100"/>
        <c:noMultiLvlLbl val="0"/>
      </c:catAx>
      <c:valAx>
        <c:axId val="181379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Enplanements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8137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AUG19.xlsx]GCC!PivotTable9</c:name>
    <c:fmtId val="11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GCC!$C$3:$C$4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multiLvlStrRef>
              <c:f>GCC!$A$5:$B$17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GCC</c:v>
                  </c:pt>
                </c:lvl>
              </c:multiLvlStrCache>
            </c:multiLvlStrRef>
          </c:cat>
          <c:val>
            <c:numRef>
              <c:f>GCC!$C$5:$C$17</c:f>
              <c:numCache>
                <c:formatCode>#,##0</c:formatCode>
                <c:ptCount val="12"/>
                <c:pt idx="0">
                  <c:v>2277</c:v>
                </c:pt>
                <c:pt idx="1">
                  <c:v>2118</c:v>
                </c:pt>
                <c:pt idx="2">
                  <c:v>2431</c:v>
                </c:pt>
                <c:pt idx="3">
                  <c:v>2047</c:v>
                </c:pt>
                <c:pt idx="4">
                  <c:v>2558</c:v>
                </c:pt>
                <c:pt idx="5">
                  <c:v>2552</c:v>
                </c:pt>
                <c:pt idx="6">
                  <c:v>2735</c:v>
                </c:pt>
                <c:pt idx="7">
                  <c:v>2576</c:v>
                </c:pt>
                <c:pt idx="8">
                  <c:v>2600</c:v>
                </c:pt>
                <c:pt idx="9">
                  <c:v>2420</c:v>
                </c:pt>
                <c:pt idx="10">
                  <c:v>2533</c:v>
                </c:pt>
                <c:pt idx="11">
                  <c:v>2738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9-4CEB-A34A-E071F90CDA58}"/>
            </c:ext>
          </c:extLst>
        </c:ser>
        <c:ser>
          <c:idx val="1"/>
          <c:order val="1"/>
          <c:tx>
            <c:strRef>
              <c:f>GCC!$D$3:$D$4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multiLvlStrRef>
              <c:f>GCC!$A$5:$B$17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GCC</c:v>
                  </c:pt>
                </c:lvl>
              </c:multiLvlStrCache>
            </c:multiLvlStrRef>
          </c:cat>
          <c:val>
            <c:numRef>
              <c:f>GCC!$D$5:$D$17</c:f>
              <c:numCache>
                <c:formatCode>#,##0</c:formatCode>
                <c:ptCount val="12"/>
                <c:pt idx="0">
                  <c:v>2175</c:v>
                </c:pt>
                <c:pt idx="1">
                  <c:v>2226</c:v>
                </c:pt>
                <c:pt idx="2">
                  <c:v>2621</c:v>
                </c:pt>
                <c:pt idx="3">
                  <c:v>2591</c:v>
                </c:pt>
                <c:pt idx="4">
                  <c:v>2918</c:v>
                </c:pt>
                <c:pt idx="5">
                  <c:v>2868</c:v>
                </c:pt>
                <c:pt idx="6">
                  <c:v>2693</c:v>
                </c:pt>
                <c:pt idx="7">
                  <c:v>2547</c:v>
                </c:pt>
                <c:pt idx="8">
                  <c:v>2497</c:v>
                </c:pt>
                <c:pt idx="9">
                  <c:v>2469</c:v>
                </c:pt>
                <c:pt idx="10">
                  <c:v>2448</c:v>
                </c:pt>
                <c:pt idx="11">
                  <c:v>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9-4CEB-A34A-E071F90CDA58}"/>
            </c:ext>
          </c:extLst>
        </c:ser>
        <c:ser>
          <c:idx val="2"/>
          <c:order val="2"/>
          <c:tx>
            <c:strRef>
              <c:f>GCC!$E$3:$E$4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multiLvlStrRef>
              <c:f>GCC!$A$5:$B$17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GCC</c:v>
                  </c:pt>
                </c:lvl>
              </c:multiLvlStrCache>
            </c:multiLvlStrRef>
          </c:cat>
          <c:val>
            <c:numRef>
              <c:f>GCC!$E$5:$E$17</c:f>
              <c:numCache>
                <c:formatCode>#,##0</c:formatCode>
                <c:ptCount val="12"/>
                <c:pt idx="0">
                  <c:v>1920</c:v>
                </c:pt>
                <c:pt idx="1">
                  <c:v>2074</c:v>
                </c:pt>
                <c:pt idx="2">
                  <c:v>2428</c:v>
                </c:pt>
                <c:pt idx="3">
                  <c:v>2371</c:v>
                </c:pt>
                <c:pt idx="4">
                  <c:v>2520</c:v>
                </c:pt>
                <c:pt idx="5">
                  <c:v>2652</c:v>
                </c:pt>
                <c:pt idx="6">
                  <c:v>2493</c:v>
                </c:pt>
                <c:pt idx="7">
                  <c:v>2378</c:v>
                </c:pt>
                <c:pt idx="8">
                  <c:v>2080</c:v>
                </c:pt>
                <c:pt idx="9">
                  <c:v>2452</c:v>
                </c:pt>
                <c:pt idx="10">
                  <c:v>2272</c:v>
                </c:pt>
                <c:pt idx="11">
                  <c:v>2278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9-4CEB-A34A-E071F90CDA58}"/>
            </c:ext>
          </c:extLst>
        </c:ser>
        <c:ser>
          <c:idx val="3"/>
          <c:order val="3"/>
          <c:tx>
            <c:strRef>
              <c:f>GCC!$F$3:$F$4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multiLvlStrRef>
              <c:f>GCC!$A$5:$B$17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GCC</c:v>
                  </c:pt>
                </c:lvl>
              </c:multiLvlStrCache>
            </c:multiLvlStrRef>
          </c:cat>
          <c:val>
            <c:numRef>
              <c:f>GCC!$F$5:$F$17</c:f>
              <c:numCache>
                <c:formatCode>#,##0</c:formatCode>
                <c:ptCount val="12"/>
                <c:pt idx="0">
                  <c:v>2277</c:v>
                </c:pt>
                <c:pt idx="1">
                  <c:v>1839</c:v>
                </c:pt>
                <c:pt idx="2">
                  <c:v>2203</c:v>
                </c:pt>
                <c:pt idx="3">
                  <c:v>2311</c:v>
                </c:pt>
                <c:pt idx="4">
                  <c:v>2527</c:v>
                </c:pt>
                <c:pt idx="5">
                  <c:v>2688</c:v>
                </c:pt>
                <c:pt idx="6">
                  <c:v>2563</c:v>
                </c:pt>
                <c:pt idx="7">
                  <c:v>2762</c:v>
                </c:pt>
                <c:pt idx="8">
                  <c:v>2556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3-452B-8254-050443D5A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12448"/>
        <c:axId val="181526528"/>
      </c:lineChart>
      <c:catAx>
        <c:axId val="18151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1526528"/>
        <c:crosses val="autoZero"/>
        <c:auto val="1"/>
        <c:lblAlgn val="ctr"/>
        <c:lblOffset val="100"/>
        <c:noMultiLvlLbl val="0"/>
      </c:catAx>
      <c:valAx>
        <c:axId val="181526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1512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AUG19.xlsx]JAC!PivotTable9</c:name>
    <c:fmtId val="14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JAC!$C$3:$C$4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multiLvlStrRef>
              <c:f>JAC!$A$5:$B$17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JAC</c:v>
                  </c:pt>
                </c:lvl>
              </c:multiLvlStrCache>
            </c:multiLvlStrRef>
          </c:cat>
          <c:val>
            <c:numRef>
              <c:f>JAC!$C$5:$C$17</c:f>
              <c:numCache>
                <c:formatCode>#,##0</c:formatCode>
                <c:ptCount val="12"/>
                <c:pt idx="0">
                  <c:v>29637</c:v>
                </c:pt>
                <c:pt idx="1">
                  <c:v>31273</c:v>
                </c:pt>
                <c:pt idx="2">
                  <c:v>33396</c:v>
                </c:pt>
                <c:pt idx="3">
                  <c:v>9187</c:v>
                </c:pt>
                <c:pt idx="4">
                  <c:v>13179</c:v>
                </c:pt>
                <c:pt idx="5">
                  <c:v>33835</c:v>
                </c:pt>
                <c:pt idx="6">
                  <c:v>50762</c:v>
                </c:pt>
                <c:pt idx="7">
                  <c:v>52435</c:v>
                </c:pt>
                <c:pt idx="8">
                  <c:v>39373</c:v>
                </c:pt>
                <c:pt idx="9">
                  <c:v>18858</c:v>
                </c:pt>
                <c:pt idx="10">
                  <c:v>8216</c:v>
                </c:pt>
                <c:pt idx="11">
                  <c:v>21705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D-4656-8952-B7C8B9A5B288}"/>
            </c:ext>
          </c:extLst>
        </c:ser>
        <c:ser>
          <c:idx val="1"/>
          <c:order val="1"/>
          <c:tx>
            <c:strRef>
              <c:f>JAC!$D$3:$D$4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multiLvlStrRef>
              <c:f>JAC!$A$5:$B$17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JAC</c:v>
                  </c:pt>
                </c:lvl>
              </c:multiLvlStrCache>
            </c:multiLvlStrRef>
          </c:cat>
          <c:val>
            <c:numRef>
              <c:f>JAC!$D$5:$D$17</c:f>
              <c:numCache>
                <c:formatCode>#,##0</c:formatCode>
                <c:ptCount val="12"/>
                <c:pt idx="0">
                  <c:v>33346</c:v>
                </c:pt>
                <c:pt idx="1">
                  <c:v>27546</c:v>
                </c:pt>
                <c:pt idx="2">
                  <c:v>33544</c:v>
                </c:pt>
                <c:pt idx="3">
                  <c:v>9008</c:v>
                </c:pt>
                <c:pt idx="4">
                  <c:v>13878</c:v>
                </c:pt>
                <c:pt idx="5">
                  <c:v>36019</c:v>
                </c:pt>
                <c:pt idx="6">
                  <c:v>52090</c:v>
                </c:pt>
                <c:pt idx="7">
                  <c:v>50746</c:v>
                </c:pt>
                <c:pt idx="8">
                  <c:v>34835</c:v>
                </c:pt>
                <c:pt idx="9">
                  <c:v>19214</c:v>
                </c:pt>
                <c:pt idx="10">
                  <c:v>8895</c:v>
                </c:pt>
                <c:pt idx="11">
                  <c:v>23726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D-4656-8952-B7C8B9A5B288}"/>
            </c:ext>
          </c:extLst>
        </c:ser>
        <c:ser>
          <c:idx val="2"/>
          <c:order val="2"/>
          <c:tx>
            <c:strRef>
              <c:f>JAC!$E$3:$E$4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multiLvlStrRef>
              <c:f>JAC!$A$5:$B$17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JAC</c:v>
                  </c:pt>
                </c:lvl>
              </c:multiLvlStrCache>
            </c:multiLvlStrRef>
          </c:cat>
          <c:val>
            <c:numRef>
              <c:f>JAC!$E$5:$E$17</c:f>
              <c:numCache>
                <c:formatCode>#,##0</c:formatCode>
                <c:ptCount val="12"/>
                <c:pt idx="0">
                  <c:v>35589</c:v>
                </c:pt>
                <c:pt idx="1">
                  <c:v>32033.279999999999</c:v>
                </c:pt>
                <c:pt idx="2">
                  <c:v>36133</c:v>
                </c:pt>
                <c:pt idx="3">
                  <c:v>12239</c:v>
                </c:pt>
                <c:pt idx="4">
                  <c:v>12239</c:v>
                </c:pt>
                <c:pt idx="5">
                  <c:v>37867</c:v>
                </c:pt>
                <c:pt idx="6">
                  <c:v>56762</c:v>
                </c:pt>
                <c:pt idx="7">
                  <c:v>56903</c:v>
                </c:pt>
                <c:pt idx="8">
                  <c:v>43333</c:v>
                </c:pt>
                <c:pt idx="9">
                  <c:v>23122</c:v>
                </c:pt>
                <c:pt idx="10">
                  <c:v>12982</c:v>
                </c:pt>
                <c:pt idx="11">
                  <c:v>23305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BD-4656-8952-B7C8B9A5B288}"/>
            </c:ext>
          </c:extLst>
        </c:ser>
        <c:ser>
          <c:idx val="3"/>
          <c:order val="3"/>
          <c:tx>
            <c:strRef>
              <c:f>JAC!$F$3:$F$4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multiLvlStrRef>
              <c:f>JAC!$A$5:$B$17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JAC</c:v>
                  </c:pt>
                </c:lvl>
              </c:multiLvlStrCache>
            </c:multiLvlStrRef>
          </c:cat>
          <c:val>
            <c:numRef>
              <c:f>JAC!$F$5:$F$17</c:f>
              <c:numCache>
                <c:formatCode>#,##0</c:formatCode>
                <c:ptCount val="12"/>
                <c:pt idx="0">
                  <c:v>39292</c:v>
                </c:pt>
                <c:pt idx="1">
                  <c:v>37790</c:v>
                </c:pt>
                <c:pt idx="2">
                  <c:v>46217</c:v>
                </c:pt>
                <c:pt idx="3">
                  <c:v>13143</c:v>
                </c:pt>
                <c:pt idx="4">
                  <c:v>18961</c:v>
                </c:pt>
                <c:pt idx="5">
                  <c:v>48187</c:v>
                </c:pt>
                <c:pt idx="6">
                  <c:v>62417</c:v>
                </c:pt>
                <c:pt idx="7">
                  <c:v>64055</c:v>
                </c:pt>
                <c:pt idx="8">
                  <c:v>47761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9-4252-A475-8EA7542D5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814784"/>
        <c:axId val="181816320"/>
      </c:lineChart>
      <c:catAx>
        <c:axId val="181814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1816320"/>
        <c:crosses val="autoZero"/>
        <c:auto val="1"/>
        <c:lblAlgn val="ctr"/>
        <c:lblOffset val="100"/>
        <c:noMultiLvlLbl val="0"/>
      </c:catAx>
      <c:valAx>
        <c:axId val="181816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1814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 PASSENGER LEVELS MASTER AUG19.xlsx]LAR!PivotTable9</c:name>
    <c:fmtId val="17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LAR!$C$3:$C$4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multiLvlStrRef>
              <c:f>LAR!$A$5:$B$17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LAR</c:v>
                  </c:pt>
                </c:lvl>
              </c:multiLvlStrCache>
            </c:multiLvlStrRef>
          </c:cat>
          <c:val>
            <c:numRef>
              <c:f>LAR!$C$5:$C$17</c:f>
              <c:numCache>
                <c:formatCode>#,##0</c:formatCode>
                <c:ptCount val="12"/>
                <c:pt idx="0">
                  <c:v>1016</c:v>
                </c:pt>
                <c:pt idx="1">
                  <c:v>985</c:v>
                </c:pt>
                <c:pt idx="2">
                  <c:v>1251</c:v>
                </c:pt>
                <c:pt idx="3">
                  <c:v>990</c:v>
                </c:pt>
                <c:pt idx="4">
                  <c:v>1311</c:v>
                </c:pt>
                <c:pt idx="5">
                  <c:v>1345</c:v>
                </c:pt>
                <c:pt idx="6">
                  <c:v>1265</c:v>
                </c:pt>
                <c:pt idx="7">
                  <c:v>1449</c:v>
                </c:pt>
                <c:pt idx="8">
                  <c:v>1280</c:v>
                </c:pt>
                <c:pt idx="9">
                  <c:v>1239</c:v>
                </c:pt>
                <c:pt idx="10">
                  <c:v>1314</c:v>
                </c:pt>
                <c:pt idx="11">
                  <c:v>1534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E-4597-8E25-BC02A99C4F5D}"/>
            </c:ext>
          </c:extLst>
        </c:ser>
        <c:ser>
          <c:idx val="1"/>
          <c:order val="1"/>
          <c:tx>
            <c:strRef>
              <c:f>LAR!$D$3:$D$4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multiLvlStrRef>
              <c:f>LAR!$A$5:$B$17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LAR</c:v>
                  </c:pt>
                </c:lvl>
              </c:multiLvlStrCache>
            </c:multiLvlStrRef>
          </c:cat>
          <c:val>
            <c:numRef>
              <c:f>LAR!$D$5:$D$17</c:f>
              <c:numCache>
                <c:formatCode>#,##0</c:formatCode>
                <c:ptCount val="12"/>
                <c:pt idx="0">
                  <c:v>927</c:v>
                </c:pt>
                <c:pt idx="1">
                  <c:v>948</c:v>
                </c:pt>
                <c:pt idx="2">
                  <c:v>1287</c:v>
                </c:pt>
                <c:pt idx="3">
                  <c:v>1107</c:v>
                </c:pt>
                <c:pt idx="4">
                  <c:v>1228</c:v>
                </c:pt>
                <c:pt idx="5">
                  <c:v>1210</c:v>
                </c:pt>
                <c:pt idx="6">
                  <c:v>1318</c:v>
                </c:pt>
                <c:pt idx="7">
                  <c:v>1386</c:v>
                </c:pt>
                <c:pt idx="8">
                  <c:v>1285</c:v>
                </c:pt>
                <c:pt idx="9">
                  <c:v>1348</c:v>
                </c:pt>
                <c:pt idx="10">
                  <c:v>1392</c:v>
                </c:pt>
                <c:pt idx="11">
                  <c:v>1488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5E-4597-8E25-BC02A99C4F5D}"/>
            </c:ext>
          </c:extLst>
        </c:ser>
        <c:ser>
          <c:idx val="2"/>
          <c:order val="2"/>
          <c:tx>
            <c:strRef>
              <c:f>LAR!$E$3:$E$4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multiLvlStrRef>
              <c:f>LAR!$A$5:$B$17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LAR</c:v>
                  </c:pt>
                </c:lvl>
              </c:multiLvlStrCache>
            </c:multiLvlStrRef>
          </c:cat>
          <c:val>
            <c:numRef>
              <c:f>LAR!$E$5:$E$17</c:f>
              <c:numCache>
                <c:formatCode>#,##0</c:formatCode>
                <c:ptCount val="12"/>
                <c:pt idx="0">
                  <c:v>1067</c:v>
                </c:pt>
                <c:pt idx="1">
                  <c:v>1091</c:v>
                </c:pt>
                <c:pt idx="2">
                  <c:v>1232</c:v>
                </c:pt>
                <c:pt idx="3">
                  <c:v>1300</c:v>
                </c:pt>
                <c:pt idx="4">
                  <c:v>1469</c:v>
                </c:pt>
                <c:pt idx="5">
                  <c:v>1435</c:v>
                </c:pt>
                <c:pt idx="6">
                  <c:v>1406</c:v>
                </c:pt>
                <c:pt idx="7">
                  <c:v>1301</c:v>
                </c:pt>
                <c:pt idx="8">
                  <c:v>1349</c:v>
                </c:pt>
                <c:pt idx="9">
                  <c:v>1611</c:v>
                </c:pt>
                <c:pt idx="10">
                  <c:v>1562</c:v>
                </c:pt>
                <c:pt idx="11">
                  <c:v>1569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5E-4597-8E25-BC02A99C4F5D}"/>
            </c:ext>
          </c:extLst>
        </c:ser>
        <c:ser>
          <c:idx val="3"/>
          <c:order val="3"/>
          <c:tx>
            <c:strRef>
              <c:f>LAR!$F$3:$F$4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multiLvlStrRef>
              <c:f>LAR!$A$5:$B$17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LAR</c:v>
                  </c:pt>
                </c:lvl>
              </c:multiLvlStrCache>
            </c:multiLvlStrRef>
          </c:cat>
          <c:val>
            <c:numRef>
              <c:f>LAR!$F$5:$F$17</c:f>
              <c:numCache>
                <c:formatCode>#,##0</c:formatCode>
                <c:ptCount val="12"/>
                <c:pt idx="0">
                  <c:v>1112</c:v>
                </c:pt>
                <c:pt idx="1">
                  <c:v>1184</c:v>
                </c:pt>
                <c:pt idx="2">
                  <c:v>1243</c:v>
                </c:pt>
                <c:pt idx="3">
                  <c:v>1293</c:v>
                </c:pt>
                <c:pt idx="4">
                  <c:v>1485</c:v>
                </c:pt>
                <c:pt idx="5">
                  <c:v>1565</c:v>
                </c:pt>
                <c:pt idx="6">
                  <c:v>1668</c:v>
                </c:pt>
                <c:pt idx="7">
                  <c:v>1632</c:v>
                </c:pt>
                <c:pt idx="8">
                  <c:v>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6-4CF1-9802-CEE38D46F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957376"/>
        <c:axId val="181958912"/>
      </c:lineChart>
      <c:catAx>
        <c:axId val="18195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1958912"/>
        <c:crosses val="autoZero"/>
        <c:auto val="1"/>
        <c:lblAlgn val="ctr"/>
        <c:lblOffset val="100"/>
        <c:noMultiLvlLbl val="0"/>
      </c:catAx>
      <c:valAx>
        <c:axId val="181958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1957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695324</xdr:colOff>
      <xdr:row>1</xdr:row>
      <xdr:rowOff>123825</xdr:rowOff>
    </xdr:from>
    <xdr:to>
      <xdr:col>15</xdr:col>
      <xdr:colOff>581025</xdr:colOff>
      <xdr:row>36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42</xdr:row>
      <xdr:rowOff>104775</xdr:rowOff>
    </xdr:from>
    <xdr:to>
      <xdr:col>15</xdr:col>
      <xdr:colOff>476250</xdr:colOff>
      <xdr:row>76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19</xdr:row>
      <xdr:rowOff>47626</xdr:rowOff>
    </xdr:from>
    <xdr:to>
      <xdr:col>10</xdr:col>
      <xdr:colOff>38100</xdr:colOff>
      <xdr:row>45</xdr:row>
      <xdr:rowOff>9526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19</xdr:row>
      <xdr:rowOff>19050</xdr:rowOff>
    </xdr:from>
    <xdr:to>
      <xdr:col>7</xdr:col>
      <xdr:colOff>371474</xdr:colOff>
      <xdr:row>41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47625</xdr:rowOff>
    </xdr:from>
    <xdr:to>
      <xdr:col>7</xdr:col>
      <xdr:colOff>657225</xdr:colOff>
      <xdr:row>35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13</xdr:col>
      <xdr:colOff>504825</xdr:colOff>
      <xdr:row>43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18</xdr:row>
      <xdr:rowOff>114300</xdr:rowOff>
    </xdr:from>
    <xdr:to>
      <xdr:col>9</xdr:col>
      <xdr:colOff>304800</xdr:colOff>
      <xdr:row>45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18</xdr:row>
      <xdr:rowOff>95250</xdr:rowOff>
    </xdr:from>
    <xdr:to>
      <xdr:col>9</xdr:col>
      <xdr:colOff>304799</xdr:colOff>
      <xdr:row>46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19</xdr:row>
      <xdr:rowOff>47625</xdr:rowOff>
    </xdr:from>
    <xdr:to>
      <xdr:col>15</xdr:col>
      <xdr:colOff>314325</xdr:colOff>
      <xdr:row>54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19</xdr:row>
      <xdr:rowOff>38100</xdr:rowOff>
    </xdr:from>
    <xdr:to>
      <xdr:col>8</xdr:col>
      <xdr:colOff>638174</xdr:colOff>
      <xdr:row>42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38100</xdr:rowOff>
    </xdr:from>
    <xdr:to>
      <xdr:col>8</xdr:col>
      <xdr:colOff>504825</xdr:colOff>
      <xdr:row>42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114300</xdr:rowOff>
    </xdr:from>
    <xdr:to>
      <xdr:col>8</xdr:col>
      <xdr:colOff>457200</xdr:colOff>
      <xdr:row>43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95250</xdr:rowOff>
    </xdr:from>
    <xdr:to>
      <xdr:col>8</xdr:col>
      <xdr:colOff>114300</xdr:colOff>
      <xdr:row>42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gburke" refreshedDate="43509.469238541664" createdVersion="3" refreshedVersion="3" minRefreshableVersion="3" recordCount="2863">
  <cacheSource type="worksheet">
    <worksheetSource ref="A1:J2864" sheet="DATA"/>
  </cacheSource>
  <cacheFields count="10">
    <cacheField name="YEAR" numFmtId="0">
      <sharedItems containsSemiMixedTypes="0" containsString="0" containsNumber="1" containsInteger="1" minValue="1996" maxValue="2018" count="23"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MM-YYYY" numFmtId="0">
      <sharedItems containsSemiMixedTypes="0" containsNonDate="0" containsDate="1" containsString="0" minDate="1996-01-01T00:00:00" maxDate="2018-12-02T00:00:00"/>
    </cacheField>
    <cacheField name="AIRPORT" numFmtId="0">
      <sharedItems count="10">
        <s v="CPR"/>
        <s v="CYS"/>
        <s v="COD"/>
        <s v="GCC"/>
        <s v="JAC"/>
        <s v="LAR"/>
        <s v="RIW"/>
        <s v="RKS"/>
        <s v="SHR"/>
        <s v="WRL"/>
      </sharedItems>
    </cacheField>
    <cacheField name="PAX_ON" numFmtId="0">
      <sharedItems containsString="0" containsBlank="1" containsNumber="1" minValue="0" maxValue="56903"/>
    </cacheField>
    <cacheField name="PAX_OFF" numFmtId="0">
      <sharedItems containsString="0" containsBlank="1" containsNumber="1" minValue="0" maxValue="57190"/>
    </cacheField>
    <cacheField name="TOTAL" numFmtId="0">
      <sharedItems containsSemiMixedTypes="0" containsString="0" containsNumber="1" minValue="0" maxValue="113952"/>
    </cacheField>
    <cacheField name="ALN" numFmtId="0">
      <sharedItems containsBlank="1"/>
    </cacheField>
    <cacheField name="TYPE" numFmtId="0">
      <sharedItems containsBlank="1" count="3">
        <m/>
        <s v="c"/>
        <s v="x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gburke" refreshedDate="43769.38258946759" createdVersion="3" refreshedVersion="6" minRefreshableVersion="3" recordCount="2994">
  <cacheSource type="worksheet">
    <worksheetSource ref="A1:I1048576" sheet="DATA"/>
  </cacheSource>
  <cacheFields count="9">
    <cacheField name="YEAR" numFmtId="0">
      <sharedItems containsString="0" containsBlank="1" containsNumber="1" containsInteger="1" minValue="1996" maxValue="2019" count="25"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m/>
      </sharedItems>
    </cacheField>
    <cacheField name="MONTH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MM-YYYY" numFmtId="0">
      <sharedItems containsNonDate="0" containsDate="1" containsString="0" containsBlank="1" minDate="1996-01-01T00:00:00" maxDate="2019-09-02T00:00:00"/>
    </cacheField>
    <cacheField name="AIRPORT" numFmtId="0">
      <sharedItems containsBlank="1" count="11">
        <s v="CPR"/>
        <s v="CYS"/>
        <s v="COD"/>
        <s v="GCC"/>
        <s v="JAC"/>
        <s v="LAR"/>
        <s v="RIW"/>
        <s v="RKS"/>
        <s v="SHR"/>
        <s v="WRL"/>
        <m/>
      </sharedItems>
    </cacheField>
    <cacheField name="PAX_ON" numFmtId="0">
      <sharedItems containsString="0" containsBlank="1" containsNumber="1" minValue="0" maxValue="64055"/>
    </cacheField>
    <cacheField name="PAX_OFF" numFmtId="0">
      <sharedItems containsString="0" containsBlank="1" containsNumber="1" minValue="0" maxValue="63311"/>
    </cacheField>
    <cacheField name="TOTAL" numFmtId="0">
      <sharedItems containsString="0" containsBlank="1" containsNumber="1" minValue="0" maxValue="125728"/>
    </cacheField>
    <cacheField name="ALN" numFmtId="0">
      <sharedItems containsBlank="1"/>
    </cacheField>
    <cacheField name="TYPE" numFmtId="0">
      <sharedItems containsBlank="1" containsMixedTypes="1" containsNumber="1" containsInteger="1" minValue="9235" maxValue="9235" count="4">
        <m/>
        <s v="c"/>
        <s v="x"/>
        <n v="923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gburke" refreshedDate="43769.382748148149" createdVersion="3" refreshedVersion="6" minRefreshableVersion="3" recordCount="2994">
  <cacheSource type="worksheet">
    <worksheetSource ref="A1:G1048576" sheet="DATA"/>
  </cacheSource>
  <cacheFields count="7">
    <cacheField name="YEAR" numFmtId="0">
      <sharedItems containsString="0" containsBlank="1" containsNumber="1" containsInteger="1" minValue="1996" maxValue="2019" count="25"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m/>
      </sharedItems>
    </cacheField>
    <cacheField name="MONTH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MM-YYYY" numFmtId="0">
      <sharedItems containsNonDate="0" containsDate="1" containsString="0" containsBlank="1" minDate="1996-01-01T00:00:00" maxDate="2019-09-02T00:00:00"/>
    </cacheField>
    <cacheField name="AIRPORT" numFmtId="0">
      <sharedItems containsBlank="1" count="11">
        <s v="CPR"/>
        <s v="CYS"/>
        <s v="COD"/>
        <s v="GCC"/>
        <s v="JAC"/>
        <s v="LAR"/>
        <s v="RIW"/>
        <s v="RKS"/>
        <s v="SHR"/>
        <s v="WRL"/>
        <m/>
      </sharedItems>
    </cacheField>
    <cacheField name="PAX_ON" numFmtId="0">
      <sharedItems containsString="0" containsBlank="1" containsNumber="1" minValue="0" maxValue="64055"/>
    </cacheField>
    <cacheField name="PAX_OFF" numFmtId="0">
      <sharedItems containsString="0" containsBlank="1" containsNumber="1" minValue="0" maxValue="63311"/>
    </cacheField>
    <cacheField name="TOTAL" numFmtId="0">
      <sharedItems containsString="0" containsBlank="1" containsNumber="1" minValue="0" maxValue="1257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gburke" refreshedDate="43769.385419444443" createdVersion="6" refreshedVersion="6" minRefreshableVersion="3" recordCount="2993">
  <cacheSource type="worksheet">
    <worksheetSource ref="A1:J1048576" sheet="DATA"/>
  </cacheSource>
  <cacheFields count="10">
    <cacheField name="YEAR" numFmtId="0">
      <sharedItems containsString="0" containsBlank="1" containsNumber="1" containsInteger="1" minValue="1996" maxValue="2019" count="25"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m/>
      </sharedItems>
    </cacheField>
    <cacheField name="MONTH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MM-YYYY" numFmtId="0">
      <sharedItems containsNonDate="0" containsDate="1" containsString="0" containsBlank="1" minDate="1996-01-01T00:00:00" maxDate="2019-09-02T00:00:00"/>
    </cacheField>
    <cacheField name="AIRPORT" numFmtId="0">
      <sharedItems containsBlank="1" count="11">
        <s v="CPR"/>
        <s v="CYS"/>
        <s v="COD"/>
        <s v="GCC"/>
        <s v="JAC"/>
        <s v="LAR"/>
        <s v="RIW"/>
        <s v="RKS"/>
        <s v="SHR"/>
        <s v="WRL"/>
        <m/>
      </sharedItems>
    </cacheField>
    <cacheField name="PAX_ON" numFmtId="0">
      <sharedItems containsString="0" containsBlank="1" containsNumber="1" minValue="0" maxValue="64055"/>
    </cacheField>
    <cacheField name="PAX_OFF" numFmtId="0">
      <sharedItems containsString="0" containsBlank="1" containsNumber="1" minValue="0" maxValue="63311"/>
    </cacheField>
    <cacheField name="TOTAL" numFmtId="0">
      <sharedItems containsString="0" containsBlank="1" containsNumber="1" minValue="0" maxValue="125728"/>
    </cacheField>
    <cacheField name="ALN" numFmtId="0">
      <sharedItems containsBlank="1"/>
    </cacheField>
    <cacheField name="TYPE" numFmtId="0">
      <sharedItems containsBlank="1" count="3">
        <m/>
        <s v="c"/>
        <s v="x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3">
  <r>
    <x v="0"/>
    <x v="0"/>
    <d v="1996-01-01T00:00:00"/>
    <x v="0"/>
    <n v="4818"/>
    <n v="4255"/>
    <n v="9073"/>
    <m/>
    <x v="0"/>
    <m/>
  </r>
  <r>
    <x v="0"/>
    <x v="1"/>
    <d v="1996-02-01T00:00:00"/>
    <x v="0"/>
    <n v="4309"/>
    <n v="4323"/>
    <n v="8632"/>
    <m/>
    <x v="0"/>
    <m/>
  </r>
  <r>
    <x v="0"/>
    <x v="2"/>
    <d v="1996-03-01T00:00:00"/>
    <x v="0"/>
    <n v="4665"/>
    <n v="4362"/>
    <n v="9027"/>
    <m/>
    <x v="0"/>
    <m/>
  </r>
  <r>
    <x v="0"/>
    <x v="3"/>
    <d v="1996-04-01T00:00:00"/>
    <x v="0"/>
    <n v="4332"/>
    <n v="4814"/>
    <n v="9146"/>
    <m/>
    <x v="0"/>
    <m/>
  </r>
  <r>
    <x v="0"/>
    <x v="4"/>
    <d v="1996-05-01T00:00:00"/>
    <x v="0"/>
    <n v="5605"/>
    <n v="5529"/>
    <n v="11134"/>
    <m/>
    <x v="0"/>
    <m/>
  </r>
  <r>
    <x v="0"/>
    <x v="5"/>
    <d v="1996-06-01T00:00:00"/>
    <x v="0"/>
    <n v="5761"/>
    <n v="6065"/>
    <n v="11826"/>
    <m/>
    <x v="0"/>
    <m/>
  </r>
  <r>
    <x v="0"/>
    <x v="6"/>
    <d v="1996-07-01T00:00:00"/>
    <x v="0"/>
    <n v="5709"/>
    <n v="5498"/>
    <n v="11207"/>
    <m/>
    <x v="0"/>
    <m/>
  </r>
  <r>
    <x v="0"/>
    <x v="7"/>
    <d v="1996-08-01T00:00:00"/>
    <x v="0"/>
    <n v="5402"/>
    <n v="5628"/>
    <n v="11030"/>
    <m/>
    <x v="0"/>
    <m/>
  </r>
  <r>
    <x v="0"/>
    <x v="8"/>
    <d v="1996-09-01T00:00:00"/>
    <x v="0"/>
    <n v="4954"/>
    <n v="4694"/>
    <n v="9648"/>
    <m/>
    <x v="0"/>
    <m/>
  </r>
  <r>
    <x v="0"/>
    <x v="9"/>
    <d v="1996-10-01T00:00:00"/>
    <x v="0"/>
    <n v="5507"/>
    <n v="5076"/>
    <n v="10583"/>
    <m/>
    <x v="0"/>
    <m/>
  </r>
  <r>
    <x v="0"/>
    <x v="10"/>
    <d v="1996-11-01T00:00:00"/>
    <x v="0"/>
    <n v="5019"/>
    <n v="4870"/>
    <n v="9889"/>
    <m/>
    <x v="0"/>
    <m/>
  </r>
  <r>
    <x v="0"/>
    <x v="11"/>
    <d v="1996-12-01T00:00:00"/>
    <x v="0"/>
    <n v="5888"/>
    <n v="6051"/>
    <n v="11939"/>
    <m/>
    <x v="0"/>
    <m/>
  </r>
  <r>
    <x v="1"/>
    <x v="0"/>
    <d v="1997-01-01T00:00:00"/>
    <x v="0"/>
    <n v="4869"/>
    <n v="4447"/>
    <n v="9316"/>
    <m/>
    <x v="0"/>
    <m/>
  </r>
  <r>
    <x v="1"/>
    <x v="1"/>
    <d v="1997-02-01T00:00:00"/>
    <x v="0"/>
    <n v="4162"/>
    <n v="4037"/>
    <n v="8199"/>
    <m/>
    <x v="0"/>
    <m/>
  </r>
  <r>
    <x v="1"/>
    <x v="2"/>
    <d v="1997-03-01T00:00:00"/>
    <x v="0"/>
    <n v="5346"/>
    <n v="5351"/>
    <n v="10697"/>
    <m/>
    <x v="0"/>
    <m/>
  </r>
  <r>
    <x v="1"/>
    <x v="3"/>
    <d v="1997-04-01T00:00:00"/>
    <x v="0"/>
    <n v="4907"/>
    <n v="4790"/>
    <n v="9697"/>
    <m/>
    <x v="0"/>
    <m/>
  </r>
  <r>
    <x v="1"/>
    <x v="4"/>
    <d v="1997-05-01T00:00:00"/>
    <x v="0"/>
    <n v="5439"/>
    <n v="5389"/>
    <n v="10828"/>
    <m/>
    <x v="0"/>
    <m/>
  </r>
  <r>
    <x v="1"/>
    <x v="5"/>
    <d v="1997-06-01T00:00:00"/>
    <x v="0"/>
    <n v="5925"/>
    <n v="6070"/>
    <n v="11995"/>
    <m/>
    <x v="0"/>
    <m/>
  </r>
  <r>
    <x v="1"/>
    <x v="6"/>
    <d v="1997-07-01T00:00:00"/>
    <x v="0"/>
    <n v="6441"/>
    <n v="6358"/>
    <n v="12799"/>
    <m/>
    <x v="0"/>
    <m/>
  </r>
  <r>
    <x v="1"/>
    <x v="7"/>
    <d v="1997-08-01T00:00:00"/>
    <x v="0"/>
    <n v="6666"/>
    <n v="6627"/>
    <n v="13293"/>
    <m/>
    <x v="0"/>
    <m/>
  </r>
  <r>
    <x v="1"/>
    <x v="8"/>
    <d v="1997-09-01T00:00:00"/>
    <x v="0"/>
    <n v="5378"/>
    <n v="5378"/>
    <n v="10756"/>
    <m/>
    <x v="0"/>
    <m/>
  </r>
  <r>
    <x v="1"/>
    <x v="9"/>
    <d v="1997-10-01T00:00:00"/>
    <x v="0"/>
    <n v="6247"/>
    <n v="5854"/>
    <n v="12101"/>
    <m/>
    <x v="0"/>
    <m/>
  </r>
  <r>
    <x v="1"/>
    <x v="10"/>
    <d v="1997-11-01T00:00:00"/>
    <x v="0"/>
    <n v="5183"/>
    <n v="5051"/>
    <n v="10234"/>
    <m/>
    <x v="0"/>
    <m/>
  </r>
  <r>
    <x v="1"/>
    <x v="11"/>
    <d v="1997-12-01T00:00:00"/>
    <x v="0"/>
    <n v="6165"/>
    <n v="6500"/>
    <n v="12665"/>
    <m/>
    <x v="0"/>
    <m/>
  </r>
  <r>
    <x v="2"/>
    <x v="0"/>
    <d v="1998-01-01T00:00:00"/>
    <x v="0"/>
    <n v="5055"/>
    <n v="4527"/>
    <n v="9582"/>
    <m/>
    <x v="0"/>
    <m/>
  </r>
  <r>
    <x v="2"/>
    <x v="1"/>
    <d v="1998-02-01T00:00:00"/>
    <x v="0"/>
    <n v="4427"/>
    <n v="4229"/>
    <n v="8656"/>
    <m/>
    <x v="0"/>
    <m/>
  </r>
  <r>
    <x v="2"/>
    <x v="2"/>
    <d v="1998-03-01T00:00:00"/>
    <x v="0"/>
    <n v="5600"/>
    <n v="5758"/>
    <n v="11358"/>
    <m/>
    <x v="0"/>
    <m/>
  </r>
  <r>
    <x v="2"/>
    <x v="3"/>
    <d v="1998-04-01T00:00:00"/>
    <x v="0"/>
    <n v="5068"/>
    <n v="5101"/>
    <n v="10169"/>
    <m/>
    <x v="0"/>
    <m/>
  </r>
  <r>
    <x v="2"/>
    <x v="4"/>
    <d v="1998-05-01T00:00:00"/>
    <x v="0"/>
    <n v="5102"/>
    <n v="5280"/>
    <n v="10382"/>
    <m/>
    <x v="0"/>
    <m/>
  </r>
  <r>
    <x v="2"/>
    <x v="5"/>
    <d v="1998-06-01T00:00:00"/>
    <x v="0"/>
    <n v="6171"/>
    <n v="6344"/>
    <n v="12515"/>
    <m/>
    <x v="0"/>
    <m/>
  </r>
  <r>
    <x v="2"/>
    <x v="6"/>
    <d v="1998-07-01T00:00:00"/>
    <x v="0"/>
    <n v="6871"/>
    <n v="7129"/>
    <n v="14000"/>
    <m/>
    <x v="0"/>
    <m/>
  </r>
  <r>
    <x v="2"/>
    <x v="7"/>
    <d v="1998-08-01T00:00:00"/>
    <x v="0"/>
    <n v="7148"/>
    <n v="6967"/>
    <n v="14115"/>
    <m/>
    <x v="0"/>
    <m/>
  </r>
  <r>
    <x v="2"/>
    <x v="8"/>
    <d v="1998-09-01T00:00:00"/>
    <x v="0"/>
    <n v="6737"/>
    <n v="6031"/>
    <n v="12768"/>
    <m/>
    <x v="0"/>
    <m/>
  </r>
  <r>
    <x v="2"/>
    <x v="9"/>
    <d v="1998-10-01T00:00:00"/>
    <x v="0"/>
    <n v="6214"/>
    <n v="5904"/>
    <n v="12118"/>
    <m/>
    <x v="0"/>
    <m/>
  </r>
  <r>
    <x v="2"/>
    <x v="10"/>
    <d v="1998-11-01T00:00:00"/>
    <x v="0"/>
    <n v="5586"/>
    <n v="5642"/>
    <n v="11228"/>
    <m/>
    <x v="0"/>
    <m/>
  </r>
  <r>
    <x v="2"/>
    <x v="11"/>
    <d v="1998-12-01T00:00:00"/>
    <x v="0"/>
    <n v="6431"/>
    <n v="6580"/>
    <n v="13011"/>
    <m/>
    <x v="0"/>
    <m/>
  </r>
  <r>
    <x v="3"/>
    <x v="0"/>
    <d v="1999-01-01T00:00:00"/>
    <x v="0"/>
    <n v="5060"/>
    <n v="4744"/>
    <n v="9804"/>
    <m/>
    <x v="0"/>
    <m/>
  </r>
  <r>
    <x v="3"/>
    <x v="1"/>
    <d v="1999-02-01T00:00:00"/>
    <x v="0"/>
    <n v="4546"/>
    <n v="4421"/>
    <n v="8967"/>
    <m/>
    <x v="0"/>
    <m/>
  </r>
  <r>
    <x v="3"/>
    <x v="2"/>
    <d v="1999-03-01T00:00:00"/>
    <x v="0"/>
    <n v="5788"/>
    <n v="5447"/>
    <n v="11235"/>
    <m/>
    <x v="0"/>
    <m/>
  </r>
  <r>
    <x v="3"/>
    <x v="3"/>
    <d v="1999-04-01T00:00:00"/>
    <x v="0"/>
    <n v="5163"/>
    <n v="5635"/>
    <n v="10798"/>
    <m/>
    <x v="0"/>
    <m/>
  </r>
  <r>
    <x v="3"/>
    <x v="4"/>
    <d v="1999-05-01T00:00:00"/>
    <x v="0"/>
    <n v="5429"/>
    <n v="5434"/>
    <n v="10863"/>
    <m/>
    <x v="0"/>
    <m/>
  </r>
  <r>
    <x v="3"/>
    <x v="5"/>
    <d v="1999-06-01T00:00:00"/>
    <x v="0"/>
    <n v="6285"/>
    <n v="6302"/>
    <n v="12587"/>
    <m/>
    <x v="0"/>
    <m/>
  </r>
  <r>
    <x v="3"/>
    <x v="6"/>
    <d v="1999-07-01T00:00:00"/>
    <x v="0"/>
    <n v="6724"/>
    <n v="6302"/>
    <n v="13026"/>
    <m/>
    <x v="0"/>
    <m/>
  </r>
  <r>
    <x v="3"/>
    <x v="7"/>
    <d v="1999-08-01T00:00:00"/>
    <x v="0"/>
    <n v="6278"/>
    <n v="6248"/>
    <n v="12526"/>
    <m/>
    <x v="0"/>
    <m/>
  </r>
  <r>
    <x v="3"/>
    <x v="8"/>
    <d v="1999-09-01T00:00:00"/>
    <x v="0"/>
    <n v="6237"/>
    <n v="6114"/>
    <n v="12351"/>
    <m/>
    <x v="0"/>
    <m/>
  </r>
  <r>
    <x v="3"/>
    <x v="9"/>
    <d v="1999-10-01T00:00:00"/>
    <x v="0"/>
    <n v="6292"/>
    <n v="6114"/>
    <n v="12406"/>
    <m/>
    <x v="0"/>
    <m/>
  </r>
  <r>
    <x v="3"/>
    <x v="10"/>
    <d v="1999-11-01T00:00:00"/>
    <x v="0"/>
    <n v="5800"/>
    <n v="5640"/>
    <n v="11440"/>
    <m/>
    <x v="0"/>
    <m/>
  </r>
  <r>
    <x v="3"/>
    <x v="11"/>
    <d v="1999-12-01T00:00:00"/>
    <x v="0"/>
    <n v="6708"/>
    <n v="6114"/>
    <n v="12822"/>
    <m/>
    <x v="0"/>
    <m/>
  </r>
  <r>
    <x v="4"/>
    <x v="0"/>
    <d v="2000-01-01T00:00:00"/>
    <x v="0"/>
    <n v="4815"/>
    <n v="4489"/>
    <n v="9304"/>
    <m/>
    <x v="0"/>
    <m/>
  </r>
  <r>
    <x v="4"/>
    <x v="1"/>
    <d v="2000-02-01T00:00:00"/>
    <x v="0"/>
    <n v="4493"/>
    <n v="4441"/>
    <n v="8934"/>
    <m/>
    <x v="0"/>
    <m/>
  </r>
  <r>
    <x v="4"/>
    <x v="2"/>
    <d v="2000-03-01T00:00:00"/>
    <x v="0"/>
    <n v="6074"/>
    <n v="6077"/>
    <n v="12151"/>
    <m/>
    <x v="0"/>
    <m/>
  </r>
  <r>
    <x v="4"/>
    <x v="3"/>
    <d v="2000-04-01T00:00:00"/>
    <x v="0"/>
    <n v="5555"/>
    <n v="5465"/>
    <n v="11020"/>
    <m/>
    <x v="0"/>
    <m/>
  </r>
  <r>
    <x v="4"/>
    <x v="4"/>
    <d v="2000-05-01T00:00:00"/>
    <x v="0"/>
    <n v="5616"/>
    <n v="5996"/>
    <n v="11612"/>
    <m/>
    <x v="0"/>
    <m/>
  </r>
  <r>
    <x v="4"/>
    <x v="5"/>
    <d v="2000-06-01T00:00:00"/>
    <x v="0"/>
    <n v="6395"/>
    <n v="6311"/>
    <n v="12706"/>
    <m/>
    <x v="0"/>
    <m/>
  </r>
  <r>
    <x v="4"/>
    <x v="6"/>
    <d v="2000-07-01T00:00:00"/>
    <x v="0"/>
    <n v="6615"/>
    <n v="6296"/>
    <n v="12911"/>
    <m/>
    <x v="0"/>
    <m/>
  </r>
  <r>
    <x v="4"/>
    <x v="7"/>
    <d v="2000-08-01T00:00:00"/>
    <x v="0"/>
    <n v="6603"/>
    <n v="6507"/>
    <n v="13110"/>
    <m/>
    <x v="0"/>
    <m/>
  </r>
  <r>
    <x v="4"/>
    <x v="8"/>
    <d v="2000-09-01T00:00:00"/>
    <x v="0"/>
    <n v="5483"/>
    <n v="5323"/>
    <n v="10806"/>
    <m/>
    <x v="0"/>
    <m/>
  </r>
  <r>
    <x v="4"/>
    <x v="9"/>
    <d v="2000-10-01T00:00:00"/>
    <x v="0"/>
    <n v="6693"/>
    <n v="6403"/>
    <n v="13096"/>
    <m/>
    <x v="0"/>
    <m/>
  </r>
  <r>
    <x v="4"/>
    <x v="10"/>
    <d v="2000-11-01T00:00:00"/>
    <x v="0"/>
    <n v="6057"/>
    <n v="5831"/>
    <n v="11888"/>
    <m/>
    <x v="0"/>
    <m/>
  </r>
  <r>
    <x v="4"/>
    <x v="11"/>
    <d v="2000-12-01T00:00:00"/>
    <x v="0"/>
    <n v="5923"/>
    <n v="6213"/>
    <n v="12136"/>
    <m/>
    <x v="0"/>
    <m/>
  </r>
  <r>
    <x v="5"/>
    <x v="0"/>
    <d v="2001-01-01T00:00:00"/>
    <x v="0"/>
    <n v="5483"/>
    <n v="5323"/>
    <n v="10806"/>
    <m/>
    <x v="0"/>
    <m/>
  </r>
  <r>
    <x v="5"/>
    <x v="1"/>
    <d v="2001-02-01T00:00:00"/>
    <x v="0"/>
    <n v="4033"/>
    <n v="4004"/>
    <n v="8037"/>
    <m/>
    <x v="0"/>
    <m/>
  </r>
  <r>
    <x v="5"/>
    <x v="2"/>
    <d v="2001-03-01T00:00:00"/>
    <x v="0"/>
    <n v="5680"/>
    <n v="5418"/>
    <n v="11098"/>
    <m/>
    <x v="0"/>
    <m/>
  </r>
  <r>
    <x v="5"/>
    <x v="3"/>
    <d v="2001-04-01T00:00:00"/>
    <x v="0"/>
    <n v="5022"/>
    <n v="5044"/>
    <n v="10066"/>
    <m/>
    <x v="0"/>
    <m/>
  </r>
  <r>
    <x v="5"/>
    <x v="4"/>
    <d v="2001-05-01T00:00:00"/>
    <x v="0"/>
    <n v="6145"/>
    <n v="6114"/>
    <n v="12259"/>
    <m/>
    <x v="0"/>
    <m/>
  </r>
  <r>
    <x v="5"/>
    <x v="5"/>
    <d v="2001-06-01T00:00:00"/>
    <x v="0"/>
    <n v="6461"/>
    <n v="6614"/>
    <n v="13075"/>
    <m/>
    <x v="0"/>
    <m/>
  </r>
  <r>
    <x v="5"/>
    <x v="6"/>
    <d v="2001-07-01T00:00:00"/>
    <x v="0"/>
    <n v="6550"/>
    <n v="6376"/>
    <n v="12926"/>
    <m/>
    <x v="0"/>
    <m/>
  </r>
  <r>
    <x v="5"/>
    <x v="7"/>
    <d v="2001-08-01T00:00:00"/>
    <x v="0"/>
    <n v="6943"/>
    <n v="6861"/>
    <n v="13804"/>
    <m/>
    <x v="0"/>
    <m/>
  </r>
  <r>
    <x v="5"/>
    <x v="8"/>
    <d v="2001-09-01T00:00:00"/>
    <x v="0"/>
    <n v="3957"/>
    <n v="3686"/>
    <n v="7643"/>
    <m/>
    <x v="0"/>
    <m/>
  </r>
  <r>
    <x v="5"/>
    <x v="9"/>
    <d v="2001-10-01T00:00:00"/>
    <x v="0"/>
    <n v="5091"/>
    <n v="4762"/>
    <n v="9853"/>
    <m/>
    <x v="0"/>
    <m/>
  </r>
  <r>
    <x v="5"/>
    <x v="10"/>
    <d v="2001-11-01T00:00:00"/>
    <x v="0"/>
    <n v="4556"/>
    <n v="4350"/>
    <n v="8906"/>
    <m/>
    <x v="0"/>
    <m/>
  </r>
  <r>
    <x v="5"/>
    <x v="11"/>
    <d v="2001-12-01T00:00:00"/>
    <x v="0"/>
    <n v="4955"/>
    <n v="5123"/>
    <n v="10078"/>
    <m/>
    <x v="0"/>
    <m/>
  </r>
  <r>
    <x v="6"/>
    <x v="0"/>
    <d v="2002-01-01T00:00:00"/>
    <x v="0"/>
    <n v="4403"/>
    <n v="4040"/>
    <n v="8443"/>
    <m/>
    <x v="0"/>
    <m/>
  </r>
  <r>
    <x v="6"/>
    <x v="1"/>
    <d v="2002-02-01T00:00:00"/>
    <x v="0"/>
    <n v="4456"/>
    <n v="4196"/>
    <n v="8652"/>
    <m/>
    <x v="0"/>
    <m/>
  </r>
  <r>
    <x v="6"/>
    <x v="2"/>
    <d v="2002-03-01T00:00:00"/>
    <x v="0"/>
    <n v="4872"/>
    <n v="4783"/>
    <n v="9655"/>
    <m/>
    <x v="0"/>
    <m/>
  </r>
  <r>
    <x v="6"/>
    <x v="3"/>
    <d v="2002-04-01T00:00:00"/>
    <x v="0"/>
    <n v="4527"/>
    <n v="4416"/>
    <n v="8943"/>
    <m/>
    <x v="0"/>
    <m/>
  </r>
  <r>
    <x v="6"/>
    <x v="4"/>
    <d v="2002-05-01T00:00:00"/>
    <x v="0"/>
    <n v="4627"/>
    <n v="4745"/>
    <n v="9372"/>
    <m/>
    <x v="0"/>
    <m/>
  </r>
  <r>
    <x v="6"/>
    <x v="5"/>
    <d v="2002-06-01T00:00:00"/>
    <x v="0"/>
    <n v="5140"/>
    <n v="5265"/>
    <n v="10405"/>
    <m/>
    <x v="0"/>
    <m/>
  </r>
  <r>
    <x v="6"/>
    <x v="6"/>
    <d v="2002-07-01T00:00:00"/>
    <x v="0"/>
    <n v="5042"/>
    <n v="4924"/>
    <n v="9966"/>
    <m/>
    <x v="0"/>
    <m/>
  </r>
  <r>
    <x v="6"/>
    <x v="7"/>
    <d v="2002-08-01T00:00:00"/>
    <x v="0"/>
    <n v="5244"/>
    <n v="5124"/>
    <n v="10368"/>
    <m/>
    <x v="0"/>
    <m/>
  </r>
  <r>
    <x v="6"/>
    <x v="8"/>
    <d v="2002-09-01T00:00:00"/>
    <x v="0"/>
    <n v="4263"/>
    <n v="4174"/>
    <n v="8437"/>
    <m/>
    <x v="0"/>
    <m/>
  </r>
  <r>
    <x v="6"/>
    <x v="9"/>
    <d v="2002-10-01T00:00:00"/>
    <x v="0"/>
    <n v="5165"/>
    <n v="4890"/>
    <n v="10055"/>
    <m/>
    <x v="0"/>
    <m/>
  </r>
  <r>
    <x v="6"/>
    <x v="10"/>
    <d v="2002-11-01T00:00:00"/>
    <x v="0"/>
    <n v="4598"/>
    <n v="4244"/>
    <n v="8842"/>
    <m/>
    <x v="0"/>
    <m/>
  </r>
  <r>
    <x v="6"/>
    <x v="11"/>
    <d v="2002-12-01T00:00:00"/>
    <x v="0"/>
    <n v="5315"/>
    <n v="5482"/>
    <n v="10797"/>
    <m/>
    <x v="0"/>
    <m/>
  </r>
  <r>
    <x v="7"/>
    <x v="0"/>
    <d v="2003-01-01T00:00:00"/>
    <x v="0"/>
    <n v="4369"/>
    <n v="4088"/>
    <n v="8457"/>
    <m/>
    <x v="0"/>
    <m/>
  </r>
  <r>
    <x v="7"/>
    <x v="1"/>
    <d v="2003-02-01T00:00:00"/>
    <x v="0"/>
    <n v="4216"/>
    <n v="3969"/>
    <n v="8185"/>
    <m/>
    <x v="0"/>
    <m/>
  </r>
  <r>
    <x v="7"/>
    <x v="2"/>
    <d v="2003-03-01T00:00:00"/>
    <x v="0"/>
    <n v="4688"/>
    <n v="4690"/>
    <n v="9378"/>
    <m/>
    <x v="0"/>
    <m/>
  </r>
  <r>
    <x v="7"/>
    <x v="3"/>
    <d v="2003-04-01T00:00:00"/>
    <x v="0"/>
    <n v="4207"/>
    <n v="4117"/>
    <n v="8324"/>
    <m/>
    <x v="0"/>
    <m/>
  </r>
  <r>
    <x v="7"/>
    <x v="4"/>
    <d v="2003-05-01T00:00:00"/>
    <x v="0"/>
    <n v="4651"/>
    <n v="4725"/>
    <n v="9376"/>
    <m/>
    <x v="0"/>
    <m/>
  </r>
  <r>
    <x v="7"/>
    <x v="5"/>
    <d v="2003-06-01T00:00:00"/>
    <x v="0"/>
    <n v="5176"/>
    <n v="5159"/>
    <n v="10335"/>
    <m/>
    <x v="0"/>
    <m/>
  </r>
  <r>
    <x v="7"/>
    <x v="6"/>
    <d v="2003-07-01T00:00:00"/>
    <x v="0"/>
    <n v="5037"/>
    <n v="5195"/>
    <n v="10232"/>
    <m/>
    <x v="0"/>
    <m/>
  </r>
  <r>
    <x v="7"/>
    <x v="7"/>
    <d v="2003-08-01T00:00:00"/>
    <x v="0"/>
    <n v="6399"/>
    <n v="6077"/>
    <n v="12476"/>
    <m/>
    <x v="0"/>
    <m/>
  </r>
  <r>
    <x v="7"/>
    <x v="8"/>
    <d v="2003-09-01T00:00:00"/>
    <x v="0"/>
    <n v="6347"/>
    <n v="6242"/>
    <n v="12589"/>
    <m/>
    <x v="0"/>
    <m/>
  </r>
  <r>
    <x v="7"/>
    <x v="9"/>
    <d v="2003-10-01T00:00:00"/>
    <x v="0"/>
    <n v="5944"/>
    <n v="5613"/>
    <n v="11557"/>
    <m/>
    <x v="0"/>
    <m/>
  </r>
  <r>
    <x v="7"/>
    <x v="10"/>
    <d v="2003-11-01T00:00:00"/>
    <x v="0"/>
    <n v="5112"/>
    <n v="5223"/>
    <n v="10335"/>
    <m/>
    <x v="0"/>
    <m/>
  </r>
  <r>
    <x v="7"/>
    <x v="11"/>
    <d v="2003-12-01T00:00:00"/>
    <x v="0"/>
    <n v="5747"/>
    <n v="5836"/>
    <n v="11583"/>
    <m/>
    <x v="0"/>
    <m/>
  </r>
  <r>
    <x v="8"/>
    <x v="0"/>
    <d v="2004-01-01T00:00:00"/>
    <x v="0"/>
    <n v="4617"/>
    <n v="4475"/>
    <n v="9092"/>
    <m/>
    <x v="0"/>
    <m/>
  </r>
  <r>
    <x v="8"/>
    <x v="1"/>
    <d v="2004-02-01T00:00:00"/>
    <x v="0"/>
    <n v="4649"/>
    <n v="4516"/>
    <n v="9165"/>
    <m/>
    <x v="0"/>
    <m/>
  </r>
  <r>
    <x v="8"/>
    <x v="2"/>
    <d v="2004-03-01T00:00:00"/>
    <x v="0"/>
    <n v="5140"/>
    <n v="5223"/>
    <n v="10363"/>
    <m/>
    <x v="0"/>
    <m/>
  </r>
  <r>
    <x v="8"/>
    <x v="3"/>
    <d v="2004-04-01T00:00:00"/>
    <x v="0"/>
    <n v="5262"/>
    <n v="5182"/>
    <n v="10444"/>
    <m/>
    <x v="0"/>
    <m/>
  </r>
  <r>
    <x v="8"/>
    <x v="4"/>
    <d v="2004-05-01T00:00:00"/>
    <x v="0"/>
    <n v="5450"/>
    <n v="5713"/>
    <n v="11163"/>
    <m/>
    <x v="0"/>
    <m/>
  </r>
  <r>
    <x v="8"/>
    <x v="5"/>
    <d v="2004-06-01T00:00:00"/>
    <x v="0"/>
    <n v="6096"/>
    <n v="6065"/>
    <n v="12161"/>
    <m/>
    <x v="0"/>
    <m/>
  </r>
  <r>
    <x v="8"/>
    <x v="6"/>
    <d v="2004-07-01T00:00:00"/>
    <x v="0"/>
    <n v="5892"/>
    <n v="6022"/>
    <n v="11914"/>
    <m/>
    <x v="0"/>
    <m/>
  </r>
  <r>
    <x v="8"/>
    <x v="7"/>
    <d v="2004-08-01T00:00:00"/>
    <x v="0"/>
    <n v="6070"/>
    <n v="5967"/>
    <n v="12037"/>
    <m/>
    <x v="0"/>
    <m/>
  </r>
  <r>
    <x v="8"/>
    <x v="8"/>
    <d v="2004-09-01T00:00:00"/>
    <x v="0"/>
    <n v="5828"/>
    <n v="5718"/>
    <n v="11546"/>
    <m/>
    <x v="0"/>
    <m/>
  </r>
  <r>
    <x v="8"/>
    <x v="9"/>
    <d v="2004-10-01T00:00:00"/>
    <x v="0"/>
    <n v="7422"/>
    <n v="6995"/>
    <n v="14417"/>
    <m/>
    <x v="0"/>
    <m/>
  </r>
  <r>
    <x v="8"/>
    <x v="10"/>
    <d v="2004-11-01T00:00:00"/>
    <x v="0"/>
    <n v="6691"/>
    <n v="6742"/>
    <n v="13433"/>
    <m/>
    <x v="0"/>
    <m/>
  </r>
  <r>
    <x v="8"/>
    <x v="11"/>
    <d v="2004-12-01T00:00:00"/>
    <x v="0"/>
    <n v="7324"/>
    <n v="7531"/>
    <n v="14855"/>
    <m/>
    <x v="0"/>
    <m/>
  </r>
  <r>
    <x v="9"/>
    <x v="0"/>
    <d v="2005-01-01T00:00:00"/>
    <x v="0"/>
    <n v="6285"/>
    <n v="5932"/>
    <n v="12217"/>
    <m/>
    <x v="0"/>
    <m/>
  </r>
  <r>
    <x v="9"/>
    <x v="1"/>
    <d v="2005-02-01T00:00:00"/>
    <x v="0"/>
    <n v="5610"/>
    <n v="5629"/>
    <n v="11239"/>
    <m/>
    <x v="0"/>
    <m/>
  </r>
  <r>
    <x v="9"/>
    <x v="2"/>
    <d v="2005-03-01T00:00:00"/>
    <x v="0"/>
    <n v="7579"/>
    <n v="7247"/>
    <n v="14826"/>
    <m/>
    <x v="0"/>
    <m/>
  </r>
  <r>
    <x v="9"/>
    <x v="3"/>
    <d v="2005-04-01T00:00:00"/>
    <x v="0"/>
    <n v="7517"/>
    <n v="7496"/>
    <n v="15013"/>
    <m/>
    <x v="0"/>
    <m/>
  </r>
  <r>
    <x v="9"/>
    <x v="4"/>
    <d v="2005-05-01T00:00:00"/>
    <x v="0"/>
    <n v="7765"/>
    <n v="8043"/>
    <n v="15808"/>
    <m/>
    <x v="0"/>
    <m/>
  </r>
  <r>
    <x v="9"/>
    <x v="5"/>
    <d v="2005-06-01T00:00:00"/>
    <x v="0"/>
    <n v="8830"/>
    <n v="9048"/>
    <n v="17878"/>
    <m/>
    <x v="0"/>
    <m/>
  </r>
  <r>
    <x v="9"/>
    <x v="6"/>
    <d v="2005-07-01T00:00:00"/>
    <x v="0"/>
    <n v="8876"/>
    <n v="8770"/>
    <n v="17646"/>
    <m/>
    <x v="0"/>
    <m/>
  </r>
  <r>
    <x v="9"/>
    <x v="7"/>
    <d v="2005-08-01T00:00:00"/>
    <x v="0"/>
    <n v="9091"/>
    <n v="9105"/>
    <n v="18196"/>
    <m/>
    <x v="0"/>
    <m/>
  </r>
  <r>
    <x v="9"/>
    <x v="8"/>
    <d v="2005-09-01T00:00:00"/>
    <x v="0"/>
    <n v="7793"/>
    <n v="7484"/>
    <n v="15277"/>
    <m/>
    <x v="0"/>
    <m/>
  </r>
  <r>
    <x v="9"/>
    <x v="9"/>
    <d v="2005-10-01T00:00:00"/>
    <x v="0"/>
    <n v="7938"/>
    <n v="8072"/>
    <n v="16010"/>
    <m/>
    <x v="0"/>
    <m/>
  </r>
  <r>
    <x v="9"/>
    <x v="10"/>
    <d v="2005-11-01T00:00:00"/>
    <x v="0"/>
    <n v="6708"/>
    <n v="6554"/>
    <n v="13262"/>
    <m/>
    <x v="0"/>
    <m/>
  </r>
  <r>
    <x v="9"/>
    <x v="11"/>
    <d v="2005-12-01T00:00:00"/>
    <x v="0"/>
    <n v="7000"/>
    <n v="6130"/>
    <n v="13130"/>
    <m/>
    <x v="0"/>
    <m/>
  </r>
  <r>
    <x v="10"/>
    <x v="0"/>
    <d v="2006-01-01T00:00:00"/>
    <x v="0"/>
    <n v="5910"/>
    <n v="5660"/>
    <n v="11570"/>
    <m/>
    <x v="0"/>
    <m/>
  </r>
  <r>
    <x v="10"/>
    <x v="1"/>
    <d v="2006-02-01T00:00:00"/>
    <x v="0"/>
    <n v="5374"/>
    <n v="5217"/>
    <n v="10591"/>
    <m/>
    <x v="0"/>
    <m/>
  </r>
  <r>
    <x v="10"/>
    <x v="2"/>
    <d v="2006-03-01T00:00:00"/>
    <x v="0"/>
    <n v="6550"/>
    <n v="6489"/>
    <n v="13039"/>
    <m/>
    <x v="0"/>
    <m/>
  </r>
  <r>
    <x v="10"/>
    <x v="3"/>
    <d v="2006-04-01T00:00:00"/>
    <x v="0"/>
    <n v="6474"/>
    <n v="6542"/>
    <n v="13016"/>
    <m/>
    <x v="0"/>
    <m/>
  </r>
  <r>
    <x v="10"/>
    <x v="4"/>
    <d v="2006-05-01T00:00:00"/>
    <x v="0"/>
    <n v="7172"/>
    <n v="6959"/>
    <n v="14131"/>
    <m/>
    <x v="0"/>
    <m/>
  </r>
  <r>
    <x v="10"/>
    <x v="5"/>
    <d v="2006-06-01T00:00:00"/>
    <x v="0"/>
    <n v="7739"/>
    <n v="7768"/>
    <n v="15507"/>
    <m/>
    <x v="0"/>
    <m/>
  </r>
  <r>
    <x v="10"/>
    <x v="6"/>
    <d v="2006-07-01T00:00:00"/>
    <x v="0"/>
    <n v="7587"/>
    <n v="7644"/>
    <n v="15231"/>
    <m/>
    <x v="0"/>
    <m/>
  </r>
  <r>
    <x v="10"/>
    <x v="7"/>
    <d v="2006-08-01T00:00:00"/>
    <x v="0"/>
    <n v="7363"/>
    <n v="7262"/>
    <n v="14625"/>
    <m/>
    <x v="0"/>
    <m/>
  </r>
  <r>
    <x v="10"/>
    <x v="8"/>
    <d v="2006-09-01T00:00:00"/>
    <x v="0"/>
    <n v="6337"/>
    <n v="6213"/>
    <n v="12550"/>
    <m/>
    <x v="0"/>
    <m/>
  </r>
  <r>
    <x v="10"/>
    <x v="9"/>
    <d v="2006-10-01T00:00:00"/>
    <x v="0"/>
    <n v="7004"/>
    <n v="6906"/>
    <n v="13910"/>
    <m/>
    <x v="0"/>
    <m/>
  </r>
  <r>
    <x v="10"/>
    <x v="10"/>
    <d v="2006-11-01T00:00:00"/>
    <x v="0"/>
    <n v="6453"/>
    <n v="6287"/>
    <n v="12740"/>
    <m/>
    <x v="0"/>
    <m/>
  </r>
  <r>
    <x v="10"/>
    <x v="11"/>
    <d v="2006-12-01T00:00:00"/>
    <x v="0"/>
    <n v="6506"/>
    <n v="6620"/>
    <n v="13126"/>
    <m/>
    <x v="0"/>
    <m/>
  </r>
  <r>
    <x v="11"/>
    <x v="0"/>
    <d v="2007-01-01T00:00:00"/>
    <x v="0"/>
    <n v="6649"/>
    <n v="6718"/>
    <n v="13367"/>
    <m/>
    <x v="0"/>
    <m/>
  </r>
  <r>
    <x v="11"/>
    <x v="1"/>
    <d v="2007-02-01T00:00:00"/>
    <x v="0"/>
    <n v="6297"/>
    <n v="5901"/>
    <n v="12198"/>
    <m/>
    <x v="0"/>
    <m/>
  </r>
  <r>
    <x v="11"/>
    <x v="2"/>
    <d v="2007-03-01T00:00:00"/>
    <x v="0"/>
    <n v="5297"/>
    <n v="5348"/>
    <n v="10645"/>
    <m/>
    <x v="0"/>
    <m/>
  </r>
  <r>
    <x v="11"/>
    <x v="3"/>
    <d v="2007-04-01T00:00:00"/>
    <x v="0"/>
    <n v="6153"/>
    <n v="6234"/>
    <n v="12387"/>
    <m/>
    <x v="0"/>
    <m/>
  </r>
  <r>
    <x v="11"/>
    <x v="4"/>
    <d v="2007-05-01T00:00:00"/>
    <x v="0"/>
    <n v="6400"/>
    <n v="6697"/>
    <n v="13097"/>
    <m/>
    <x v="0"/>
    <m/>
  </r>
  <r>
    <x v="11"/>
    <x v="5"/>
    <d v="2007-06-01T00:00:00"/>
    <x v="0"/>
    <n v="7177"/>
    <n v="7159"/>
    <n v="14336"/>
    <m/>
    <x v="0"/>
    <m/>
  </r>
  <r>
    <x v="11"/>
    <x v="6"/>
    <d v="2007-07-01T00:00:00"/>
    <x v="0"/>
    <n v="6864"/>
    <n v="6741"/>
    <n v="13605"/>
    <m/>
    <x v="0"/>
    <m/>
  </r>
  <r>
    <x v="11"/>
    <x v="7"/>
    <d v="2007-08-01T00:00:00"/>
    <x v="0"/>
    <n v="6977"/>
    <n v="7101"/>
    <n v="14078"/>
    <m/>
    <x v="0"/>
    <m/>
  </r>
  <r>
    <x v="11"/>
    <x v="8"/>
    <d v="2007-09-01T00:00:00"/>
    <x v="0"/>
    <n v="6335"/>
    <n v="6316"/>
    <n v="12651"/>
    <m/>
    <x v="0"/>
    <m/>
  </r>
  <r>
    <x v="11"/>
    <x v="9"/>
    <d v="2007-10-01T00:00:00"/>
    <x v="0"/>
    <n v="6462"/>
    <n v="6280"/>
    <n v="12742"/>
    <m/>
    <x v="0"/>
    <m/>
  </r>
  <r>
    <x v="11"/>
    <x v="10"/>
    <d v="2007-11-01T00:00:00"/>
    <x v="0"/>
    <n v="6053"/>
    <n v="6006"/>
    <n v="12059"/>
    <m/>
    <x v="0"/>
    <m/>
  </r>
  <r>
    <x v="11"/>
    <x v="11"/>
    <d v="2007-12-01T00:00:00"/>
    <x v="0"/>
    <n v="6244"/>
    <n v="6249"/>
    <n v="12493"/>
    <m/>
    <x v="0"/>
    <m/>
  </r>
  <r>
    <x v="12"/>
    <x v="0"/>
    <d v="2008-01-01T00:00:00"/>
    <x v="0"/>
    <n v="5590"/>
    <n v="5431"/>
    <n v="11021"/>
    <m/>
    <x v="0"/>
    <m/>
  </r>
  <r>
    <x v="12"/>
    <x v="1"/>
    <d v="2008-02-01T00:00:00"/>
    <x v="0"/>
    <n v="4936"/>
    <n v="5119"/>
    <n v="10055"/>
    <m/>
    <x v="0"/>
    <m/>
  </r>
  <r>
    <x v="12"/>
    <x v="2"/>
    <d v="2008-03-01T00:00:00"/>
    <x v="0"/>
    <n v="5229"/>
    <n v="5236"/>
    <n v="10465"/>
    <m/>
    <x v="0"/>
    <m/>
  </r>
  <r>
    <x v="12"/>
    <x v="3"/>
    <d v="2008-04-01T00:00:00"/>
    <x v="0"/>
    <n v="5100"/>
    <n v="5078"/>
    <n v="10178"/>
    <m/>
    <x v="0"/>
    <m/>
  </r>
  <r>
    <x v="12"/>
    <x v="4"/>
    <d v="2008-05-01T00:00:00"/>
    <x v="0"/>
    <n v="5680"/>
    <n v="5674"/>
    <n v="11354"/>
    <m/>
    <x v="0"/>
    <m/>
  </r>
  <r>
    <x v="12"/>
    <x v="5"/>
    <d v="2008-06-01T00:00:00"/>
    <x v="0"/>
    <n v="6289"/>
    <n v="6653"/>
    <n v="12942"/>
    <m/>
    <x v="0"/>
    <m/>
  </r>
  <r>
    <x v="12"/>
    <x v="6"/>
    <d v="2008-07-01T00:00:00"/>
    <x v="0"/>
    <n v="7079"/>
    <n v="7030"/>
    <n v="14109"/>
    <m/>
    <x v="0"/>
    <m/>
  </r>
  <r>
    <x v="12"/>
    <x v="7"/>
    <d v="2008-08-01T00:00:00"/>
    <x v="0"/>
    <n v="6762"/>
    <n v="7437"/>
    <n v="14199"/>
    <m/>
    <x v="0"/>
    <m/>
  </r>
  <r>
    <x v="12"/>
    <x v="8"/>
    <d v="2008-09-01T00:00:00"/>
    <x v="0"/>
    <n v="5853"/>
    <n v="6026"/>
    <n v="11879"/>
    <m/>
    <x v="0"/>
    <m/>
  </r>
  <r>
    <x v="12"/>
    <x v="9"/>
    <d v="2008-10-01T00:00:00"/>
    <x v="0"/>
    <n v="7280"/>
    <n v="6899"/>
    <n v="14179"/>
    <m/>
    <x v="0"/>
    <m/>
  </r>
  <r>
    <x v="12"/>
    <x v="10"/>
    <d v="2008-11-01T00:00:00"/>
    <x v="0"/>
    <n v="5789"/>
    <n v="5759"/>
    <n v="11548"/>
    <m/>
    <x v="0"/>
    <m/>
  </r>
  <r>
    <x v="12"/>
    <x v="11"/>
    <d v="2008-12-01T00:00:00"/>
    <x v="0"/>
    <n v="7461"/>
    <n v="7423"/>
    <n v="14884"/>
    <m/>
    <x v="0"/>
    <m/>
  </r>
  <r>
    <x v="13"/>
    <x v="0"/>
    <d v="2009-01-01T00:00:00"/>
    <x v="0"/>
    <n v="5454"/>
    <n v="5507"/>
    <n v="10961"/>
    <m/>
    <x v="0"/>
    <m/>
  </r>
  <r>
    <x v="13"/>
    <x v="1"/>
    <d v="2009-02-01T00:00:00"/>
    <x v="0"/>
    <n v="5166"/>
    <n v="4994"/>
    <n v="10160"/>
    <m/>
    <x v="0"/>
    <m/>
  </r>
  <r>
    <x v="13"/>
    <x v="2"/>
    <d v="2009-03-01T00:00:00"/>
    <x v="0"/>
    <n v="5628"/>
    <n v="5901"/>
    <n v="11529"/>
    <m/>
    <x v="0"/>
    <m/>
  </r>
  <r>
    <x v="13"/>
    <x v="3"/>
    <d v="2009-04-01T00:00:00"/>
    <x v="0"/>
    <n v="6424"/>
    <n v="6310"/>
    <n v="12734"/>
    <m/>
    <x v="0"/>
    <m/>
  </r>
  <r>
    <x v="13"/>
    <x v="4"/>
    <d v="2009-05-01T00:00:00"/>
    <x v="0"/>
    <n v="5539"/>
    <n v="5490"/>
    <n v="11029"/>
    <m/>
    <x v="0"/>
    <m/>
  </r>
  <r>
    <x v="13"/>
    <x v="5"/>
    <d v="2009-06-01T00:00:00"/>
    <x v="0"/>
    <n v="6314"/>
    <n v="6647"/>
    <n v="12961"/>
    <m/>
    <x v="0"/>
    <m/>
  </r>
  <r>
    <x v="13"/>
    <x v="6"/>
    <d v="2009-07-01T00:00:00"/>
    <x v="0"/>
    <n v="6654"/>
    <n v="6935"/>
    <n v="13589"/>
    <m/>
    <x v="0"/>
    <m/>
  </r>
  <r>
    <x v="13"/>
    <x v="7"/>
    <d v="2009-08-01T00:00:00"/>
    <x v="0"/>
    <n v="6059"/>
    <n v="6227"/>
    <n v="12286"/>
    <m/>
    <x v="0"/>
    <m/>
  </r>
  <r>
    <x v="13"/>
    <x v="8"/>
    <d v="2009-09-01T00:00:00"/>
    <x v="0"/>
    <n v="5859"/>
    <n v="6158"/>
    <n v="12017"/>
    <m/>
    <x v="0"/>
    <m/>
  </r>
  <r>
    <x v="13"/>
    <x v="9"/>
    <d v="2009-10-01T00:00:00"/>
    <x v="0"/>
    <n v="6814"/>
    <n v="6457"/>
    <n v="13271"/>
    <m/>
    <x v="0"/>
    <m/>
  </r>
  <r>
    <x v="13"/>
    <x v="10"/>
    <d v="2009-11-01T00:00:00"/>
    <x v="0"/>
    <n v="6525"/>
    <n v="6510"/>
    <n v="13035"/>
    <m/>
    <x v="0"/>
    <m/>
  </r>
  <r>
    <x v="13"/>
    <x v="11"/>
    <d v="2009-12-01T00:00:00"/>
    <x v="0"/>
    <n v="7044"/>
    <n v="7195"/>
    <n v="14239"/>
    <m/>
    <x v="0"/>
    <m/>
  </r>
  <r>
    <x v="14"/>
    <x v="0"/>
    <d v="2010-01-01T00:00:00"/>
    <x v="0"/>
    <n v="5855"/>
    <n v="6009"/>
    <n v="11864"/>
    <m/>
    <x v="0"/>
    <m/>
  </r>
  <r>
    <x v="14"/>
    <x v="1"/>
    <d v="2010-02-01T00:00:00"/>
    <x v="0"/>
    <n v="5362"/>
    <n v="5356"/>
    <n v="10718"/>
    <m/>
    <x v="0"/>
    <m/>
  </r>
  <r>
    <x v="14"/>
    <x v="2"/>
    <d v="2010-03-01T00:00:00"/>
    <x v="0"/>
    <n v="6402"/>
    <n v="6385"/>
    <n v="12787"/>
    <m/>
    <x v="0"/>
    <m/>
  </r>
  <r>
    <x v="14"/>
    <x v="3"/>
    <d v="2010-04-01T00:00:00"/>
    <x v="0"/>
    <n v="6457"/>
    <n v="6374"/>
    <n v="12831"/>
    <m/>
    <x v="0"/>
    <m/>
  </r>
  <r>
    <x v="14"/>
    <x v="4"/>
    <d v="2010-05-01T00:00:00"/>
    <x v="0"/>
    <n v="7031"/>
    <n v="7113"/>
    <n v="14144"/>
    <m/>
    <x v="0"/>
    <m/>
  </r>
  <r>
    <x v="14"/>
    <x v="5"/>
    <d v="2010-06-01T00:00:00"/>
    <x v="0"/>
    <n v="7118"/>
    <n v="7337"/>
    <n v="14455"/>
    <m/>
    <x v="0"/>
    <m/>
  </r>
  <r>
    <x v="14"/>
    <x v="6"/>
    <d v="2010-07-01T00:00:00"/>
    <x v="0"/>
    <n v="7837"/>
    <n v="7741"/>
    <n v="15578"/>
    <m/>
    <x v="0"/>
    <m/>
  </r>
  <r>
    <x v="14"/>
    <x v="7"/>
    <d v="2010-08-01T00:00:00"/>
    <x v="0"/>
    <n v="7822"/>
    <n v="8045"/>
    <n v="15867"/>
    <m/>
    <x v="0"/>
    <m/>
  </r>
  <r>
    <x v="14"/>
    <x v="8"/>
    <d v="2010-09-01T00:00:00"/>
    <x v="0"/>
    <n v="7105"/>
    <n v="6955"/>
    <n v="14060"/>
    <m/>
    <x v="0"/>
    <m/>
  </r>
  <r>
    <x v="14"/>
    <x v="9"/>
    <d v="2010-10-01T00:00:00"/>
    <x v="0"/>
    <n v="7541"/>
    <n v="7246"/>
    <n v="14787"/>
    <m/>
    <x v="0"/>
    <m/>
  </r>
  <r>
    <x v="14"/>
    <x v="10"/>
    <d v="2010-11-01T00:00:00"/>
    <x v="0"/>
    <n v="6787"/>
    <n v="6782"/>
    <n v="13569"/>
    <m/>
    <x v="0"/>
    <m/>
  </r>
  <r>
    <x v="14"/>
    <x v="11"/>
    <d v="2010-12-01T00:00:00"/>
    <x v="0"/>
    <n v="7788"/>
    <n v="7448"/>
    <n v="15236"/>
    <m/>
    <x v="0"/>
    <m/>
  </r>
  <r>
    <x v="15"/>
    <x v="0"/>
    <d v="2011-01-01T00:00:00"/>
    <x v="0"/>
    <n v="7420"/>
    <n v="6570"/>
    <n v="13990"/>
    <m/>
    <x v="0"/>
    <m/>
  </r>
  <r>
    <x v="15"/>
    <x v="1"/>
    <d v="2011-02-01T00:00:00"/>
    <x v="0"/>
    <n v="5709"/>
    <n v="5813"/>
    <n v="11522"/>
    <m/>
    <x v="0"/>
    <m/>
  </r>
  <r>
    <x v="15"/>
    <x v="2"/>
    <d v="2011-03-01T00:00:00"/>
    <x v="0"/>
    <n v="6940"/>
    <n v="7007"/>
    <n v="13947"/>
    <m/>
    <x v="0"/>
    <m/>
  </r>
  <r>
    <x v="15"/>
    <x v="3"/>
    <d v="2011-04-01T00:00:00"/>
    <x v="0"/>
    <n v="6287"/>
    <n v="6106"/>
    <n v="12393"/>
    <m/>
    <x v="0"/>
    <m/>
  </r>
  <r>
    <x v="15"/>
    <x v="4"/>
    <d v="2011-05-01T00:00:00"/>
    <x v="0"/>
    <n v="6554"/>
    <n v="6541"/>
    <n v="13095"/>
    <m/>
    <x v="0"/>
    <m/>
  </r>
  <r>
    <x v="15"/>
    <x v="5"/>
    <d v="2011-06-01T00:00:00"/>
    <x v="0"/>
    <n v="6952"/>
    <n v="7383"/>
    <n v="14335"/>
    <m/>
    <x v="0"/>
    <m/>
  </r>
  <r>
    <x v="15"/>
    <x v="6"/>
    <d v="2011-07-01T00:00:00"/>
    <x v="0"/>
    <n v="6949"/>
    <n v="7131"/>
    <n v="14080"/>
    <m/>
    <x v="0"/>
    <m/>
  </r>
  <r>
    <x v="15"/>
    <x v="7"/>
    <d v="2011-08-01T00:00:00"/>
    <x v="0"/>
    <n v="6447"/>
    <n v="6767"/>
    <n v="13214"/>
    <m/>
    <x v="0"/>
    <m/>
  </r>
  <r>
    <x v="15"/>
    <x v="8"/>
    <d v="2011-09-01T00:00:00"/>
    <x v="0"/>
    <n v="5991"/>
    <n v="4172"/>
    <n v="10163"/>
    <m/>
    <x v="0"/>
    <m/>
  </r>
  <r>
    <x v="15"/>
    <x v="9"/>
    <d v="2011-10-01T00:00:00"/>
    <x v="0"/>
    <n v="5866"/>
    <n v="5973"/>
    <n v="11839"/>
    <m/>
    <x v="0"/>
    <m/>
  </r>
  <r>
    <x v="15"/>
    <x v="10"/>
    <d v="2011-11-01T00:00:00"/>
    <x v="0"/>
    <n v="6395"/>
    <n v="6088"/>
    <n v="12483"/>
    <m/>
    <x v="0"/>
    <m/>
  </r>
  <r>
    <x v="15"/>
    <x v="11"/>
    <d v="2011-12-01T00:00:00"/>
    <x v="0"/>
    <n v="6661"/>
    <n v="6820"/>
    <n v="13481"/>
    <m/>
    <x v="0"/>
    <m/>
  </r>
  <r>
    <x v="16"/>
    <x v="0"/>
    <d v="2012-01-01T00:00:00"/>
    <x v="0"/>
    <n v="6427"/>
    <n v="6050"/>
    <n v="12477"/>
    <m/>
    <x v="0"/>
    <m/>
  </r>
  <r>
    <x v="16"/>
    <x v="1"/>
    <d v="2012-02-01T00:00:00"/>
    <x v="0"/>
    <n v="5903"/>
    <n v="5929"/>
    <n v="11832"/>
    <m/>
    <x v="0"/>
    <m/>
  </r>
  <r>
    <x v="16"/>
    <x v="2"/>
    <d v="2012-03-01T00:00:00"/>
    <x v="0"/>
    <n v="7308"/>
    <n v="7317"/>
    <n v="14625"/>
    <m/>
    <x v="0"/>
    <m/>
  </r>
  <r>
    <x v="16"/>
    <x v="3"/>
    <d v="2012-04-01T00:00:00"/>
    <x v="0"/>
    <n v="6351"/>
    <n v="6599"/>
    <n v="12950"/>
    <m/>
    <x v="0"/>
    <m/>
  </r>
  <r>
    <x v="16"/>
    <x v="4"/>
    <d v="2012-05-01T00:00:00"/>
    <x v="0"/>
    <n v="6766"/>
    <n v="6646"/>
    <n v="13412"/>
    <m/>
    <x v="0"/>
    <m/>
  </r>
  <r>
    <x v="16"/>
    <x v="5"/>
    <d v="2012-06-01T00:00:00"/>
    <x v="0"/>
    <n v="7596"/>
    <n v="7856"/>
    <n v="15452"/>
    <m/>
    <x v="0"/>
    <m/>
  </r>
  <r>
    <x v="16"/>
    <x v="6"/>
    <d v="2012-07-01T00:00:00"/>
    <x v="0"/>
    <n v="8747"/>
    <n v="8657"/>
    <n v="17404"/>
    <m/>
    <x v="0"/>
    <m/>
  </r>
  <r>
    <x v="16"/>
    <x v="7"/>
    <d v="2012-08-01T00:00:00"/>
    <x v="0"/>
    <n v="8267"/>
    <n v="8038"/>
    <n v="16305"/>
    <m/>
    <x v="0"/>
    <m/>
  </r>
  <r>
    <x v="16"/>
    <x v="8"/>
    <d v="2012-09-01T00:00:00"/>
    <x v="0"/>
    <n v="6841"/>
    <n v="6865"/>
    <n v="13706"/>
    <m/>
    <x v="0"/>
    <m/>
  </r>
  <r>
    <x v="16"/>
    <x v="9"/>
    <d v="2012-10-01T00:00:00"/>
    <x v="0"/>
    <n v="7096"/>
    <n v="6934"/>
    <n v="14030"/>
    <m/>
    <x v="0"/>
    <m/>
  </r>
  <r>
    <x v="16"/>
    <x v="10"/>
    <d v="2012-11-01T00:00:00"/>
    <x v="0"/>
    <n v="7308"/>
    <n v="7288"/>
    <n v="14596"/>
    <m/>
    <x v="0"/>
    <m/>
  </r>
  <r>
    <x v="16"/>
    <x v="11"/>
    <d v="2012-12-01T00:00:00"/>
    <x v="0"/>
    <n v="9182"/>
    <n v="9380"/>
    <n v="18562"/>
    <m/>
    <x v="0"/>
    <m/>
  </r>
  <r>
    <x v="17"/>
    <x v="0"/>
    <d v="2013-01-01T00:00:00"/>
    <x v="0"/>
    <n v="7700"/>
    <n v="7682"/>
    <n v="15382"/>
    <m/>
    <x v="0"/>
    <m/>
  </r>
  <r>
    <x v="17"/>
    <x v="1"/>
    <d v="2013-02-01T00:00:00"/>
    <x v="0"/>
    <n v="7798"/>
    <n v="7075"/>
    <n v="14873"/>
    <m/>
    <x v="0"/>
    <m/>
  </r>
  <r>
    <x v="17"/>
    <x v="2"/>
    <d v="2013-03-01T00:00:00"/>
    <x v="0"/>
    <n v="9300"/>
    <n v="9071"/>
    <n v="18371"/>
    <m/>
    <x v="0"/>
    <m/>
  </r>
  <r>
    <x v="17"/>
    <x v="3"/>
    <d v="2013-04-01T00:00:00"/>
    <x v="0"/>
    <n v="8139"/>
    <n v="8208"/>
    <n v="16347"/>
    <m/>
    <x v="0"/>
    <m/>
  </r>
  <r>
    <x v="17"/>
    <x v="4"/>
    <d v="2013-05-01T00:00:00"/>
    <x v="0"/>
    <n v="8730"/>
    <n v="8713"/>
    <n v="17443"/>
    <m/>
    <x v="0"/>
    <m/>
  </r>
  <r>
    <x v="17"/>
    <x v="5"/>
    <d v="2013-06-01T00:00:00"/>
    <x v="0"/>
    <n v="8443"/>
    <n v="8760"/>
    <n v="17203"/>
    <m/>
    <x v="0"/>
    <m/>
  </r>
  <r>
    <x v="17"/>
    <x v="6"/>
    <d v="2013-07-01T00:00:00"/>
    <x v="0"/>
    <n v="8484"/>
    <n v="8640"/>
    <n v="17124"/>
    <m/>
    <x v="0"/>
    <m/>
  </r>
  <r>
    <x v="17"/>
    <x v="7"/>
    <d v="2013-08-01T00:00:00"/>
    <x v="0"/>
    <n v="8167"/>
    <n v="8088"/>
    <n v="16255"/>
    <m/>
    <x v="0"/>
    <m/>
  </r>
  <r>
    <x v="17"/>
    <x v="8"/>
    <d v="2013-09-01T00:00:00"/>
    <x v="0"/>
    <n v="6960"/>
    <n v="7208"/>
    <n v="14168"/>
    <m/>
    <x v="0"/>
    <m/>
  </r>
  <r>
    <x v="17"/>
    <x v="9"/>
    <d v="2013-10-01T00:00:00"/>
    <x v="0"/>
    <n v="7658"/>
    <n v="7225"/>
    <n v="14883"/>
    <m/>
    <x v="0"/>
    <m/>
  </r>
  <r>
    <x v="17"/>
    <x v="10"/>
    <d v="2013-11-01T00:00:00"/>
    <x v="0"/>
    <n v="7950"/>
    <n v="7771"/>
    <n v="15721"/>
    <m/>
    <x v="0"/>
    <m/>
  </r>
  <r>
    <x v="17"/>
    <x v="11"/>
    <d v="2013-12-01T00:00:00"/>
    <x v="0"/>
    <n v="9299"/>
    <n v="9315"/>
    <n v="18614"/>
    <m/>
    <x v="0"/>
    <m/>
  </r>
  <r>
    <x v="18"/>
    <x v="0"/>
    <d v="2014-01-01T00:00:00"/>
    <x v="0"/>
    <n v="7270"/>
    <n v="7413"/>
    <n v="14683"/>
    <m/>
    <x v="0"/>
    <m/>
  </r>
  <r>
    <x v="18"/>
    <x v="1"/>
    <d v="2014-02-01T00:00:00"/>
    <x v="0"/>
    <n v="7082"/>
    <n v="6901"/>
    <n v="13983"/>
    <m/>
    <x v="0"/>
    <m/>
  </r>
  <r>
    <x v="18"/>
    <x v="2"/>
    <d v="2014-03-01T00:00:00"/>
    <x v="0"/>
    <n v="9021"/>
    <n v="9073"/>
    <n v="18094"/>
    <m/>
    <x v="0"/>
    <m/>
  </r>
  <r>
    <x v="18"/>
    <x v="3"/>
    <d v="2014-04-01T00:00:00"/>
    <x v="0"/>
    <n v="8184"/>
    <n v="8255"/>
    <n v="16439"/>
    <m/>
    <x v="0"/>
    <m/>
  </r>
  <r>
    <x v="18"/>
    <x v="4"/>
    <d v="2014-05-01T00:00:00"/>
    <x v="0"/>
    <n v="8918"/>
    <n v="8647"/>
    <n v="17565"/>
    <m/>
    <x v="0"/>
    <m/>
  </r>
  <r>
    <x v="18"/>
    <x v="5"/>
    <d v="2014-06-01T00:00:00"/>
    <x v="0"/>
    <n v="9355"/>
    <n v="9758"/>
    <n v="19113"/>
    <m/>
    <x v="0"/>
    <m/>
  </r>
  <r>
    <x v="18"/>
    <x v="6"/>
    <d v="2014-07-01T00:00:00"/>
    <x v="0"/>
    <n v="9016"/>
    <n v="9407"/>
    <n v="18423"/>
    <m/>
    <x v="0"/>
    <m/>
  </r>
  <r>
    <x v="18"/>
    <x v="7"/>
    <d v="2014-08-01T00:00:00"/>
    <x v="0"/>
    <n v="8639"/>
    <n v="8466"/>
    <n v="17105"/>
    <m/>
    <x v="0"/>
    <m/>
  </r>
  <r>
    <x v="18"/>
    <x v="8"/>
    <d v="2014-09-01T00:00:00"/>
    <x v="0"/>
    <n v="7652"/>
    <n v="7403"/>
    <n v="15055"/>
    <m/>
    <x v="0"/>
    <m/>
  </r>
  <r>
    <x v="18"/>
    <x v="9"/>
    <d v="2014-10-01T00:00:00"/>
    <x v="0"/>
    <n v="9872"/>
    <n v="9355"/>
    <n v="19227"/>
    <m/>
    <x v="0"/>
    <m/>
  </r>
  <r>
    <x v="18"/>
    <x v="10"/>
    <d v="2014-11-01T00:00:00"/>
    <x v="0"/>
    <n v="8622"/>
    <n v="8773"/>
    <n v="17395"/>
    <m/>
    <x v="0"/>
    <m/>
  </r>
  <r>
    <x v="18"/>
    <x v="11"/>
    <d v="2014-12-01T00:00:00"/>
    <x v="0"/>
    <n v="9836"/>
    <n v="9764"/>
    <n v="19600"/>
    <m/>
    <x v="0"/>
    <m/>
  </r>
  <r>
    <x v="19"/>
    <x v="0"/>
    <d v="2015-01-01T00:00:00"/>
    <x v="0"/>
    <n v="7848"/>
    <n v="7618"/>
    <n v="15466"/>
    <m/>
    <x v="0"/>
    <m/>
  </r>
  <r>
    <x v="19"/>
    <x v="1"/>
    <d v="2015-02-01T00:00:00"/>
    <x v="0"/>
    <n v="6773"/>
    <n v="6753"/>
    <n v="13526"/>
    <m/>
    <x v="0"/>
    <m/>
  </r>
  <r>
    <x v="19"/>
    <x v="2"/>
    <d v="2015-03-01T00:00:00"/>
    <x v="0"/>
    <n v="8636"/>
    <n v="8251"/>
    <n v="16887"/>
    <m/>
    <x v="0"/>
    <m/>
  </r>
  <r>
    <x v="19"/>
    <x v="3"/>
    <d v="2015-04-01T00:00:00"/>
    <x v="0"/>
    <n v="7540"/>
    <n v="8106"/>
    <n v="15646"/>
    <m/>
    <x v="0"/>
    <m/>
  </r>
  <r>
    <x v="19"/>
    <x v="4"/>
    <d v="2015-05-01T00:00:00"/>
    <x v="0"/>
    <n v="8499"/>
    <n v="8521"/>
    <n v="17020"/>
    <m/>
    <x v="0"/>
    <m/>
  </r>
  <r>
    <x v="19"/>
    <x v="5"/>
    <d v="2015-06-01T00:00:00"/>
    <x v="0"/>
    <n v="9440"/>
    <n v="9860"/>
    <n v="19300"/>
    <m/>
    <x v="0"/>
    <m/>
  </r>
  <r>
    <x v="19"/>
    <x v="6"/>
    <d v="2015-07-01T00:00:00"/>
    <x v="0"/>
    <n v="9814"/>
    <n v="9840"/>
    <n v="19654"/>
    <m/>
    <x v="0"/>
    <m/>
  </r>
  <r>
    <x v="19"/>
    <x v="7"/>
    <d v="2015-08-01T00:00:00"/>
    <x v="0"/>
    <n v="9612"/>
    <n v="9266"/>
    <n v="18878"/>
    <m/>
    <x v="0"/>
    <m/>
  </r>
  <r>
    <x v="19"/>
    <x v="8"/>
    <d v="2015-09-01T00:00:00"/>
    <x v="0"/>
    <n v="8457"/>
    <n v="8336"/>
    <n v="16793"/>
    <m/>
    <x v="0"/>
    <m/>
  </r>
  <r>
    <x v="19"/>
    <x v="9"/>
    <d v="2015-10-01T00:00:00"/>
    <x v="0"/>
    <n v="8832"/>
    <n v="8489"/>
    <n v="17321"/>
    <m/>
    <x v="0"/>
    <m/>
  </r>
  <r>
    <x v="19"/>
    <x v="10"/>
    <d v="2015-11-01T00:00:00"/>
    <x v="0"/>
    <n v="8562"/>
    <n v="8668"/>
    <n v="17230"/>
    <m/>
    <x v="0"/>
    <m/>
  </r>
  <r>
    <x v="19"/>
    <x v="11"/>
    <d v="2015-12-01T00:00:00"/>
    <x v="0"/>
    <n v="8769"/>
    <n v="8588"/>
    <n v="17357"/>
    <m/>
    <x v="0"/>
    <m/>
  </r>
  <r>
    <x v="0"/>
    <x v="0"/>
    <d v="1996-01-01T00:00:00"/>
    <x v="1"/>
    <n v="1639"/>
    <n v="1657"/>
    <n v="3296"/>
    <m/>
    <x v="0"/>
    <m/>
  </r>
  <r>
    <x v="0"/>
    <x v="1"/>
    <d v="1996-02-01T00:00:00"/>
    <x v="1"/>
    <n v="1450"/>
    <n v="1459"/>
    <n v="2909"/>
    <m/>
    <x v="0"/>
    <m/>
  </r>
  <r>
    <x v="0"/>
    <x v="2"/>
    <d v="1996-03-01T00:00:00"/>
    <x v="1"/>
    <n v="1614"/>
    <n v="1688"/>
    <n v="3302"/>
    <m/>
    <x v="0"/>
    <m/>
  </r>
  <r>
    <x v="0"/>
    <x v="3"/>
    <d v="1996-04-01T00:00:00"/>
    <x v="1"/>
    <n v="1546"/>
    <n v="1527"/>
    <n v="3073"/>
    <m/>
    <x v="0"/>
    <m/>
  </r>
  <r>
    <x v="0"/>
    <x v="4"/>
    <d v="1996-05-01T00:00:00"/>
    <x v="1"/>
    <n v="1748"/>
    <n v="1656"/>
    <n v="3404"/>
    <m/>
    <x v="0"/>
    <m/>
  </r>
  <r>
    <x v="0"/>
    <x v="5"/>
    <d v="1996-06-01T00:00:00"/>
    <x v="1"/>
    <n v="1651"/>
    <n v="1658"/>
    <n v="3309"/>
    <m/>
    <x v="0"/>
    <m/>
  </r>
  <r>
    <x v="0"/>
    <x v="6"/>
    <d v="1996-07-01T00:00:00"/>
    <x v="1"/>
    <n v="1935"/>
    <n v="1906"/>
    <n v="3841"/>
    <m/>
    <x v="0"/>
    <m/>
  </r>
  <r>
    <x v="0"/>
    <x v="7"/>
    <d v="1996-08-01T00:00:00"/>
    <x v="1"/>
    <n v="1932"/>
    <n v="2115"/>
    <n v="4047"/>
    <m/>
    <x v="0"/>
    <m/>
  </r>
  <r>
    <x v="0"/>
    <x v="8"/>
    <d v="1996-09-01T00:00:00"/>
    <x v="1"/>
    <n v="1747"/>
    <n v="1817"/>
    <n v="3564"/>
    <m/>
    <x v="0"/>
    <m/>
  </r>
  <r>
    <x v="0"/>
    <x v="9"/>
    <d v="1996-10-01T00:00:00"/>
    <x v="1"/>
    <n v="1778"/>
    <n v="1799"/>
    <n v="3577"/>
    <m/>
    <x v="0"/>
    <m/>
  </r>
  <r>
    <x v="0"/>
    <x v="10"/>
    <d v="1996-11-01T00:00:00"/>
    <x v="1"/>
    <n v="1549"/>
    <n v="1534"/>
    <n v="3083"/>
    <m/>
    <x v="0"/>
    <m/>
  </r>
  <r>
    <x v="0"/>
    <x v="11"/>
    <d v="1996-12-01T00:00:00"/>
    <x v="1"/>
    <n v="1551"/>
    <n v="1565"/>
    <n v="3116"/>
    <m/>
    <x v="0"/>
    <m/>
  </r>
  <r>
    <x v="1"/>
    <x v="0"/>
    <d v="1997-01-01T00:00:00"/>
    <x v="1"/>
    <n v="1248"/>
    <n v="1331"/>
    <n v="2579"/>
    <m/>
    <x v="0"/>
    <m/>
  </r>
  <r>
    <x v="1"/>
    <x v="1"/>
    <d v="1997-02-01T00:00:00"/>
    <x v="1"/>
    <n v="1231"/>
    <n v="1239"/>
    <n v="2470"/>
    <m/>
    <x v="0"/>
    <m/>
  </r>
  <r>
    <x v="1"/>
    <x v="2"/>
    <d v="1997-03-01T00:00:00"/>
    <x v="1"/>
    <n v="1359"/>
    <n v="1394"/>
    <n v="2753"/>
    <m/>
    <x v="0"/>
    <m/>
  </r>
  <r>
    <x v="1"/>
    <x v="3"/>
    <d v="1997-04-01T00:00:00"/>
    <x v="1"/>
    <n v="1548"/>
    <n v="1571"/>
    <n v="3119"/>
    <m/>
    <x v="0"/>
    <m/>
  </r>
  <r>
    <x v="1"/>
    <x v="4"/>
    <d v="1997-05-01T00:00:00"/>
    <x v="1"/>
    <n v="2027"/>
    <n v="2011"/>
    <n v="4038"/>
    <m/>
    <x v="0"/>
    <m/>
  </r>
  <r>
    <x v="1"/>
    <x v="5"/>
    <d v="1997-06-01T00:00:00"/>
    <x v="1"/>
    <n v="2312"/>
    <n v="2269"/>
    <n v="4581"/>
    <m/>
    <x v="0"/>
    <m/>
  </r>
  <r>
    <x v="1"/>
    <x v="6"/>
    <d v="1997-07-01T00:00:00"/>
    <x v="1"/>
    <n v="2036"/>
    <n v="2159"/>
    <n v="4195"/>
    <m/>
    <x v="0"/>
    <m/>
  </r>
  <r>
    <x v="1"/>
    <x v="7"/>
    <d v="1997-08-01T00:00:00"/>
    <x v="1"/>
    <n v="1936"/>
    <n v="2001"/>
    <n v="3937"/>
    <m/>
    <x v="0"/>
    <m/>
  </r>
  <r>
    <x v="1"/>
    <x v="8"/>
    <d v="1997-09-01T00:00:00"/>
    <x v="1"/>
    <n v="1656"/>
    <n v="1726"/>
    <n v="3382"/>
    <m/>
    <x v="0"/>
    <m/>
  </r>
  <r>
    <x v="1"/>
    <x v="9"/>
    <d v="1997-10-01T00:00:00"/>
    <x v="1"/>
    <n v="1811"/>
    <n v="1866"/>
    <n v="3677"/>
    <m/>
    <x v="0"/>
    <m/>
  </r>
  <r>
    <x v="1"/>
    <x v="10"/>
    <d v="1997-11-01T00:00:00"/>
    <x v="1"/>
    <n v="1722"/>
    <n v="1724"/>
    <n v="3446"/>
    <m/>
    <x v="0"/>
    <m/>
  </r>
  <r>
    <x v="1"/>
    <x v="11"/>
    <d v="1997-12-01T00:00:00"/>
    <x v="1"/>
    <n v="1719"/>
    <n v="1710"/>
    <n v="3429"/>
    <m/>
    <x v="0"/>
    <m/>
  </r>
  <r>
    <x v="2"/>
    <x v="0"/>
    <d v="1998-01-01T00:00:00"/>
    <x v="1"/>
    <n v="1497"/>
    <n v="1529"/>
    <n v="3026"/>
    <m/>
    <x v="0"/>
    <m/>
  </r>
  <r>
    <x v="2"/>
    <x v="1"/>
    <d v="1998-02-01T00:00:00"/>
    <x v="1"/>
    <n v="1421"/>
    <n v="1449"/>
    <n v="2870"/>
    <m/>
    <x v="0"/>
    <m/>
  </r>
  <r>
    <x v="2"/>
    <x v="2"/>
    <d v="1998-03-01T00:00:00"/>
    <x v="1"/>
    <n v="1565"/>
    <n v="1416"/>
    <n v="2981"/>
    <m/>
    <x v="0"/>
    <m/>
  </r>
  <r>
    <x v="2"/>
    <x v="3"/>
    <d v="1998-04-01T00:00:00"/>
    <x v="1"/>
    <n v="1219"/>
    <n v="1215"/>
    <n v="2434"/>
    <m/>
    <x v="0"/>
    <m/>
  </r>
  <r>
    <x v="2"/>
    <x v="4"/>
    <d v="1998-05-01T00:00:00"/>
    <x v="1"/>
    <n v="1410"/>
    <n v="1365"/>
    <n v="2775"/>
    <m/>
    <x v="0"/>
    <m/>
  </r>
  <r>
    <x v="2"/>
    <x v="5"/>
    <d v="1998-06-01T00:00:00"/>
    <x v="1"/>
    <n v="1445"/>
    <n v="1490"/>
    <n v="2935"/>
    <m/>
    <x v="0"/>
    <m/>
  </r>
  <r>
    <x v="2"/>
    <x v="6"/>
    <d v="1998-07-01T00:00:00"/>
    <x v="1"/>
    <n v="1693"/>
    <n v="1522"/>
    <n v="3215"/>
    <m/>
    <x v="0"/>
    <m/>
  </r>
  <r>
    <x v="2"/>
    <x v="7"/>
    <d v="1998-08-01T00:00:00"/>
    <x v="1"/>
    <n v="1754"/>
    <n v="1817"/>
    <n v="3571"/>
    <m/>
    <x v="0"/>
    <m/>
  </r>
  <r>
    <x v="2"/>
    <x v="8"/>
    <d v="1998-09-01T00:00:00"/>
    <x v="1"/>
    <n v="1857"/>
    <n v="1792"/>
    <n v="3649"/>
    <m/>
    <x v="0"/>
    <m/>
  </r>
  <r>
    <x v="2"/>
    <x v="9"/>
    <d v="1998-10-01T00:00:00"/>
    <x v="1"/>
    <n v="1724"/>
    <n v="1726"/>
    <n v="3450"/>
    <m/>
    <x v="0"/>
    <m/>
  </r>
  <r>
    <x v="2"/>
    <x v="10"/>
    <d v="1998-11-01T00:00:00"/>
    <x v="1"/>
    <n v="1416"/>
    <n v="1485"/>
    <n v="2901"/>
    <m/>
    <x v="0"/>
    <m/>
  </r>
  <r>
    <x v="2"/>
    <x v="11"/>
    <d v="1998-12-01T00:00:00"/>
    <x v="1"/>
    <n v="1717"/>
    <n v="1675"/>
    <n v="3392"/>
    <m/>
    <x v="0"/>
    <m/>
  </r>
  <r>
    <x v="3"/>
    <x v="0"/>
    <d v="1999-01-01T00:00:00"/>
    <x v="1"/>
    <n v="1490"/>
    <n v="1402"/>
    <n v="2892"/>
    <m/>
    <x v="0"/>
    <m/>
  </r>
  <r>
    <x v="3"/>
    <x v="1"/>
    <d v="1999-02-01T00:00:00"/>
    <x v="1"/>
    <n v="1308"/>
    <n v="1333"/>
    <n v="2641"/>
    <m/>
    <x v="0"/>
    <m/>
  </r>
  <r>
    <x v="3"/>
    <x v="2"/>
    <d v="1999-03-01T00:00:00"/>
    <x v="1"/>
    <n v="1469"/>
    <n v="1457"/>
    <n v="2926"/>
    <m/>
    <x v="0"/>
    <m/>
  </r>
  <r>
    <x v="3"/>
    <x v="3"/>
    <d v="1999-04-01T00:00:00"/>
    <x v="1"/>
    <n v="1232"/>
    <n v="1252"/>
    <n v="2484"/>
    <m/>
    <x v="0"/>
    <m/>
  </r>
  <r>
    <x v="3"/>
    <x v="4"/>
    <d v="1999-05-01T00:00:00"/>
    <x v="1"/>
    <n v="1577"/>
    <n v="1626"/>
    <n v="3203"/>
    <m/>
    <x v="0"/>
    <m/>
  </r>
  <r>
    <x v="3"/>
    <x v="5"/>
    <d v="1999-06-01T00:00:00"/>
    <x v="1"/>
    <n v="1683"/>
    <n v="1670"/>
    <n v="3353"/>
    <m/>
    <x v="0"/>
    <m/>
  </r>
  <r>
    <x v="3"/>
    <x v="6"/>
    <d v="1999-07-01T00:00:00"/>
    <x v="1"/>
    <n v="1839"/>
    <n v="1778"/>
    <n v="3617"/>
    <m/>
    <x v="0"/>
    <m/>
  </r>
  <r>
    <x v="3"/>
    <x v="7"/>
    <d v="1999-08-01T00:00:00"/>
    <x v="1"/>
    <n v="1795"/>
    <n v="1939"/>
    <n v="3734"/>
    <m/>
    <x v="0"/>
    <m/>
  </r>
  <r>
    <x v="3"/>
    <x v="8"/>
    <d v="1999-09-01T00:00:00"/>
    <x v="1"/>
    <n v="1651"/>
    <n v="1688"/>
    <n v="3339"/>
    <m/>
    <x v="0"/>
    <m/>
  </r>
  <r>
    <x v="3"/>
    <x v="9"/>
    <d v="1999-10-01T00:00:00"/>
    <x v="1"/>
    <n v="1749"/>
    <n v="1271"/>
    <n v="3020"/>
    <m/>
    <x v="0"/>
    <m/>
  </r>
  <r>
    <x v="3"/>
    <x v="10"/>
    <d v="1999-11-01T00:00:00"/>
    <x v="1"/>
    <n v="1370"/>
    <n v="1366"/>
    <n v="2736"/>
    <m/>
    <x v="0"/>
    <m/>
  </r>
  <r>
    <x v="3"/>
    <x v="11"/>
    <d v="1999-12-01T00:00:00"/>
    <x v="1"/>
    <n v="1432"/>
    <n v="1366"/>
    <n v="2798"/>
    <m/>
    <x v="0"/>
    <m/>
  </r>
  <r>
    <x v="4"/>
    <x v="0"/>
    <d v="2000-01-01T00:00:00"/>
    <x v="1"/>
    <n v="1255"/>
    <n v="1262"/>
    <n v="2517"/>
    <m/>
    <x v="0"/>
    <m/>
  </r>
  <r>
    <x v="4"/>
    <x v="1"/>
    <d v="2000-02-01T00:00:00"/>
    <x v="1"/>
    <n v="1255"/>
    <n v="1347"/>
    <n v="2602"/>
    <m/>
    <x v="0"/>
    <m/>
  </r>
  <r>
    <x v="4"/>
    <x v="2"/>
    <d v="2000-03-01T00:00:00"/>
    <x v="1"/>
    <n v="1530"/>
    <n v="1441"/>
    <n v="2971"/>
    <m/>
    <x v="0"/>
    <m/>
  </r>
  <r>
    <x v="4"/>
    <x v="3"/>
    <d v="2000-04-01T00:00:00"/>
    <x v="1"/>
    <n v="1501"/>
    <n v="1457"/>
    <n v="2958"/>
    <m/>
    <x v="0"/>
    <m/>
  </r>
  <r>
    <x v="4"/>
    <x v="4"/>
    <d v="2000-05-01T00:00:00"/>
    <x v="1"/>
    <n v="1605"/>
    <n v="1558"/>
    <n v="3163"/>
    <m/>
    <x v="0"/>
    <m/>
  </r>
  <r>
    <x v="4"/>
    <x v="5"/>
    <d v="2000-06-01T00:00:00"/>
    <x v="1"/>
    <n v="1826"/>
    <n v="1733"/>
    <n v="3559"/>
    <m/>
    <x v="0"/>
    <m/>
  </r>
  <r>
    <x v="4"/>
    <x v="6"/>
    <d v="2000-07-01T00:00:00"/>
    <x v="1"/>
    <n v="1738"/>
    <n v="1580"/>
    <n v="3318"/>
    <m/>
    <x v="0"/>
    <m/>
  </r>
  <r>
    <x v="4"/>
    <x v="7"/>
    <d v="2000-08-01T00:00:00"/>
    <x v="1"/>
    <n v="1530"/>
    <n v="1679"/>
    <n v="3209"/>
    <m/>
    <x v="0"/>
    <m/>
  </r>
  <r>
    <x v="4"/>
    <x v="8"/>
    <d v="2000-09-01T00:00:00"/>
    <x v="1"/>
    <n v="1645"/>
    <n v="1721"/>
    <n v="3366"/>
    <m/>
    <x v="0"/>
    <m/>
  </r>
  <r>
    <x v="4"/>
    <x v="9"/>
    <d v="2000-10-01T00:00:00"/>
    <x v="1"/>
    <n v="2074"/>
    <n v="2033"/>
    <n v="4107"/>
    <m/>
    <x v="0"/>
    <m/>
  </r>
  <r>
    <x v="4"/>
    <x v="10"/>
    <d v="2000-11-01T00:00:00"/>
    <x v="1"/>
    <n v="1869"/>
    <n v="1928"/>
    <n v="3797"/>
    <m/>
    <x v="0"/>
    <m/>
  </r>
  <r>
    <x v="4"/>
    <x v="11"/>
    <d v="2000-12-01T00:00:00"/>
    <x v="1"/>
    <n v="1667"/>
    <n v="1758"/>
    <n v="3425"/>
    <m/>
    <x v="0"/>
    <m/>
  </r>
  <r>
    <x v="5"/>
    <x v="0"/>
    <d v="2001-01-01T00:00:00"/>
    <x v="1"/>
    <n v="1521"/>
    <n v="1480"/>
    <n v="3001"/>
    <m/>
    <x v="0"/>
    <m/>
  </r>
  <r>
    <x v="5"/>
    <x v="1"/>
    <d v="2001-02-01T00:00:00"/>
    <x v="1"/>
    <n v="1430"/>
    <n v="1362"/>
    <n v="2792"/>
    <m/>
    <x v="0"/>
    <m/>
  </r>
  <r>
    <x v="5"/>
    <x v="2"/>
    <d v="2001-03-01T00:00:00"/>
    <x v="1"/>
    <n v="1760"/>
    <n v="1741"/>
    <n v="3501"/>
    <m/>
    <x v="0"/>
    <m/>
  </r>
  <r>
    <x v="5"/>
    <x v="3"/>
    <d v="2001-04-01T00:00:00"/>
    <x v="1"/>
    <n v="1777"/>
    <n v="1719"/>
    <n v="3496"/>
    <m/>
    <x v="0"/>
    <m/>
  </r>
  <r>
    <x v="5"/>
    <x v="4"/>
    <d v="2001-05-01T00:00:00"/>
    <x v="1"/>
    <n v="1798"/>
    <n v="1628"/>
    <n v="3426"/>
    <m/>
    <x v="0"/>
    <m/>
  </r>
  <r>
    <x v="5"/>
    <x v="5"/>
    <d v="2001-06-01T00:00:00"/>
    <x v="1"/>
    <n v="1820"/>
    <n v="1834"/>
    <n v="3654"/>
    <m/>
    <x v="0"/>
    <m/>
  </r>
  <r>
    <x v="5"/>
    <x v="6"/>
    <d v="2001-07-01T00:00:00"/>
    <x v="1"/>
    <n v="1938"/>
    <n v="1921"/>
    <n v="3859"/>
    <m/>
    <x v="0"/>
    <m/>
  </r>
  <r>
    <x v="5"/>
    <x v="7"/>
    <d v="2001-08-01T00:00:00"/>
    <x v="1"/>
    <n v="1625"/>
    <n v="1753"/>
    <n v="3378"/>
    <m/>
    <x v="0"/>
    <m/>
  </r>
  <r>
    <x v="5"/>
    <x v="8"/>
    <d v="2001-09-01T00:00:00"/>
    <x v="1"/>
    <n v="1072"/>
    <n v="999"/>
    <n v="2071"/>
    <m/>
    <x v="0"/>
    <m/>
  </r>
  <r>
    <x v="5"/>
    <x v="9"/>
    <d v="2001-10-01T00:00:00"/>
    <x v="1"/>
    <n v="1679"/>
    <n v="1520"/>
    <n v="3199"/>
    <m/>
    <x v="0"/>
    <m/>
  </r>
  <r>
    <x v="5"/>
    <x v="10"/>
    <d v="2001-11-01T00:00:00"/>
    <x v="1"/>
    <n v="1424"/>
    <n v="1600"/>
    <n v="3024"/>
    <m/>
    <x v="0"/>
    <m/>
  </r>
  <r>
    <x v="5"/>
    <x v="11"/>
    <d v="2001-12-01T00:00:00"/>
    <x v="1"/>
    <n v="1429"/>
    <n v="1505"/>
    <n v="2934"/>
    <m/>
    <x v="0"/>
    <m/>
  </r>
  <r>
    <x v="6"/>
    <x v="0"/>
    <d v="2002-01-01T00:00:00"/>
    <x v="1"/>
    <n v="1447"/>
    <n v="1272"/>
    <n v="2719"/>
    <m/>
    <x v="0"/>
    <m/>
  </r>
  <r>
    <x v="6"/>
    <x v="1"/>
    <d v="2002-02-01T00:00:00"/>
    <x v="1"/>
    <n v="1384"/>
    <n v="1335"/>
    <n v="2719"/>
    <m/>
    <x v="0"/>
    <m/>
  </r>
  <r>
    <x v="6"/>
    <x v="2"/>
    <d v="2002-03-01T00:00:00"/>
    <x v="1"/>
    <n v="1573"/>
    <n v="1507"/>
    <n v="3080"/>
    <m/>
    <x v="0"/>
    <m/>
  </r>
  <r>
    <x v="6"/>
    <x v="3"/>
    <d v="2002-04-01T00:00:00"/>
    <x v="1"/>
    <n v="1572"/>
    <n v="1469"/>
    <n v="3041"/>
    <m/>
    <x v="0"/>
    <m/>
  </r>
  <r>
    <x v="6"/>
    <x v="4"/>
    <d v="2002-05-01T00:00:00"/>
    <x v="1"/>
    <n v="1380"/>
    <n v="1457"/>
    <n v="2837"/>
    <m/>
    <x v="0"/>
    <m/>
  </r>
  <r>
    <x v="6"/>
    <x v="5"/>
    <d v="2002-06-01T00:00:00"/>
    <x v="1"/>
    <n v="1412"/>
    <n v="1563"/>
    <n v="2975"/>
    <m/>
    <x v="0"/>
    <m/>
  </r>
  <r>
    <x v="6"/>
    <x v="6"/>
    <d v="2002-07-01T00:00:00"/>
    <x v="1"/>
    <n v="1525"/>
    <n v="1525"/>
    <n v="3050"/>
    <m/>
    <x v="0"/>
    <m/>
  </r>
  <r>
    <x v="6"/>
    <x v="7"/>
    <d v="2002-08-01T00:00:00"/>
    <x v="1"/>
    <n v="1610"/>
    <n v="1522"/>
    <n v="3132"/>
    <m/>
    <x v="0"/>
    <m/>
  </r>
  <r>
    <x v="6"/>
    <x v="8"/>
    <d v="2002-09-01T00:00:00"/>
    <x v="1"/>
    <n v="1479"/>
    <n v="1432"/>
    <n v="2911"/>
    <m/>
    <x v="0"/>
    <m/>
  </r>
  <r>
    <x v="6"/>
    <x v="9"/>
    <d v="2002-10-01T00:00:00"/>
    <x v="1"/>
    <n v="1550"/>
    <n v="1459"/>
    <n v="3009"/>
    <m/>
    <x v="0"/>
    <m/>
  </r>
  <r>
    <x v="6"/>
    <x v="10"/>
    <d v="2002-11-01T00:00:00"/>
    <x v="1"/>
    <n v="1258"/>
    <n v="1252"/>
    <n v="2510"/>
    <m/>
    <x v="0"/>
    <m/>
  </r>
  <r>
    <x v="6"/>
    <x v="11"/>
    <d v="2002-12-01T00:00:00"/>
    <x v="1"/>
    <n v="1295"/>
    <n v="1349"/>
    <n v="2644"/>
    <m/>
    <x v="0"/>
    <m/>
  </r>
  <r>
    <x v="7"/>
    <x v="0"/>
    <d v="2003-01-01T00:00:00"/>
    <x v="1"/>
    <n v="1222"/>
    <n v="1149"/>
    <n v="2371"/>
    <m/>
    <x v="0"/>
    <m/>
  </r>
  <r>
    <x v="7"/>
    <x v="1"/>
    <d v="2003-02-01T00:00:00"/>
    <x v="1"/>
    <n v="1060"/>
    <n v="1022"/>
    <n v="2082"/>
    <m/>
    <x v="0"/>
    <m/>
  </r>
  <r>
    <x v="7"/>
    <x v="2"/>
    <d v="2003-03-01T00:00:00"/>
    <x v="1"/>
    <n v="1018"/>
    <n v="1029"/>
    <n v="2047"/>
    <m/>
    <x v="0"/>
    <m/>
  </r>
  <r>
    <x v="7"/>
    <x v="3"/>
    <d v="2003-04-01T00:00:00"/>
    <x v="1"/>
    <n v="985"/>
    <n v="966"/>
    <n v="1951"/>
    <m/>
    <x v="0"/>
    <m/>
  </r>
  <r>
    <x v="7"/>
    <x v="4"/>
    <d v="2003-05-01T00:00:00"/>
    <x v="1"/>
    <n v="1030"/>
    <n v="918"/>
    <n v="1948"/>
    <m/>
    <x v="0"/>
    <m/>
  </r>
  <r>
    <x v="7"/>
    <x v="5"/>
    <d v="2003-06-01T00:00:00"/>
    <x v="1"/>
    <n v="1102"/>
    <n v="1182"/>
    <n v="2284"/>
    <m/>
    <x v="0"/>
    <m/>
  </r>
  <r>
    <x v="7"/>
    <x v="6"/>
    <d v="2003-07-01T00:00:00"/>
    <x v="1"/>
    <n v="1400"/>
    <n v="1349"/>
    <n v="2749"/>
    <m/>
    <x v="0"/>
    <m/>
  </r>
  <r>
    <x v="7"/>
    <x v="7"/>
    <d v="2003-08-01T00:00:00"/>
    <x v="1"/>
    <n v="1236"/>
    <n v="1236"/>
    <n v="2472"/>
    <m/>
    <x v="0"/>
    <m/>
  </r>
  <r>
    <x v="7"/>
    <x v="8"/>
    <d v="2003-09-01T00:00:00"/>
    <x v="1"/>
    <n v="1248"/>
    <n v="1215"/>
    <n v="2463"/>
    <m/>
    <x v="0"/>
    <m/>
  </r>
  <r>
    <x v="7"/>
    <x v="9"/>
    <d v="2003-10-01T00:00:00"/>
    <x v="1"/>
    <n v="1315"/>
    <n v="1185"/>
    <n v="2500"/>
    <m/>
    <x v="0"/>
    <m/>
  </r>
  <r>
    <x v="7"/>
    <x v="10"/>
    <d v="2003-11-01T00:00:00"/>
    <x v="1"/>
    <n v="1102"/>
    <n v="1013"/>
    <n v="2115"/>
    <m/>
    <x v="0"/>
    <m/>
  </r>
  <r>
    <x v="7"/>
    <x v="11"/>
    <d v="2003-12-01T00:00:00"/>
    <x v="1"/>
    <n v="1258"/>
    <n v="1311"/>
    <n v="2569"/>
    <m/>
    <x v="0"/>
    <m/>
  </r>
  <r>
    <x v="8"/>
    <x v="0"/>
    <d v="2004-01-01T00:00:00"/>
    <x v="1"/>
    <n v="1160"/>
    <n v="1121"/>
    <n v="2281"/>
    <m/>
    <x v="0"/>
    <m/>
  </r>
  <r>
    <x v="8"/>
    <x v="1"/>
    <d v="2004-02-01T00:00:00"/>
    <x v="1"/>
    <n v="1151"/>
    <n v="1156"/>
    <n v="2307"/>
    <m/>
    <x v="0"/>
    <m/>
  </r>
  <r>
    <x v="8"/>
    <x v="2"/>
    <d v="2004-03-01T00:00:00"/>
    <x v="1"/>
    <n v="1308"/>
    <n v="1282"/>
    <n v="2590"/>
    <m/>
    <x v="0"/>
    <m/>
  </r>
  <r>
    <x v="8"/>
    <x v="3"/>
    <d v="2004-04-01T00:00:00"/>
    <x v="1"/>
    <n v="1340"/>
    <n v="1316"/>
    <n v="2656"/>
    <m/>
    <x v="0"/>
    <m/>
  </r>
  <r>
    <x v="8"/>
    <x v="4"/>
    <d v="2004-05-01T00:00:00"/>
    <x v="1"/>
    <n v="1340"/>
    <n v="1316"/>
    <n v="2656"/>
    <m/>
    <x v="0"/>
    <m/>
  </r>
  <r>
    <x v="8"/>
    <x v="5"/>
    <d v="2004-06-01T00:00:00"/>
    <x v="1"/>
    <n v="1377"/>
    <n v="1271"/>
    <n v="2648"/>
    <m/>
    <x v="0"/>
    <m/>
  </r>
  <r>
    <x v="8"/>
    <x v="6"/>
    <d v="2004-07-01T00:00:00"/>
    <x v="1"/>
    <n v="1470"/>
    <n v="1465"/>
    <n v="2935"/>
    <m/>
    <x v="0"/>
    <m/>
  </r>
  <r>
    <x v="8"/>
    <x v="7"/>
    <d v="2004-08-01T00:00:00"/>
    <x v="1"/>
    <n v="1468"/>
    <n v="1358"/>
    <n v="2826"/>
    <m/>
    <x v="0"/>
    <m/>
  </r>
  <r>
    <x v="8"/>
    <x v="8"/>
    <d v="2004-09-01T00:00:00"/>
    <x v="1"/>
    <n v="1352"/>
    <n v="1422"/>
    <n v="2774"/>
    <m/>
    <x v="0"/>
    <m/>
  </r>
  <r>
    <x v="8"/>
    <x v="9"/>
    <d v="2004-10-01T00:00:00"/>
    <x v="1"/>
    <n v="1515"/>
    <n v="1564"/>
    <n v="3079"/>
    <m/>
    <x v="0"/>
    <m/>
  </r>
  <r>
    <x v="8"/>
    <x v="10"/>
    <d v="2004-11-01T00:00:00"/>
    <x v="1"/>
    <n v="1370"/>
    <n v="1372"/>
    <n v="2742"/>
    <m/>
    <x v="0"/>
    <m/>
  </r>
  <r>
    <x v="8"/>
    <x v="11"/>
    <d v="2004-12-01T00:00:00"/>
    <x v="1"/>
    <n v="1340"/>
    <n v="1426"/>
    <n v="2766"/>
    <m/>
    <x v="0"/>
    <m/>
  </r>
  <r>
    <x v="9"/>
    <x v="0"/>
    <d v="2005-01-01T00:00:00"/>
    <x v="1"/>
    <n v="1251"/>
    <n v="1306"/>
    <n v="2557"/>
    <m/>
    <x v="0"/>
    <m/>
  </r>
  <r>
    <x v="9"/>
    <x v="1"/>
    <d v="2005-02-01T00:00:00"/>
    <x v="1"/>
    <n v="1169"/>
    <n v="1172"/>
    <n v="2341"/>
    <m/>
    <x v="0"/>
    <m/>
  </r>
  <r>
    <x v="9"/>
    <x v="2"/>
    <d v="2005-03-01T00:00:00"/>
    <x v="1"/>
    <n v="1309"/>
    <n v="1305"/>
    <n v="2614"/>
    <m/>
    <x v="0"/>
    <m/>
  </r>
  <r>
    <x v="9"/>
    <x v="3"/>
    <d v="2005-04-01T00:00:00"/>
    <x v="1"/>
    <n v="1132"/>
    <n v="1206"/>
    <n v="2338"/>
    <m/>
    <x v="0"/>
    <m/>
  </r>
  <r>
    <x v="9"/>
    <x v="4"/>
    <d v="2005-05-01T00:00:00"/>
    <x v="1"/>
    <n v="1211"/>
    <n v="1328"/>
    <n v="2539"/>
    <m/>
    <x v="0"/>
    <m/>
  </r>
  <r>
    <x v="9"/>
    <x v="5"/>
    <d v="2005-06-01T00:00:00"/>
    <x v="1"/>
    <n v="1172"/>
    <n v="1300"/>
    <n v="2472"/>
    <m/>
    <x v="0"/>
    <m/>
  </r>
  <r>
    <x v="9"/>
    <x v="6"/>
    <d v="2005-07-01T00:00:00"/>
    <x v="1"/>
    <n v="1141"/>
    <n v="1160"/>
    <n v="2301"/>
    <m/>
    <x v="0"/>
    <m/>
  </r>
  <r>
    <x v="9"/>
    <x v="7"/>
    <d v="2005-08-01T00:00:00"/>
    <x v="1"/>
    <n v="1250"/>
    <n v="1114"/>
    <n v="2364"/>
    <m/>
    <x v="0"/>
    <m/>
  </r>
  <r>
    <x v="9"/>
    <x v="8"/>
    <d v="2005-09-01T00:00:00"/>
    <x v="1"/>
    <n v="1223"/>
    <n v="1175"/>
    <n v="2398"/>
    <m/>
    <x v="0"/>
    <m/>
  </r>
  <r>
    <x v="9"/>
    <x v="9"/>
    <d v="2005-10-01T00:00:00"/>
    <x v="1"/>
    <n v="1338"/>
    <n v="1269"/>
    <n v="2607"/>
    <m/>
    <x v="0"/>
    <m/>
  </r>
  <r>
    <x v="9"/>
    <x v="10"/>
    <d v="2005-11-01T00:00:00"/>
    <x v="1"/>
    <n v="1120"/>
    <n v="1123"/>
    <n v="2243"/>
    <m/>
    <x v="0"/>
    <m/>
  </r>
  <r>
    <x v="9"/>
    <x v="11"/>
    <d v="2005-12-01T00:00:00"/>
    <x v="1"/>
    <n v="1056"/>
    <n v="1061"/>
    <n v="2117"/>
    <m/>
    <x v="0"/>
    <m/>
  </r>
  <r>
    <x v="10"/>
    <x v="0"/>
    <d v="2006-01-01T00:00:00"/>
    <x v="1"/>
    <n v="987"/>
    <n v="1104"/>
    <n v="2091"/>
    <m/>
    <x v="0"/>
    <m/>
  </r>
  <r>
    <x v="10"/>
    <x v="1"/>
    <d v="2006-02-01T00:00:00"/>
    <x v="1"/>
    <n v="1064"/>
    <n v="1077"/>
    <n v="2141"/>
    <m/>
    <x v="0"/>
    <m/>
  </r>
  <r>
    <x v="10"/>
    <x v="2"/>
    <d v="2006-03-01T00:00:00"/>
    <x v="1"/>
    <n v="1232"/>
    <n v="1159"/>
    <n v="2391"/>
    <m/>
    <x v="0"/>
    <m/>
  </r>
  <r>
    <x v="10"/>
    <x v="3"/>
    <d v="2006-04-01T00:00:00"/>
    <x v="1"/>
    <n v="1255"/>
    <n v="1172"/>
    <n v="2427"/>
    <m/>
    <x v="0"/>
    <m/>
  </r>
  <r>
    <x v="10"/>
    <x v="4"/>
    <d v="2006-05-01T00:00:00"/>
    <x v="1"/>
    <n v="1521"/>
    <n v="1541"/>
    <n v="3062"/>
    <m/>
    <x v="0"/>
    <m/>
  </r>
  <r>
    <x v="10"/>
    <x v="5"/>
    <d v="2006-06-01T00:00:00"/>
    <x v="1"/>
    <n v="1598"/>
    <n v="1585"/>
    <n v="3183"/>
    <m/>
    <x v="0"/>
    <m/>
  </r>
  <r>
    <x v="10"/>
    <x v="6"/>
    <d v="2006-07-01T00:00:00"/>
    <x v="1"/>
    <n v="1616"/>
    <n v="1636"/>
    <n v="3252"/>
    <m/>
    <x v="0"/>
    <m/>
  </r>
  <r>
    <x v="10"/>
    <x v="7"/>
    <d v="2006-08-01T00:00:00"/>
    <x v="1"/>
    <n v="1303"/>
    <n v="1263"/>
    <n v="2566"/>
    <m/>
    <x v="0"/>
    <m/>
  </r>
  <r>
    <x v="10"/>
    <x v="8"/>
    <d v="2006-09-01T00:00:00"/>
    <x v="1"/>
    <n v="1663"/>
    <n v="1640"/>
    <n v="3303"/>
    <m/>
    <x v="0"/>
    <m/>
  </r>
  <r>
    <x v="10"/>
    <x v="9"/>
    <d v="2006-10-01T00:00:00"/>
    <x v="1"/>
    <n v="1742"/>
    <n v="1531"/>
    <n v="3273"/>
    <m/>
    <x v="0"/>
    <m/>
  </r>
  <r>
    <x v="10"/>
    <x v="10"/>
    <d v="2006-11-01T00:00:00"/>
    <x v="1"/>
    <n v="1428"/>
    <n v="1396"/>
    <n v="2824"/>
    <m/>
    <x v="0"/>
    <m/>
  </r>
  <r>
    <x v="10"/>
    <x v="11"/>
    <d v="2006-12-01T00:00:00"/>
    <x v="1"/>
    <n v="1248"/>
    <n v="1220"/>
    <n v="2468"/>
    <m/>
    <x v="0"/>
    <m/>
  </r>
  <r>
    <x v="11"/>
    <x v="0"/>
    <d v="2007-01-01T00:00:00"/>
    <x v="1"/>
    <n v="1253"/>
    <n v="1254"/>
    <n v="2507"/>
    <m/>
    <x v="0"/>
    <m/>
  </r>
  <r>
    <x v="11"/>
    <x v="1"/>
    <d v="2007-02-01T00:00:00"/>
    <x v="1"/>
    <n v="1250"/>
    <n v="1188"/>
    <n v="2438"/>
    <m/>
    <x v="0"/>
    <m/>
  </r>
  <r>
    <x v="11"/>
    <x v="2"/>
    <d v="2007-03-01T00:00:00"/>
    <x v="1"/>
    <n v="1260"/>
    <n v="1254"/>
    <n v="2514"/>
    <m/>
    <x v="0"/>
    <m/>
  </r>
  <r>
    <x v="11"/>
    <x v="3"/>
    <d v="2007-04-01T00:00:00"/>
    <x v="1"/>
    <n v="1362"/>
    <n v="1320"/>
    <n v="2682"/>
    <m/>
    <x v="0"/>
    <m/>
  </r>
  <r>
    <x v="11"/>
    <x v="4"/>
    <d v="2007-05-01T00:00:00"/>
    <x v="1"/>
    <n v="1412"/>
    <n v="1409"/>
    <n v="2821"/>
    <m/>
    <x v="0"/>
    <m/>
  </r>
  <r>
    <x v="11"/>
    <x v="5"/>
    <d v="2007-06-01T00:00:00"/>
    <x v="1"/>
    <n v="1428"/>
    <n v="1421"/>
    <n v="2849"/>
    <m/>
    <x v="0"/>
    <m/>
  </r>
  <r>
    <x v="11"/>
    <x v="6"/>
    <d v="2007-07-01T00:00:00"/>
    <x v="1"/>
    <n v="1553"/>
    <n v="1558"/>
    <n v="3111"/>
    <m/>
    <x v="0"/>
    <m/>
  </r>
  <r>
    <x v="11"/>
    <x v="7"/>
    <d v="2007-08-01T00:00:00"/>
    <x v="1"/>
    <n v="1504"/>
    <n v="1589"/>
    <n v="3093"/>
    <m/>
    <x v="0"/>
    <m/>
  </r>
  <r>
    <x v="11"/>
    <x v="8"/>
    <d v="2007-09-01T00:00:00"/>
    <x v="1"/>
    <n v="1501"/>
    <n v="1495"/>
    <n v="2996"/>
    <m/>
    <x v="0"/>
    <m/>
  </r>
  <r>
    <x v="11"/>
    <x v="9"/>
    <d v="2007-10-01T00:00:00"/>
    <x v="1"/>
    <n v="1606"/>
    <n v="1620"/>
    <n v="3226"/>
    <m/>
    <x v="0"/>
    <m/>
  </r>
  <r>
    <x v="11"/>
    <x v="10"/>
    <d v="2007-11-01T00:00:00"/>
    <x v="1"/>
    <n v="1393"/>
    <n v="1389"/>
    <n v="2782"/>
    <m/>
    <x v="0"/>
    <m/>
  </r>
  <r>
    <x v="11"/>
    <x v="11"/>
    <d v="2007-12-01T00:00:00"/>
    <x v="1"/>
    <n v="1244"/>
    <n v="1391"/>
    <n v="2635"/>
    <m/>
    <x v="0"/>
    <m/>
  </r>
  <r>
    <x v="12"/>
    <x v="0"/>
    <d v="2008-01-01T00:00:00"/>
    <x v="1"/>
    <n v="1311"/>
    <n v="1286"/>
    <n v="2597"/>
    <m/>
    <x v="0"/>
    <m/>
  </r>
  <r>
    <x v="12"/>
    <x v="1"/>
    <d v="2008-02-01T00:00:00"/>
    <x v="1"/>
    <n v="1381"/>
    <n v="1379"/>
    <n v="2760"/>
    <m/>
    <x v="0"/>
    <m/>
  </r>
  <r>
    <x v="12"/>
    <x v="2"/>
    <d v="2008-03-01T00:00:00"/>
    <x v="1"/>
    <n v="1402"/>
    <n v="1296"/>
    <n v="2698"/>
    <m/>
    <x v="0"/>
    <m/>
  </r>
  <r>
    <x v="12"/>
    <x v="3"/>
    <d v="2008-04-01T00:00:00"/>
    <x v="1"/>
    <n v="1311"/>
    <n v="1203"/>
    <n v="2514"/>
    <m/>
    <x v="0"/>
    <m/>
  </r>
  <r>
    <x v="12"/>
    <x v="4"/>
    <d v="2008-05-01T00:00:00"/>
    <x v="1"/>
    <n v="1312"/>
    <n v="1359"/>
    <n v="2671"/>
    <m/>
    <x v="0"/>
    <m/>
  </r>
  <r>
    <x v="12"/>
    <x v="5"/>
    <d v="2008-06-01T00:00:00"/>
    <x v="1"/>
    <n v="1341"/>
    <n v="1785"/>
    <n v="3126"/>
    <m/>
    <x v="0"/>
    <m/>
  </r>
  <r>
    <x v="12"/>
    <x v="6"/>
    <d v="2008-07-01T00:00:00"/>
    <x v="1"/>
    <n v="1503"/>
    <n v="1407"/>
    <n v="2910"/>
    <m/>
    <x v="0"/>
    <m/>
  </r>
  <r>
    <x v="12"/>
    <x v="7"/>
    <d v="2008-08-01T00:00:00"/>
    <x v="1"/>
    <n v="1154"/>
    <n v="1291"/>
    <n v="2445"/>
    <m/>
    <x v="0"/>
    <m/>
  </r>
  <r>
    <x v="12"/>
    <x v="8"/>
    <d v="2008-09-01T00:00:00"/>
    <x v="1"/>
    <n v="1105"/>
    <n v="1171"/>
    <n v="2276"/>
    <m/>
    <x v="0"/>
    <m/>
  </r>
  <r>
    <x v="12"/>
    <x v="9"/>
    <d v="2008-10-01T00:00:00"/>
    <x v="1"/>
    <n v="1156"/>
    <n v="1153"/>
    <n v="2309"/>
    <m/>
    <x v="0"/>
    <m/>
  </r>
  <r>
    <x v="12"/>
    <x v="10"/>
    <d v="2008-11-01T00:00:00"/>
    <x v="1"/>
    <n v="984"/>
    <n v="948"/>
    <n v="1932"/>
    <m/>
    <x v="0"/>
    <m/>
  </r>
  <r>
    <x v="12"/>
    <x v="11"/>
    <d v="2008-12-01T00:00:00"/>
    <x v="1"/>
    <n v="863"/>
    <n v="844"/>
    <n v="1707"/>
    <m/>
    <x v="0"/>
    <m/>
  </r>
  <r>
    <x v="13"/>
    <x v="0"/>
    <d v="2009-01-01T00:00:00"/>
    <x v="1"/>
    <n v="915"/>
    <n v="1033"/>
    <n v="1948"/>
    <m/>
    <x v="0"/>
    <m/>
  </r>
  <r>
    <x v="13"/>
    <x v="1"/>
    <d v="2009-02-01T00:00:00"/>
    <x v="1"/>
    <n v="795"/>
    <n v="805"/>
    <n v="1600"/>
    <m/>
    <x v="0"/>
    <m/>
  </r>
  <r>
    <x v="13"/>
    <x v="2"/>
    <d v="2009-03-01T00:00:00"/>
    <x v="1"/>
    <n v="850"/>
    <n v="1143"/>
    <n v="1993"/>
    <m/>
    <x v="0"/>
    <m/>
  </r>
  <r>
    <x v="13"/>
    <x v="3"/>
    <d v="2009-04-01T00:00:00"/>
    <x v="1"/>
    <n v="989"/>
    <n v="927"/>
    <n v="1916"/>
    <m/>
    <x v="0"/>
    <m/>
  </r>
  <r>
    <x v="13"/>
    <x v="4"/>
    <d v="2009-05-01T00:00:00"/>
    <x v="1"/>
    <n v="1031"/>
    <n v="988"/>
    <n v="2019"/>
    <m/>
    <x v="0"/>
    <m/>
  </r>
  <r>
    <x v="13"/>
    <x v="5"/>
    <d v="2009-06-01T00:00:00"/>
    <x v="1"/>
    <n v="905"/>
    <n v="855"/>
    <n v="1760"/>
    <m/>
    <x v="0"/>
    <m/>
  </r>
  <r>
    <x v="13"/>
    <x v="6"/>
    <d v="2009-07-01T00:00:00"/>
    <x v="1"/>
    <n v="1071"/>
    <n v="1019"/>
    <n v="2090"/>
    <m/>
    <x v="0"/>
    <m/>
  </r>
  <r>
    <x v="13"/>
    <x v="7"/>
    <d v="2009-08-01T00:00:00"/>
    <x v="1"/>
    <n v="1044"/>
    <n v="1047"/>
    <n v="2091"/>
    <m/>
    <x v="0"/>
    <m/>
  </r>
  <r>
    <x v="13"/>
    <x v="8"/>
    <d v="2009-09-01T00:00:00"/>
    <x v="1"/>
    <n v="1047"/>
    <n v="1044"/>
    <n v="2091"/>
    <m/>
    <x v="0"/>
    <m/>
  </r>
  <r>
    <x v="13"/>
    <x v="9"/>
    <d v="2009-10-01T00:00:00"/>
    <x v="1"/>
    <n v="985"/>
    <n v="889"/>
    <n v="1874"/>
    <m/>
    <x v="0"/>
    <m/>
  </r>
  <r>
    <x v="13"/>
    <x v="10"/>
    <d v="2009-11-01T00:00:00"/>
    <x v="1"/>
    <n v="883"/>
    <n v="799"/>
    <n v="1682"/>
    <m/>
    <x v="0"/>
    <m/>
  </r>
  <r>
    <x v="13"/>
    <x v="11"/>
    <d v="2009-12-01T00:00:00"/>
    <x v="1"/>
    <n v="848"/>
    <n v="974"/>
    <n v="1822"/>
    <m/>
    <x v="0"/>
    <m/>
  </r>
  <r>
    <x v="14"/>
    <x v="0"/>
    <d v="2010-01-01T00:00:00"/>
    <x v="1"/>
    <n v="857"/>
    <n v="873"/>
    <n v="1730"/>
    <m/>
    <x v="0"/>
    <m/>
  </r>
  <r>
    <x v="14"/>
    <x v="1"/>
    <d v="2010-02-01T00:00:00"/>
    <x v="1"/>
    <n v="734"/>
    <n v="728"/>
    <n v="1462"/>
    <m/>
    <x v="0"/>
    <m/>
  </r>
  <r>
    <x v="14"/>
    <x v="2"/>
    <d v="2010-03-01T00:00:00"/>
    <x v="1"/>
    <n v="712"/>
    <n v="772"/>
    <n v="1484"/>
    <m/>
    <x v="0"/>
    <m/>
  </r>
  <r>
    <x v="14"/>
    <x v="3"/>
    <d v="2010-04-01T00:00:00"/>
    <x v="1"/>
    <n v="755"/>
    <n v="835"/>
    <n v="1590"/>
    <m/>
    <x v="0"/>
    <m/>
  </r>
  <r>
    <x v="14"/>
    <x v="4"/>
    <d v="2010-05-01T00:00:00"/>
    <x v="1"/>
    <n v="1009"/>
    <n v="1079"/>
    <n v="2088"/>
    <m/>
    <x v="0"/>
    <m/>
  </r>
  <r>
    <x v="14"/>
    <x v="5"/>
    <d v="2010-06-01T00:00:00"/>
    <x v="1"/>
    <n v="948"/>
    <n v="895"/>
    <n v="1843"/>
    <m/>
    <x v="0"/>
    <m/>
  </r>
  <r>
    <x v="14"/>
    <x v="6"/>
    <d v="2010-07-01T00:00:00"/>
    <x v="1"/>
    <n v="1978"/>
    <n v="1580"/>
    <n v="3558"/>
    <m/>
    <x v="0"/>
    <m/>
  </r>
  <r>
    <x v="14"/>
    <x v="7"/>
    <d v="2010-08-01T00:00:00"/>
    <x v="1"/>
    <n v="2351"/>
    <n v="2250"/>
    <n v="4601"/>
    <m/>
    <x v="0"/>
    <m/>
  </r>
  <r>
    <x v="14"/>
    <x v="8"/>
    <d v="2010-09-01T00:00:00"/>
    <x v="1"/>
    <n v="2167"/>
    <n v="2129"/>
    <n v="4296"/>
    <m/>
    <x v="0"/>
    <m/>
  </r>
  <r>
    <x v="14"/>
    <x v="9"/>
    <d v="2010-10-01T00:00:00"/>
    <x v="1"/>
    <n v="2377"/>
    <n v="2369"/>
    <n v="4746"/>
    <m/>
    <x v="0"/>
    <m/>
  </r>
  <r>
    <x v="14"/>
    <x v="10"/>
    <d v="2010-11-01T00:00:00"/>
    <x v="1"/>
    <n v="1990"/>
    <n v="1996"/>
    <n v="3986"/>
    <m/>
    <x v="0"/>
    <m/>
  </r>
  <r>
    <x v="14"/>
    <x v="11"/>
    <d v="2010-12-01T00:00:00"/>
    <x v="1"/>
    <n v="1969"/>
    <n v="1940"/>
    <n v="3909"/>
    <m/>
    <x v="0"/>
    <m/>
  </r>
  <r>
    <x v="15"/>
    <x v="0"/>
    <d v="2011-01-01T00:00:00"/>
    <x v="1"/>
    <n v="1789"/>
    <n v="1717"/>
    <n v="3506"/>
    <m/>
    <x v="0"/>
    <m/>
  </r>
  <r>
    <x v="15"/>
    <x v="1"/>
    <d v="2011-02-01T00:00:00"/>
    <x v="1"/>
    <n v="1397"/>
    <n v="1362"/>
    <n v="2759"/>
    <m/>
    <x v="0"/>
    <m/>
  </r>
  <r>
    <x v="15"/>
    <x v="2"/>
    <d v="2011-03-01T00:00:00"/>
    <x v="1"/>
    <n v="1783"/>
    <n v="1882"/>
    <n v="3665"/>
    <m/>
    <x v="0"/>
    <m/>
  </r>
  <r>
    <x v="15"/>
    <x v="3"/>
    <d v="2011-04-01T00:00:00"/>
    <x v="1"/>
    <n v="1787"/>
    <n v="1866"/>
    <n v="3653"/>
    <m/>
    <x v="0"/>
    <m/>
  </r>
  <r>
    <x v="15"/>
    <x v="4"/>
    <d v="2011-05-01T00:00:00"/>
    <x v="1"/>
    <n v="2003"/>
    <n v="1981"/>
    <n v="3984"/>
    <m/>
    <x v="0"/>
    <m/>
  </r>
  <r>
    <x v="15"/>
    <x v="5"/>
    <d v="2011-06-01T00:00:00"/>
    <x v="1"/>
    <n v="2139"/>
    <n v="2252"/>
    <n v="4391"/>
    <m/>
    <x v="0"/>
    <m/>
  </r>
  <r>
    <x v="15"/>
    <x v="6"/>
    <d v="2011-07-01T00:00:00"/>
    <x v="1"/>
    <n v="2281"/>
    <n v="2416"/>
    <n v="4697"/>
    <m/>
    <x v="0"/>
    <m/>
  </r>
  <r>
    <x v="15"/>
    <x v="7"/>
    <d v="2011-08-01T00:00:00"/>
    <x v="1"/>
    <n v="2372"/>
    <n v="2387"/>
    <n v="4759"/>
    <m/>
    <x v="0"/>
    <m/>
  </r>
  <r>
    <x v="15"/>
    <x v="8"/>
    <d v="2011-09-01T00:00:00"/>
    <x v="1"/>
    <n v="1982"/>
    <n v="2047"/>
    <n v="4029"/>
    <m/>
    <x v="0"/>
    <m/>
  </r>
  <r>
    <x v="15"/>
    <x v="9"/>
    <d v="2011-10-01T00:00:00"/>
    <x v="1"/>
    <n v="1801"/>
    <n v="1920"/>
    <n v="3721"/>
    <m/>
    <x v="0"/>
    <m/>
  </r>
  <r>
    <x v="15"/>
    <x v="10"/>
    <d v="2011-11-01T00:00:00"/>
    <x v="1"/>
    <n v="1756"/>
    <n v="1739"/>
    <n v="3495"/>
    <m/>
    <x v="0"/>
    <m/>
  </r>
  <r>
    <x v="15"/>
    <x v="11"/>
    <d v="2011-12-01T00:00:00"/>
    <x v="1"/>
    <n v="1685"/>
    <n v="1737"/>
    <n v="3422"/>
    <m/>
    <x v="0"/>
    <m/>
  </r>
  <r>
    <x v="16"/>
    <x v="0"/>
    <d v="2012-01-01T00:00:00"/>
    <x v="1"/>
    <n v="1557"/>
    <n v="1628"/>
    <n v="3185"/>
    <m/>
    <x v="0"/>
    <m/>
  </r>
  <r>
    <x v="16"/>
    <x v="1"/>
    <d v="2012-02-01T00:00:00"/>
    <x v="1"/>
    <n v="1467"/>
    <n v="1479"/>
    <n v="2946"/>
    <m/>
    <x v="0"/>
    <m/>
  </r>
  <r>
    <x v="16"/>
    <x v="2"/>
    <d v="2012-03-01T00:00:00"/>
    <x v="1"/>
    <n v="1689"/>
    <n v="1748"/>
    <n v="3437"/>
    <m/>
    <x v="0"/>
    <m/>
  </r>
  <r>
    <x v="16"/>
    <x v="3"/>
    <d v="2012-04-01T00:00:00"/>
    <x v="1"/>
    <n v="966"/>
    <n v="1045"/>
    <n v="2011"/>
    <m/>
    <x v="0"/>
    <m/>
  </r>
  <r>
    <x v="16"/>
    <x v="4"/>
    <d v="2012-05-01T00:00:00"/>
    <x v="1"/>
    <n v="1079"/>
    <n v="1081"/>
    <n v="2160"/>
    <m/>
    <x v="0"/>
    <m/>
  </r>
  <r>
    <x v="16"/>
    <x v="5"/>
    <d v="2012-06-01T00:00:00"/>
    <x v="1"/>
    <n v="1017"/>
    <n v="1163"/>
    <n v="2180"/>
    <m/>
    <x v="0"/>
    <m/>
  </r>
  <r>
    <x v="16"/>
    <x v="6"/>
    <d v="2012-07-01T00:00:00"/>
    <x v="1"/>
    <n v="1208"/>
    <n v="1233"/>
    <n v="2441"/>
    <m/>
    <x v="0"/>
    <m/>
  </r>
  <r>
    <x v="16"/>
    <x v="7"/>
    <d v="2012-08-01T00:00:00"/>
    <x v="1"/>
    <n v="1102"/>
    <n v="1158"/>
    <n v="2260"/>
    <m/>
    <x v="0"/>
    <m/>
  </r>
  <r>
    <x v="16"/>
    <x v="8"/>
    <d v="2012-09-01T00:00:00"/>
    <x v="1"/>
    <n v="1148"/>
    <n v="1155"/>
    <n v="2303"/>
    <m/>
    <x v="0"/>
    <m/>
  </r>
  <r>
    <x v="16"/>
    <x v="9"/>
    <d v="2012-10-01T00:00:00"/>
    <x v="1"/>
    <n v="1044"/>
    <n v="1051"/>
    <n v="2095"/>
    <m/>
    <x v="0"/>
    <m/>
  </r>
  <r>
    <x v="16"/>
    <x v="10"/>
    <d v="2012-11-01T00:00:00"/>
    <x v="1"/>
    <n v="848"/>
    <n v="867"/>
    <n v="1715"/>
    <m/>
    <x v="0"/>
    <m/>
  </r>
  <r>
    <x v="16"/>
    <x v="11"/>
    <d v="2012-12-01T00:00:00"/>
    <x v="1"/>
    <n v="827"/>
    <n v="884"/>
    <n v="1711"/>
    <m/>
    <x v="0"/>
    <m/>
  </r>
  <r>
    <x v="17"/>
    <x v="0"/>
    <d v="2013-01-01T00:00:00"/>
    <x v="1"/>
    <n v="807"/>
    <n v="811"/>
    <n v="1618"/>
    <m/>
    <x v="0"/>
    <m/>
  </r>
  <r>
    <x v="17"/>
    <x v="1"/>
    <d v="2013-02-01T00:00:00"/>
    <x v="1"/>
    <n v="791"/>
    <n v="773"/>
    <n v="1564"/>
    <m/>
    <x v="0"/>
    <m/>
  </r>
  <r>
    <x v="17"/>
    <x v="2"/>
    <d v="2013-03-01T00:00:00"/>
    <x v="1"/>
    <n v="839"/>
    <n v="1014"/>
    <n v="1853"/>
    <m/>
    <x v="0"/>
    <m/>
  </r>
  <r>
    <x v="17"/>
    <x v="3"/>
    <d v="2013-04-01T00:00:00"/>
    <x v="1"/>
    <n v="849"/>
    <n v="831"/>
    <n v="1680"/>
    <m/>
    <x v="0"/>
    <m/>
  </r>
  <r>
    <x v="17"/>
    <x v="4"/>
    <d v="2013-05-01T00:00:00"/>
    <x v="1"/>
    <n v="983"/>
    <n v="1105"/>
    <n v="2088"/>
    <m/>
    <x v="0"/>
    <m/>
  </r>
  <r>
    <x v="17"/>
    <x v="5"/>
    <d v="2013-06-01T00:00:00"/>
    <x v="1"/>
    <n v="1064"/>
    <n v="1024"/>
    <n v="2088"/>
    <m/>
    <x v="0"/>
    <m/>
  </r>
  <r>
    <x v="17"/>
    <x v="6"/>
    <d v="2013-07-01T00:00:00"/>
    <x v="1"/>
    <n v="1050"/>
    <n v="1119"/>
    <n v="2169"/>
    <m/>
    <x v="0"/>
    <m/>
  </r>
  <r>
    <x v="17"/>
    <x v="7"/>
    <d v="2013-08-01T00:00:00"/>
    <x v="1"/>
    <n v="1032"/>
    <n v="1038"/>
    <n v="2070"/>
    <m/>
    <x v="0"/>
    <m/>
  </r>
  <r>
    <x v="17"/>
    <x v="8"/>
    <d v="2013-09-01T00:00:00"/>
    <x v="1"/>
    <n v="915"/>
    <n v="934"/>
    <n v="1849"/>
    <m/>
    <x v="0"/>
    <m/>
  </r>
  <r>
    <x v="17"/>
    <x v="9"/>
    <d v="2013-10-01T00:00:00"/>
    <x v="1"/>
    <n v="1008"/>
    <n v="960"/>
    <n v="1968"/>
    <m/>
    <x v="0"/>
    <m/>
  </r>
  <r>
    <x v="17"/>
    <x v="10"/>
    <d v="2013-11-01T00:00:00"/>
    <x v="1"/>
    <n v="776"/>
    <n v="795"/>
    <n v="1571"/>
    <m/>
    <x v="0"/>
    <m/>
  </r>
  <r>
    <x v="17"/>
    <x v="11"/>
    <d v="2013-12-01T00:00:00"/>
    <x v="1"/>
    <n v="663"/>
    <n v="630"/>
    <n v="1293"/>
    <m/>
    <x v="0"/>
    <m/>
  </r>
  <r>
    <x v="18"/>
    <x v="0"/>
    <d v="2014-01-01T00:00:00"/>
    <x v="1"/>
    <n v="505"/>
    <n v="565"/>
    <n v="1070"/>
    <m/>
    <x v="0"/>
    <m/>
  </r>
  <r>
    <x v="18"/>
    <x v="1"/>
    <d v="2014-02-01T00:00:00"/>
    <x v="1"/>
    <n v="461"/>
    <n v="442"/>
    <n v="903"/>
    <m/>
    <x v="0"/>
    <m/>
  </r>
  <r>
    <x v="18"/>
    <x v="2"/>
    <d v="2014-03-01T00:00:00"/>
    <x v="1"/>
    <n v="411"/>
    <n v="417"/>
    <n v="828"/>
    <m/>
    <x v="0"/>
    <m/>
  </r>
  <r>
    <x v="18"/>
    <x v="3"/>
    <d v="2014-04-01T00:00:00"/>
    <x v="1"/>
    <n v="287"/>
    <n v="310"/>
    <n v="597"/>
    <m/>
    <x v="0"/>
    <m/>
  </r>
  <r>
    <x v="18"/>
    <x v="4"/>
    <d v="2014-05-01T00:00:00"/>
    <x v="1"/>
    <n v="328"/>
    <n v="341"/>
    <n v="669"/>
    <m/>
    <x v="0"/>
    <m/>
  </r>
  <r>
    <x v="18"/>
    <x v="5"/>
    <d v="2014-06-01T00:00:00"/>
    <x v="1"/>
    <n v="337"/>
    <n v="330"/>
    <n v="667"/>
    <m/>
    <x v="0"/>
    <m/>
  </r>
  <r>
    <x v="18"/>
    <x v="6"/>
    <d v="2014-07-01T00:00:00"/>
    <x v="1"/>
    <n v="353"/>
    <n v="310"/>
    <n v="663"/>
    <m/>
    <x v="0"/>
    <m/>
  </r>
  <r>
    <x v="18"/>
    <x v="7"/>
    <d v="2014-08-01T00:00:00"/>
    <x v="1"/>
    <n v="397"/>
    <n v="383"/>
    <n v="780"/>
    <m/>
    <x v="0"/>
    <m/>
  </r>
  <r>
    <x v="18"/>
    <x v="8"/>
    <d v="2014-09-01T00:00:00"/>
    <x v="1"/>
    <n v="401"/>
    <n v="419"/>
    <n v="820"/>
    <m/>
    <x v="0"/>
    <m/>
  </r>
  <r>
    <x v="18"/>
    <x v="9"/>
    <d v="2014-10-01T00:00:00"/>
    <x v="1"/>
    <n v="392"/>
    <n v="367"/>
    <n v="759"/>
    <m/>
    <x v="0"/>
    <m/>
  </r>
  <r>
    <x v="18"/>
    <x v="10"/>
    <d v="2014-11-01T00:00:00"/>
    <x v="1"/>
    <n v="227"/>
    <n v="241"/>
    <n v="468"/>
    <m/>
    <x v="0"/>
    <m/>
  </r>
  <r>
    <x v="18"/>
    <x v="11"/>
    <d v="2014-12-01T00:00:00"/>
    <x v="1"/>
    <n v="333"/>
    <n v="354"/>
    <n v="687"/>
    <m/>
    <x v="0"/>
    <m/>
  </r>
  <r>
    <x v="19"/>
    <x v="0"/>
    <d v="2015-01-01T00:00:00"/>
    <x v="1"/>
    <n v="282"/>
    <n v="304"/>
    <n v="586"/>
    <m/>
    <x v="0"/>
    <m/>
  </r>
  <r>
    <x v="19"/>
    <x v="1"/>
    <d v="2015-02-01T00:00:00"/>
    <x v="1"/>
    <n v="224"/>
    <n v="223"/>
    <n v="447"/>
    <m/>
    <x v="0"/>
    <m/>
  </r>
  <r>
    <x v="19"/>
    <x v="2"/>
    <d v="2015-03-01T00:00:00"/>
    <x v="1"/>
    <n v="278"/>
    <n v="317"/>
    <n v="595"/>
    <m/>
    <x v="0"/>
    <m/>
  </r>
  <r>
    <x v="19"/>
    <x v="3"/>
    <d v="2015-04-01T00:00:00"/>
    <x v="1"/>
    <n v="258"/>
    <n v="280"/>
    <n v="538"/>
    <m/>
    <x v="0"/>
    <m/>
  </r>
  <r>
    <x v="19"/>
    <x v="4"/>
    <d v="2015-05-01T00:00:00"/>
    <x v="1"/>
    <n v="198"/>
    <n v="184"/>
    <n v="382"/>
    <m/>
    <x v="0"/>
    <m/>
  </r>
  <r>
    <x v="19"/>
    <x v="5"/>
    <d v="2015-06-01T00:00:00"/>
    <x v="1"/>
    <n v="179"/>
    <n v="188"/>
    <n v="367"/>
    <m/>
    <x v="0"/>
    <m/>
  </r>
  <r>
    <x v="19"/>
    <x v="6"/>
    <d v="2015-07-01T00:00:00"/>
    <x v="1"/>
    <n v="158"/>
    <n v="183"/>
    <n v="341"/>
    <m/>
    <x v="0"/>
    <m/>
  </r>
  <r>
    <x v="19"/>
    <x v="7"/>
    <d v="2015-08-01T00:00:00"/>
    <x v="1"/>
    <n v="178"/>
    <n v="201"/>
    <n v="379"/>
    <m/>
    <x v="0"/>
    <m/>
  </r>
  <r>
    <x v="19"/>
    <x v="8"/>
    <d v="2015-09-01T00:00:00"/>
    <x v="1"/>
    <n v="128"/>
    <n v="139"/>
    <n v="267"/>
    <m/>
    <x v="0"/>
    <m/>
  </r>
  <r>
    <x v="19"/>
    <x v="9"/>
    <d v="2015-10-01T00:00:00"/>
    <x v="1"/>
    <n v="112"/>
    <n v="151"/>
    <n v="263"/>
    <m/>
    <x v="0"/>
    <m/>
  </r>
  <r>
    <x v="19"/>
    <x v="10"/>
    <d v="2015-11-01T00:00:00"/>
    <x v="1"/>
    <n v="108"/>
    <n v="92"/>
    <n v="200"/>
    <m/>
    <x v="0"/>
    <m/>
  </r>
  <r>
    <x v="19"/>
    <x v="11"/>
    <d v="2015-12-01T00:00:00"/>
    <x v="1"/>
    <n v="129"/>
    <n v="148"/>
    <n v="277"/>
    <m/>
    <x v="0"/>
    <m/>
  </r>
  <r>
    <x v="0"/>
    <x v="0"/>
    <d v="1996-01-01T00:00:00"/>
    <x v="2"/>
    <n v="1498"/>
    <n v="1497"/>
    <n v="2995"/>
    <m/>
    <x v="0"/>
    <m/>
  </r>
  <r>
    <x v="0"/>
    <x v="1"/>
    <d v="1996-02-01T00:00:00"/>
    <x v="2"/>
    <n v="1397"/>
    <n v="1514"/>
    <n v="2911"/>
    <m/>
    <x v="0"/>
    <m/>
  </r>
  <r>
    <x v="0"/>
    <x v="2"/>
    <d v="1996-03-01T00:00:00"/>
    <x v="2"/>
    <n v="1341"/>
    <n v="1633"/>
    <n v="2974"/>
    <m/>
    <x v="0"/>
    <m/>
  </r>
  <r>
    <x v="0"/>
    <x v="3"/>
    <d v="1996-04-01T00:00:00"/>
    <x v="2"/>
    <n v="1630"/>
    <n v="1619"/>
    <n v="3249"/>
    <m/>
    <x v="0"/>
    <m/>
  </r>
  <r>
    <x v="0"/>
    <x v="4"/>
    <d v="1996-05-01T00:00:00"/>
    <x v="2"/>
    <n v="1955"/>
    <n v="2186"/>
    <n v="4141"/>
    <m/>
    <x v="0"/>
    <m/>
  </r>
  <r>
    <x v="0"/>
    <x v="5"/>
    <d v="1996-06-01T00:00:00"/>
    <x v="2"/>
    <n v="2698"/>
    <n v="3253"/>
    <n v="5951"/>
    <m/>
    <x v="0"/>
    <m/>
  </r>
  <r>
    <x v="0"/>
    <x v="6"/>
    <d v="1996-07-01T00:00:00"/>
    <x v="2"/>
    <n v="3600"/>
    <n v="3739"/>
    <n v="7339"/>
    <m/>
    <x v="0"/>
    <m/>
  </r>
  <r>
    <x v="0"/>
    <x v="7"/>
    <d v="1996-08-01T00:00:00"/>
    <x v="2"/>
    <n v="3778"/>
    <n v="3781"/>
    <n v="7559"/>
    <m/>
    <x v="0"/>
    <m/>
  </r>
  <r>
    <x v="0"/>
    <x v="8"/>
    <d v="1996-09-01T00:00:00"/>
    <x v="2"/>
    <n v="2866"/>
    <n v="2692"/>
    <n v="5558"/>
    <m/>
    <x v="0"/>
    <m/>
  </r>
  <r>
    <x v="0"/>
    <x v="9"/>
    <d v="1996-10-01T00:00:00"/>
    <x v="2"/>
    <n v="2105"/>
    <n v="1991"/>
    <n v="4096"/>
    <m/>
    <x v="0"/>
    <m/>
  </r>
  <r>
    <x v="0"/>
    <x v="10"/>
    <d v="1996-11-01T00:00:00"/>
    <x v="2"/>
    <n v="1868"/>
    <n v="1639"/>
    <n v="3507"/>
    <m/>
    <x v="0"/>
    <m/>
  </r>
  <r>
    <x v="0"/>
    <x v="11"/>
    <d v="1996-12-01T00:00:00"/>
    <x v="2"/>
    <n v="2065"/>
    <n v="2136"/>
    <n v="4201"/>
    <m/>
    <x v="0"/>
    <m/>
  </r>
  <r>
    <x v="1"/>
    <x v="0"/>
    <d v="1997-01-01T00:00:00"/>
    <x v="2"/>
    <n v="1715"/>
    <n v="1556"/>
    <n v="3271"/>
    <m/>
    <x v="0"/>
    <m/>
  </r>
  <r>
    <x v="1"/>
    <x v="1"/>
    <d v="1997-02-01T00:00:00"/>
    <x v="2"/>
    <n v="1459"/>
    <n v="1492"/>
    <n v="2951"/>
    <m/>
    <x v="0"/>
    <m/>
  </r>
  <r>
    <x v="1"/>
    <x v="2"/>
    <d v="1997-03-01T00:00:00"/>
    <x v="2"/>
    <n v="1595"/>
    <n v="1581"/>
    <n v="3176"/>
    <m/>
    <x v="0"/>
    <m/>
  </r>
  <r>
    <x v="1"/>
    <x v="3"/>
    <d v="1997-04-01T00:00:00"/>
    <x v="2"/>
    <n v="1556"/>
    <n v="1571"/>
    <n v="3127"/>
    <m/>
    <x v="0"/>
    <m/>
  </r>
  <r>
    <x v="1"/>
    <x v="4"/>
    <d v="1997-05-01T00:00:00"/>
    <x v="2"/>
    <n v="1896"/>
    <n v="2012"/>
    <n v="3908"/>
    <m/>
    <x v="0"/>
    <m/>
  </r>
  <r>
    <x v="1"/>
    <x v="5"/>
    <d v="1997-06-01T00:00:00"/>
    <x v="2"/>
    <n v="2777"/>
    <n v="3303"/>
    <n v="6080"/>
    <m/>
    <x v="0"/>
    <m/>
  </r>
  <r>
    <x v="1"/>
    <x v="6"/>
    <d v="1997-07-01T00:00:00"/>
    <x v="2"/>
    <n v="3803"/>
    <n v="3971"/>
    <n v="7774"/>
    <m/>
    <x v="0"/>
    <m/>
  </r>
  <r>
    <x v="1"/>
    <x v="7"/>
    <d v="1997-08-01T00:00:00"/>
    <x v="2"/>
    <n v="4468"/>
    <n v="4278"/>
    <n v="8746"/>
    <m/>
    <x v="0"/>
    <m/>
  </r>
  <r>
    <x v="1"/>
    <x v="8"/>
    <d v="1997-09-01T00:00:00"/>
    <x v="2"/>
    <n v="3091"/>
    <n v="2840"/>
    <n v="5931"/>
    <m/>
    <x v="0"/>
    <m/>
  </r>
  <r>
    <x v="1"/>
    <x v="9"/>
    <d v="1997-10-01T00:00:00"/>
    <x v="2"/>
    <n v="2324"/>
    <n v="2308"/>
    <n v="4632"/>
    <m/>
    <x v="0"/>
    <m/>
  </r>
  <r>
    <x v="1"/>
    <x v="10"/>
    <d v="1997-11-01T00:00:00"/>
    <x v="2"/>
    <n v="1991"/>
    <n v="1736"/>
    <n v="3727"/>
    <m/>
    <x v="0"/>
    <m/>
  </r>
  <r>
    <x v="1"/>
    <x v="11"/>
    <d v="1997-12-01T00:00:00"/>
    <x v="2"/>
    <n v="1913"/>
    <n v="2029"/>
    <n v="3942"/>
    <m/>
    <x v="0"/>
    <m/>
  </r>
  <r>
    <x v="2"/>
    <x v="0"/>
    <d v="1998-01-01T00:00:00"/>
    <x v="2"/>
    <n v="1362"/>
    <n v="1129"/>
    <n v="2491"/>
    <m/>
    <x v="0"/>
    <m/>
  </r>
  <r>
    <x v="2"/>
    <x v="1"/>
    <d v="1998-02-01T00:00:00"/>
    <x v="2"/>
    <n v="985"/>
    <n v="989"/>
    <n v="1974"/>
    <m/>
    <x v="0"/>
    <m/>
  </r>
  <r>
    <x v="2"/>
    <x v="2"/>
    <d v="1998-03-01T00:00:00"/>
    <x v="2"/>
    <n v="1249"/>
    <n v="1197"/>
    <n v="2446"/>
    <m/>
    <x v="0"/>
    <m/>
  </r>
  <r>
    <x v="2"/>
    <x v="3"/>
    <d v="1998-04-01T00:00:00"/>
    <x v="2"/>
    <n v="1118"/>
    <n v="1184"/>
    <n v="2302"/>
    <m/>
    <x v="0"/>
    <m/>
  </r>
  <r>
    <x v="2"/>
    <x v="4"/>
    <d v="1998-05-01T00:00:00"/>
    <x v="2"/>
    <n v="1400"/>
    <n v="1438"/>
    <n v="2838"/>
    <m/>
    <x v="0"/>
    <m/>
  </r>
  <r>
    <x v="2"/>
    <x v="5"/>
    <d v="1998-06-01T00:00:00"/>
    <x v="2"/>
    <n v="2693"/>
    <n v="3191"/>
    <n v="5884"/>
    <m/>
    <x v="0"/>
    <m/>
  </r>
  <r>
    <x v="2"/>
    <x v="6"/>
    <d v="1998-07-01T00:00:00"/>
    <x v="2"/>
    <n v="3761"/>
    <n v="3820"/>
    <n v="7581"/>
    <m/>
    <x v="0"/>
    <m/>
  </r>
  <r>
    <x v="2"/>
    <x v="7"/>
    <d v="1998-08-01T00:00:00"/>
    <x v="2"/>
    <n v="3960"/>
    <n v="3613"/>
    <n v="7573"/>
    <m/>
    <x v="0"/>
    <m/>
  </r>
  <r>
    <x v="2"/>
    <x v="8"/>
    <d v="1998-09-01T00:00:00"/>
    <x v="2"/>
    <n v="3234"/>
    <n v="3070"/>
    <n v="6304"/>
    <m/>
    <x v="0"/>
    <m/>
  </r>
  <r>
    <x v="2"/>
    <x v="9"/>
    <d v="1998-10-01T00:00:00"/>
    <x v="2"/>
    <n v="2216"/>
    <n v="2129"/>
    <n v="4345"/>
    <m/>
    <x v="0"/>
    <m/>
  </r>
  <r>
    <x v="2"/>
    <x v="10"/>
    <d v="1998-11-01T00:00:00"/>
    <x v="2"/>
    <n v="2036"/>
    <n v="1891"/>
    <n v="3927"/>
    <m/>
    <x v="0"/>
    <m/>
  </r>
  <r>
    <x v="2"/>
    <x v="11"/>
    <d v="1998-12-01T00:00:00"/>
    <x v="2"/>
    <n v="2230"/>
    <n v="2228"/>
    <n v="4458"/>
    <m/>
    <x v="0"/>
    <m/>
  </r>
  <r>
    <x v="3"/>
    <x v="0"/>
    <d v="1999-01-01T00:00:00"/>
    <x v="2"/>
    <n v="1697"/>
    <n v="1444"/>
    <n v="3141"/>
    <m/>
    <x v="0"/>
    <m/>
  </r>
  <r>
    <x v="3"/>
    <x v="1"/>
    <d v="1999-02-01T00:00:00"/>
    <x v="2"/>
    <n v="1426"/>
    <n v="1426"/>
    <n v="2852"/>
    <m/>
    <x v="0"/>
    <m/>
  </r>
  <r>
    <x v="3"/>
    <x v="2"/>
    <d v="1999-03-01T00:00:00"/>
    <x v="2"/>
    <n v="1550"/>
    <n v="1453"/>
    <n v="3003"/>
    <m/>
    <x v="0"/>
    <m/>
  </r>
  <r>
    <x v="3"/>
    <x v="3"/>
    <d v="1999-04-01T00:00:00"/>
    <x v="2"/>
    <n v="1621"/>
    <n v="1470"/>
    <n v="3091"/>
    <m/>
    <x v="0"/>
    <m/>
  </r>
  <r>
    <x v="3"/>
    <x v="4"/>
    <d v="1999-05-01T00:00:00"/>
    <x v="2"/>
    <n v="2062"/>
    <n v="2230"/>
    <n v="4292"/>
    <m/>
    <x v="0"/>
    <m/>
  </r>
  <r>
    <x v="3"/>
    <x v="5"/>
    <d v="1999-06-01T00:00:00"/>
    <x v="2"/>
    <n v="3042"/>
    <n v="3550"/>
    <n v="6592"/>
    <m/>
    <x v="0"/>
    <m/>
  </r>
  <r>
    <x v="3"/>
    <x v="6"/>
    <d v="1999-07-01T00:00:00"/>
    <x v="2"/>
    <n v="4224"/>
    <n v="4373"/>
    <n v="8597"/>
    <m/>
    <x v="0"/>
    <m/>
  </r>
  <r>
    <x v="3"/>
    <x v="7"/>
    <d v="1999-08-01T00:00:00"/>
    <x v="2"/>
    <n v="4633"/>
    <n v="4226"/>
    <n v="8859"/>
    <m/>
    <x v="0"/>
    <m/>
  </r>
  <r>
    <x v="3"/>
    <x v="8"/>
    <d v="1999-09-01T00:00:00"/>
    <x v="2"/>
    <n v="3038"/>
    <n v="2818"/>
    <n v="5856"/>
    <m/>
    <x v="0"/>
    <m/>
  </r>
  <r>
    <x v="3"/>
    <x v="9"/>
    <d v="1999-10-01T00:00:00"/>
    <x v="2"/>
    <n v="2267"/>
    <n v="2177"/>
    <n v="4444"/>
    <m/>
    <x v="0"/>
    <m/>
  </r>
  <r>
    <x v="3"/>
    <x v="10"/>
    <d v="1999-11-01T00:00:00"/>
    <x v="2"/>
    <n v="2150"/>
    <n v="1942"/>
    <n v="4092"/>
    <m/>
    <x v="0"/>
    <m/>
  </r>
  <r>
    <x v="3"/>
    <x v="11"/>
    <d v="1999-12-01T00:00:00"/>
    <x v="2"/>
    <n v="2014"/>
    <n v="2117"/>
    <n v="4131"/>
    <m/>
    <x v="0"/>
    <m/>
  </r>
  <r>
    <x v="4"/>
    <x v="0"/>
    <d v="2000-01-01T00:00:00"/>
    <x v="2"/>
    <n v="1739"/>
    <n v="1486"/>
    <n v="3225"/>
    <m/>
    <x v="0"/>
    <m/>
  </r>
  <r>
    <x v="4"/>
    <x v="1"/>
    <d v="2000-02-01T00:00:00"/>
    <x v="2"/>
    <n v="1563"/>
    <n v="1455"/>
    <n v="3018"/>
    <m/>
    <x v="0"/>
    <m/>
  </r>
  <r>
    <x v="4"/>
    <x v="2"/>
    <d v="2000-03-01T00:00:00"/>
    <x v="2"/>
    <n v="1851"/>
    <n v="1836"/>
    <n v="3687"/>
    <m/>
    <x v="0"/>
    <m/>
  </r>
  <r>
    <x v="4"/>
    <x v="3"/>
    <d v="2000-04-01T00:00:00"/>
    <x v="2"/>
    <n v="1761"/>
    <n v="1791"/>
    <n v="3552"/>
    <m/>
    <x v="0"/>
    <m/>
  </r>
  <r>
    <x v="4"/>
    <x v="4"/>
    <d v="2000-05-01T00:00:00"/>
    <x v="2"/>
    <n v="2360"/>
    <n v="2521"/>
    <n v="4881"/>
    <m/>
    <x v="0"/>
    <m/>
  </r>
  <r>
    <x v="4"/>
    <x v="5"/>
    <d v="2000-06-01T00:00:00"/>
    <x v="2"/>
    <n v="3169"/>
    <n v="2858"/>
    <n v="6027"/>
    <m/>
    <x v="0"/>
    <m/>
  </r>
  <r>
    <x v="4"/>
    <x v="6"/>
    <d v="2000-07-01T00:00:00"/>
    <x v="2"/>
    <n v="4521"/>
    <n v="4321"/>
    <n v="8842"/>
    <m/>
    <x v="0"/>
    <m/>
  </r>
  <r>
    <x v="4"/>
    <x v="7"/>
    <d v="2000-08-01T00:00:00"/>
    <x v="2"/>
    <n v="4472"/>
    <n v="4048"/>
    <n v="8520"/>
    <m/>
    <x v="0"/>
    <m/>
  </r>
  <r>
    <x v="4"/>
    <x v="8"/>
    <d v="2000-09-01T00:00:00"/>
    <x v="2"/>
    <n v="3060"/>
    <n v="2809"/>
    <n v="5869"/>
    <m/>
    <x v="0"/>
    <m/>
  </r>
  <r>
    <x v="4"/>
    <x v="9"/>
    <d v="2000-10-01T00:00:00"/>
    <x v="2"/>
    <n v="2584"/>
    <n v="2440"/>
    <n v="5024"/>
    <m/>
    <x v="0"/>
    <m/>
  </r>
  <r>
    <x v="4"/>
    <x v="10"/>
    <d v="2000-11-01T00:00:00"/>
    <x v="2"/>
    <n v="2110"/>
    <n v="2143"/>
    <n v="4253"/>
    <m/>
    <x v="0"/>
    <m/>
  </r>
  <r>
    <x v="4"/>
    <x v="11"/>
    <d v="2000-12-01T00:00:00"/>
    <x v="2"/>
    <n v="1709"/>
    <n v="1973"/>
    <n v="3682"/>
    <m/>
    <x v="0"/>
    <m/>
  </r>
  <r>
    <x v="5"/>
    <x v="0"/>
    <d v="2001-01-01T00:00:00"/>
    <x v="2"/>
    <n v="1517"/>
    <n v="1384"/>
    <n v="2901"/>
    <m/>
    <x v="0"/>
    <m/>
  </r>
  <r>
    <x v="5"/>
    <x v="1"/>
    <d v="2001-02-01T00:00:00"/>
    <x v="2"/>
    <n v="1279"/>
    <n v="1321"/>
    <n v="2600"/>
    <m/>
    <x v="0"/>
    <m/>
  </r>
  <r>
    <x v="5"/>
    <x v="2"/>
    <d v="2001-03-01T00:00:00"/>
    <x v="2"/>
    <n v="1363"/>
    <n v="1458"/>
    <n v="2821"/>
    <m/>
    <x v="0"/>
    <m/>
  </r>
  <r>
    <x v="5"/>
    <x v="3"/>
    <d v="2001-04-01T00:00:00"/>
    <x v="2"/>
    <n v="1731"/>
    <n v="1678"/>
    <n v="3409"/>
    <m/>
    <x v="0"/>
    <m/>
  </r>
  <r>
    <x v="5"/>
    <x v="4"/>
    <d v="2001-05-01T00:00:00"/>
    <x v="2"/>
    <n v="2085"/>
    <n v="2335"/>
    <n v="4420"/>
    <m/>
    <x v="0"/>
    <m/>
  </r>
  <r>
    <x v="5"/>
    <x v="5"/>
    <d v="2001-06-01T00:00:00"/>
    <x v="2"/>
    <n v="3028"/>
    <n v="3326"/>
    <n v="6354"/>
    <m/>
    <x v="0"/>
    <m/>
  </r>
  <r>
    <x v="5"/>
    <x v="6"/>
    <d v="2001-07-01T00:00:00"/>
    <x v="2"/>
    <n v="4195"/>
    <n v="4281"/>
    <n v="8476"/>
    <m/>
    <x v="0"/>
    <m/>
  </r>
  <r>
    <x v="5"/>
    <x v="7"/>
    <d v="2001-08-01T00:00:00"/>
    <x v="2"/>
    <n v="4142"/>
    <n v="3967"/>
    <n v="8109"/>
    <m/>
    <x v="0"/>
    <m/>
  </r>
  <r>
    <x v="5"/>
    <x v="8"/>
    <d v="2001-09-01T00:00:00"/>
    <x v="2"/>
    <n v="2072"/>
    <n v="1829"/>
    <n v="3901"/>
    <m/>
    <x v="0"/>
    <m/>
  </r>
  <r>
    <x v="5"/>
    <x v="9"/>
    <d v="2001-10-01T00:00:00"/>
    <x v="2"/>
    <n v="1662"/>
    <n v="1590"/>
    <n v="3252"/>
    <m/>
    <x v="0"/>
    <m/>
  </r>
  <r>
    <x v="5"/>
    <x v="10"/>
    <d v="2001-11-01T00:00:00"/>
    <x v="2"/>
    <n v="1432"/>
    <n v="1290"/>
    <n v="2722"/>
    <m/>
    <x v="0"/>
    <m/>
  </r>
  <r>
    <x v="5"/>
    <x v="11"/>
    <d v="2001-12-01T00:00:00"/>
    <x v="2"/>
    <n v="1150"/>
    <n v="1285"/>
    <n v="2435"/>
    <m/>
    <x v="0"/>
    <m/>
  </r>
  <r>
    <x v="6"/>
    <x v="0"/>
    <d v="2002-01-01T00:00:00"/>
    <x v="2"/>
    <n v="1237"/>
    <n v="1064"/>
    <n v="2301"/>
    <m/>
    <x v="0"/>
    <m/>
  </r>
  <r>
    <x v="6"/>
    <x v="1"/>
    <d v="2002-02-01T00:00:00"/>
    <x v="2"/>
    <n v="1072"/>
    <n v="1059"/>
    <n v="2131"/>
    <m/>
    <x v="0"/>
    <m/>
  </r>
  <r>
    <x v="6"/>
    <x v="2"/>
    <d v="2002-03-01T00:00:00"/>
    <x v="2"/>
    <n v="1164"/>
    <n v="1179"/>
    <n v="2343"/>
    <m/>
    <x v="0"/>
    <m/>
  </r>
  <r>
    <x v="6"/>
    <x v="3"/>
    <d v="2002-04-01T00:00:00"/>
    <x v="2"/>
    <n v="1227"/>
    <n v="1242"/>
    <n v="2469"/>
    <m/>
    <x v="0"/>
    <m/>
  </r>
  <r>
    <x v="6"/>
    <x v="4"/>
    <d v="2002-05-01T00:00:00"/>
    <x v="2"/>
    <n v="1610"/>
    <n v="1784"/>
    <n v="3394"/>
    <m/>
    <x v="0"/>
    <m/>
  </r>
  <r>
    <x v="6"/>
    <x v="5"/>
    <d v="2002-06-01T00:00:00"/>
    <x v="2"/>
    <n v="2155"/>
    <n v="2519"/>
    <n v="4674"/>
    <m/>
    <x v="0"/>
    <m/>
  </r>
  <r>
    <x v="6"/>
    <x v="6"/>
    <d v="2002-07-01T00:00:00"/>
    <x v="2"/>
    <n v="2649"/>
    <n v="2634"/>
    <n v="5283"/>
    <m/>
    <x v="0"/>
    <m/>
  </r>
  <r>
    <x v="6"/>
    <x v="7"/>
    <d v="2002-08-01T00:00:00"/>
    <x v="2"/>
    <n v="2854"/>
    <n v="2812"/>
    <n v="5666"/>
    <m/>
    <x v="0"/>
    <m/>
  </r>
  <r>
    <x v="6"/>
    <x v="8"/>
    <d v="2002-09-01T00:00:00"/>
    <x v="2"/>
    <n v="2116"/>
    <n v="1895"/>
    <n v="4011"/>
    <m/>
    <x v="0"/>
    <m/>
  </r>
  <r>
    <x v="6"/>
    <x v="9"/>
    <d v="2002-10-01T00:00:00"/>
    <x v="2"/>
    <n v="1734"/>
    <n v="1671"/>
    <n v="3405"/>
    <m/>
    <x v="0"/>
    <m/>
  </r>
  <r>
    <x v="6"/>
    <x v="10"/>
    <d v="2002-11-01T00:00:00"/>
    <x v="2"/>
    <n v="1461"/>
    <n v="1282"/>
    <n v="2743"/>
    <m/>
    <x v="0"/>
    <m/>
  </r>
  <r>
    <x v="6"/>
    <x v="11"/>
    <d v="2002-12-01T00:00:00"/>
    <x v="2"/>
    <n v="1357"/>
    <n v="1420"/>
    <n v="2777"/>
    <m/>
    <x v="0"/>
    <m/>
  </r>
  <r>
    <x v="7"/>
    <x v="0"/>
    <d v="2003-01-01T00:00:00"/>
    <x v="2"/>
    <n v="1197"/>
    <n v="1009"/>
    <n v="2206"/>
    <m/>
    <x v="0"/>
    <m/>
  </r>
  <r>
    <x v="7"/>
    <x v="1"/>
    <d v="2003-02-01T00:00:00"/>
    <x v="2"/>
    <n v="1118"/>
    <n v="1097"/>
    <n v="2215"/>
    <m/>
    <x v="0"/>
    <m/>
  </r>
  <r>
    <x v="7"/>
    <x v="2"/>
    <d v="2003-03-01T00:00:00"/>
    <x v="2"/>
    <n v="1238"/>
    <n v="1186"/>
    <n v="2424"/>
    <m/>
    <x v="0"/>
    <m/>
  </r>
  <r>
    <x v="7"/>
    <x v="3"/>
    <d v="2003-04-01T00:00:00"/>
    <x v="2"/>
    <n v="1153"/>
    <n v="1169"/>
    <n v="2322"/>
    <m/>
    <x v="0"/>
    <m/>
  </r>
  <r>
    <x v="7"/>
    <x v="4"/>
    <d v="2003-05-01T00:00:00"/>
    <x v="2"/>
    <n v="1580"/>
    <n v="1543"/>
    <n v="3123"/>
    <m/>
    <x v="0"/>
    <m/>
  </r>
  <r>
    <x v="7"/>
    <x v="5"/>
    <d v="2003-06-01T00:00:00"/>
    <x v="2"/>
    <n v="2083"/>
    <n v="2345"/>
    <n v="4428"/>
    <m/>
    <x v="0"/>
    <m/>
  </r>
  <r>
    <x v="7"/>
    <x v="6"/>
    <d v="2003-07-01T00:00:00"/>
    <x v="2"/>
    <n v="2452"/>
    <n v="2477"/>
    <n v="4929"/>
    <m/>
    <x v="0"/>
    <m/>
  </r>
  <r>
    <x v="7"/>
    <x v="7"/>
    <d v="2003-08-01T00:00:00"/>
    <x v="2"/>
    <n v="2651"/>
    <n v="2584"/>
    <n v="5235"/>
    <m/>
    <x v="0"/>
    <m/>
  </r>
  <r>
    <x v="7"/>
    <x v="8"/>
    <d v="2003-09-01T00:00:00"/>
    <x v="2"/>
    <n v="2377"/>
    <n v="2136"/>
    <n v="4513"/>
    <m/>
    <x v="0"/>
    <m/>
  </r>
  <r>
    <x v="7"/>
    <x v="9"/>
    <d v="2003-10-01T00:00:00"/>
    <x v="2"/>
    <n v="1859"/>
    <n v="1713"/>
    <n v="3572"/>
    <m/>
    <x v="0"/>
    <m/>
  </r>
  <r>
    <x v="7"/>
    <x v="10"/>
    <d v="2003-11-01T00:00:00"/>
    <x v="2"/>
    <n v="1393"/>
    <n v="1430"/>
    <n v="2823"/>
    <m/>
    <x v="0"/>
    <m/>
  </r>
  <r>
    <x v="7"/>
    <x v="11"/>
    <d v="2003-12-01T00:00:00"/>
    <x v="2"/>
    <n v="1224"/>
    <n v="1294"/>
    <n v="2518"/>
    <m/>
    <x v="0"/>
    <m/>
  </r>
  <r>
    <x v="8"/>
    <x v="0"/>
    <d v="2004-01-01T00:00:00"/>
    <x v="2"/>
    <n v="1079"/>
    <n v="1001"/>
    <n v="2080"/>
    <m/>
    <x v="0"/>
    <m/>
  </r>
  <r>
    <x v="8"/>
    <x v="1"/>
    <d v="2004-02-01T00:00:00"/>
    <x v="2"/>
    <n v="1026"/>
    <n v="950"/>
    <n v="1976"/>
    <m/>
    <x v="0"/>
    <m/>
  </r>
  <r>
    <x v="8"/>
    <x v="2"/>
    <d v="2004-03-01T00:00:00"/>
    <x v="2"/>
    <n v="1112"/>
    <n v="1121"/>
    <n v="2233"/>
    <m/>
    <x v="0"/>
    <m/>
  </r>
  <r>
    <x v="8"/>
    <x v="3"/>
    <d v="2004-04-01T00:00:00"/>
    <x v="2"/>
    <n v="1232"/>
    <n v="1279"/>
    <n v="2511"/>
    <m/>
    <x v="0"/>
    <m/>
  </r>
  <r>
    <x v="8"/>
    <x v="4"/>
    <d v="2004-05-01T00:00:00"/>
    <x v="2"/>
    <n v="1383"/>
    <n v="1443"/>
    <n v="2826"/>
    <m/>
    <x v="0"/>
    <m/>
  </r>
  <r>
    <x v="8"/>
    <x v="5"/>
    <d v="2004-06-01T00:00:00"/>
    <x v="2"/>
    <n v="3313"/>
    <n v="3507"/>
    <n v="6820"/>
    <m/>
    <x v="0"/>
    <m/>
  </r>
  <r>
    <x v="8"/>
    <x v="6"/>
    <d v="2004-07-01T00:00:00"/>
    <x v="2"/>
    <n v="4210"/>
    <n v="4318"/>
    <n v="8528"/>
    <m/>
    <x v="0"/>
    <m/>
  </r>
  <r>
    <x v="8"/>
    <x v="7"/>
    <d v="2004-08-01T00:00:00"/>
    <x v="2"/>
    <n v="4046"/>
    <n v="3617"/>
    <n v="7663"/>
    <m/>
    <x v="0"/>
    <m/>
  </r>
  <r>
    <x v="8"/>
    <x v="8"/>
    <d v="2004-09-01T00:00:00"/>
    <x v="2"/>
    <n v="3449"/>
    <n v="3188"/>
    <n v="6637"/>
    <m/>
    <x v="0"/>
    <m/>
  </r>
  <r>
    <x v="8"/>
    <x v="9"/>
    <d v="2004-10-01T00:00:00"/>
    <x v="2"/>
    <n v="2072"/>
    <n v="1959"/>
    <n v="4031"/>
    <m/>
    <x v="0"/>
    <m/>
  </r>
  <r>
    <x v="8"/>
    <x v="10"/>
    <d v="2004-11-01T00:00:00"/>
    <x v="2"/>
    <n v="1894"/>
    <n v="1698"/>
    <n v="3592"/>
    <m/>
    <x v="0"/>
    <m/>
  </r>
  <r>
    <x v="8"/>
    <x v="11"/>
    <d v="2004-12-01T00:00:00"/>
    <x v="2"/>
    <n v="1884"/>
    <n v="1955"/>
    <n v="3839"/>
    <m/>
    <x v="0"/>
    <m/>
  </r>
  <r>
    <x v="9"/>
    <x v="0"/>
    <d v="2005-01-01T00:00:00"/>
    <x v="2"/>
    <n v="1654"/>
    <n v="1459"/>
    <n v="3113"/>
    <m/>
    <x v="0"/>
    <m/>
  </r>
  <r>
    <x v="9"/>
    <x v="1"/>
    <d v="2005-02-01T00:00:00"/>
    <x v="2"/>
    <n v="1414"/>
    <n v="1388"/>
    <n v="2802"/>
    <m/>
    <x v="0"/>
    <m/>
  </r>
  <r>
    <x v="9"/>
    <x v="2"/>
    <d v="2005-03-01T00:00:00"/>
    <x v="2"/>
    <n v="1597"/>
    <n v="1467"/>
    <n v="3064"/>
    <m/>
    <x v="0"/>
    <m/>
  </r>
  <r>
    <x v="9"/>
    <x v="3"/>
    <d v="2005-04-01T00:00:00"/>
    <x v="2"/>
    <n v="1435"/>
    <n v="1484"/>
    <n v="2919"/>
    <m/>
    <x v="0"/>
    <m/>
  </r>
  <r>
    <x v="9"/>
    <x v="4"/>
    <d v="2005-05-01T00:00:00"/>
    <x v="2"/>
    <n v="1757"/>
    <n v="1810"/>
    <n v="3567"/>
    <m/>
    <x v="0"/>
    <m/>
  </r>
  <r>
    <x v="9"/>
    <x v="5"/>
    <d v="2005-06-01T00:00:00"/>
    <x v="2"/>
    <n v="3157"/>
    <n v="3587"/>
    <n v="6744"/>
    <m/>
    <x v="0"/>
    <m/>
  </r>
  <r>
    <x v="9"/>
    <x v="6"/>
    <d v="2005-07-01T00:00:00"/>
    <x v="2"/>
    <n v="3977"/>
    <n v="3874"/>
    <n v="7851"/>
    <m/>
    <x v="0"/>
    <m/>
  </r>
  <r>
    <x v="9"/>
    <x v="7"/>
    <d v="2005-08-01T00:00:00"/>
    <x v="2"/>
    <n v="4090"/>
    <n v="3710"/>
    <n v="7800"/>
    <m/>
    <x v="0"/>
    <m/>
  </r>
  <r>
    <x v="9"/>
    <x v="8"/>
    <d v="2005-09-01T00:00:00"/>
    <x v="2"/>
    <n v="3324"/>
    <n v="3223"/>
    <n v="6547"/>
    <m/>
    <x v="0"/>
    <m/>
  </r>
  <r>
    <x v="9"/>
    <x v="9"/>
    <d v="2005-10-01T00:00:00"/>
    <x v="2"/>
    <n v="2271"/>
    <n v="2238"/>
    <n v="4509"/>
    <m/>
    <x v="0"/>
    <m/>
  </r>
  <r>
    <x v="9"/>
    <x v="10"/>
    <d v="2005-11-01T00:00:00"/>
    <x v="2"/>
    <n v="1901"/>
    <n v="1747"/>
    <n v="3648"/>
    <m/>
    <x v="0"/>
    <m/>
  </r>
  <r>
    <x v="9"/>
    <x v="11"/>
    <d v="2005-12-01T00:00:00"/>
    <x v="2"/>
    <n v="1827"/>
    <n v="1907"/>
    <n v="3734"/>
    <m/>
    <x v="0"/>
    <m/>
  </r>
  <r>
    <x v="10"/>
    <x v="0"/>
    <d v="2006-01-01T00:00:00"/>
    <x v="2"/>
    <n v="1763"/>
    <n v="1594"/>
    <n v="3357"/>
    <m/>
    <x v="0"/>
    <m/>
  </r>
  <r>
    <x v="10"/>
    <x v="1"/>
    <d v="2006-02-01T00:00:00"/>
    <x v="2"/>
    <n v="1527"/>
    <n v="1534"/>
    <n v="3061"/>
    <m/>
    <x v="0"/>
    <m/>
  </r>
  <r>
    <x v="10"/>
    <x v="2"/>
    <d v="2006-03-01T00:00:00"/>
    <x v="2"/>
    <n v="1657"/>
    <n v="1624"/>
    <n v="3281"/>
    <m/>
    <x v="0"/>
    <m/>
  </r>
  <r>
    <x v="10"/>
    <x v="3"/>
    <d v="2006-04-01T00:00:00"/>
    <x v="2"/>
    <n v="1784"/>
    <n v="1911"/>
    <n v="3695"/>
    <m/>
    <x v="0"/>
    <m/>
  </r>
  <r>
    <x v="10"/>
    <x v="4"/>
    <d v="2006-05-01T00:00:00"/>
    <x v="2"/>
    <n v="2040"/>
    <n v="2222"/>
    <n v="4262"/>
    <m/>
    <x v="0"/>
    <m/>
  </r>
  <r>
    <x v="10"/>
    <x v="5"/>
    <d v="2006-06-01T00:00:00"/>
    <x v="2"/>
    <n v="3025"/>
    <n v="3334"/>
    <n v="6359"/>
    <m/>
    <x v="0"/>
    <m/>
  </r>
  <r>
    <x v="10"/>
    <x v="6"/>
    <d v="2006-07-01T00:00:00"/>
    <x v="2"/>
    <n v="4030"/>
    <n v="3674"/>
    <n v="7704"/>
    <m/>
    <x v="0"/>
    <m/>
  </r>
  <r>
    <x v="10"/>
    <x v="7"/>
    <d v="2006-08-01T00:00:00"/>
    <x v="2"/>
    <n v="3629"/>
    <n v="3513"/>
    <n v="7142"/>
    <m/>
    <x v="0"/>
    <m/>
  </r>
  <r>
    <x v="10"/>
    <x v="8"/>
    <d v="2006-09-01T00:00:00"/>
    <x v="2"/>
    <n v="3217"/>
    <n v="2891"/>
    <n v="6108"/>
    <m/>
    <x v="0"/>
    <m/>
  </r>
  <r>
    <x v="10"/>
    <x v="9"/>
    <d v="2006-10-01T00:00:00"/>
    <x v="2"/>
    <n v="2082"/>
    <n v="2006"/>
    <n v="4088"/>
    <m/>
    <x v="0"/>
    <m/>
  </r>
  <r>
    <x v="10"/>
    <x v="10"/>
    <d v="2006-11-01T00:00:00"/>
    <x v="2"/>
    <n v="1862"/>
    <n v="1784"/>
    <n v="3646"/>
    <m/>
    <x v="0"/>
    <m/>
  </r>
  <r>
    <x v="10"/>
    <x v="11"/>
    <d v="2006-12-01T00:00:00"/>
    <x v="2"/>
    <n v="1870"/>
    <n v="1867"/>
    <n v="3737"/>
    <m/>
    <x v="0"/>
    <m/>
  </r>
  <r>
    <x v="11"/>
    <x v="0"/>
    <d v="2007-01-01T00:00:00"/>
    <x v="2"/>
    <n v="1656"/>
    <n v="1500"/>
    <n v="3156"/>
    <m/>
    <x v="0"/>
    <m/>
  </r>
  <r>
    <x v="11"/>
    <x v="1"/>
    <d v="2007-02-01T00:00:00"/>
    <x v="2"/>
    <n v="1381"/>
    <n v="1352"/>
    <n v="2733"/>
    <m/>
    <x v="0"/>
    <m/>
  </r>
  <r>
    <x v="11"/>
    <x v="2"/>
    <d v="2007-03-01T00:00:00"/>
    <x v="2"/>
    <n v="1580"/>
    <n v="1600"/>
    <n v="3180"/>
    <m/>
    <x v="0"/>
    <m/>
  </r>
  <r>
    <x v="11"/>
    <x v="3"/>
    <d v="2007-04-01T00:00:00"/>
    <x v="2"/>
    <n v="1603"/>
    <n v="1577"/>
    <n v="3180"/>
    <m/>
    <x v="0"/>
    <m/>
  </r>
  <r>
    <x v="11"/>
    <x v="4"/>
    <d v="2007-05-01T00:00:00"/>
    <x v="2"/>
    <n v="1898"/>
    <n v="2009"/>
    <n v="3907"/>
    <m/>
    <x v="0"/>
    <m/>
  </r>
  <r>
    <x v="11"/>
    <x v="5"/>
    <d v="2007-06-01T00:00:00"/>
    <x v="2"/>
    <n v="2940"/>
    <n v="3425"/>
    <n v="6365"/>
    <m/>
    <x v="0"/>
    <m/>
  </r>
  <r>
    <x v="11"/>
    <x v="6"/>
    <d v="2007-07-01T00:00:00"/>
    <x v="2"/>
    <n v="3542"/>
    <n v="3307"/>
    <n v="6849"/>
    <m/>
    <x v="0"/>
    <m/>
  </r>
  <r>
    <x v="11"/>
    <x v="7"/>
    <d v="2007-08-01T00:00:00"/>
    <x v="2"/>
    <n v="3418"/>
    <n v="3317"/>
    <n v="6735"/>
    <m/>
    <x v="0"/>
    <m/>
  </r>
  <r>
    <x v="11"/>
    <x v="8"/>
    <d v="2007-09-01T00:00:00"/>
    <x v="2"/>
    <n v="3160"/>
    <n v="2850"/>
    <n v="6010"/>
    <m/>
    <x v="0"/>
    <m/>
  </r>
  <r>
    <x v="11"/>
    <x v="9"/>
    <d v="2007-10-01T00:00:00"/>
    <x v="2"/>
    <n v="2048"/>
    <n v="2002"/>
    <n v="4050"/>
    <m/>
    <x v="0"/>
    <m/>
  </r>
  <r>
    <x v="11"/>
    <x v="10"/>
    <d v="2007-11-01T00:00:00"/>
    <x v="2"/>
    <n v="1812"/>
    <n v="1716"/>
    <n v="3528"/>
    <m/>
    <x v="0"/>
    <m/>
  </r>
  <r>
    <x v="11"/>
    <x v="11"/>
    <d v="2007-12-01T00:00:00"/>
    <x v="2"/>
    <n v="1761"/>
    <n v="1812"/>
    <n v="3573"/>
    <m/>
    <x v="0"/>
    <m/>
  </r>
  <r>
    <x v="12"/>
    <x v="0"/>
    <d v="2008-01-01T00:00:00"/>
    <x v="2"/>
    <n v="1582"/>
    <n v="2086"/>
    <n v="3668"/>
    <m/>
    <x v="0"/>
    <m/>
  </r>
  <r>
    <x v="12"/>
    <x v="1"/>
    <d v="2008-02-01T00:00:00"/>
    <x v="2"/>
    <n v="1400"/>
    <n v="1374"/>
    <n v="2774"/>
    <m/>
    <x v="0"/>
    <m/>
  </r>
  <r>
    <x v="12"/>
    <x v="2"/>
    <d v="2008-03-01T00:00:00"/>
    <x v="2"/>
    <n v="1498"/>
    <n v="1544"/>
    <n v="3042"/>
    <m/>
    <x v="0"/>
    <m/>
  </r>
  <r>
    <x v="12"/>
    <x v="3"/>
    <d v="2008-04-01T00:00:00"/>
    <x v="2"/>
    <n v="1335"/>
    <n v="1336"/>
    <n v="2671"/>
    <m/>
    <x v="0"/>
    <m/>
  </r>
  <r>
    <x v="12"/>
    <x v="4"/>
    <d v="2008-05-01T00:00:00"/>
    <x v="2"/>
    <n v="1699"/>
    <n v="1782"/>
    <n v="3481"/>
    <m/>
    <x v="0"/>
    <m/>
  </r>
  <r>
    <x v="12"/>
    <x v="5"/>
    <d v="2008-06-01T00:00:00"/>
    <x v="2"/>
    <n v="2581"/>
    <n v="3070"/>
    <n v="5651"/>
    <m/>
    <x v="0"/>
    <m/>
  </r>
  <r>
    <x v="12"/>
    <x v="6"/>
    <d v="2008-07-01T00:00:00"/>
    <x v="2"/>
    <n v="3367"/>
    <n v="3100"/>
    <n v="6467"/>
    <m/>
    <x v="0"/>
    <m/>
  </r>
  <r>
    <x v="12"/>
    <x v="7"/>
    <d v="2008-08-01T00:00:00"/>
    <x v="2"/>
    <n v="3220"/>
    <n v="3134"/>
    <n v="6354"/>
    <m/>
    <x v="0"/>
    <m/>
  </r>
  <r>
    <x v="12"/>
    <x v="8"/>
    <d v="2008-09-01T00:00:00"/>
    <x v="2"/>
    <n v="3031"/>
    <n v="2686"/>
    <n v="5717"/>
    <m/>
    <x v="0"/>
    <m/>
  </r>
  <r>
    <x v="12"/>
    <x v="9"/>
    <d v="2008-10-01T00:00:00"/>
    <x v="2"/>
    <n v="2259"/>
    <n v="2080"/>
    <n v="4339"/>
    <m/>
    <x v="0"/>
    <m/>
  </r>
  <r>
    <x v="12"/>
    <x v="10"/>
    <d v="2008-11-01T00:00:00"/>
    <x v="2"/>
    <n v="1804"/>
    <n v="1690"/>
    <n v="3494"/>
    <m/>
    <x v="0"/>
    <m/>
  </r>
  <r>
    <x v="12"/>
    <x v="11"/>
    <d v="2008-12-01T00:00:00"/>
    <x v="2"/>
    <n v="2089"/>
    <n v="2094"/>
    <n v="4183"/>
    <m/>
    <x v="0"/>
    <m/>
  </r>
  <r>
    <x v="13"/>
    <x v="0"/>
    <d v="2009-01-01T00:00:00"/>
    <x v="2"/>
    <n v="1470"/>
    <n v="1409"/>
    <n v="2879"/>
    <m/>
    <x v="0"/>
    <m/>
  </r>
  <r>
    <x v="13"/>
    <x v="1"/>
    <d v="2009-02-01T00:00:00"/>
    <x v="2"/>
    <n v="1515"/>
    <n v="1397"/>
    <n v="2912"/>
    <m/>
    <x v="0"/>
    <m/>
  </r>
  <r>
    <x v="13"/>
    <x v="2"/>
    <d v="2009-03-01T00:00:00"/>
    <x v="2"/>
    <n v="1623"/>
    <n v="1701"/>
    <n v="3324"/>
    <m/>
    <x v="0"/>
    <m/>
  </r>
  <r>
    <x v="13"/>
    <x v="3"/>
    <d v="2009-04-01T00:00:00"/>
    <x v="2"/>
    <n v="1797"/>
    <n v="1641"/>
    <n v="3438"/>
    <m/>
    <x v="0"/>
    <m/>
  </r>
  <r>
    <x v="13"/>
    <x v="4"/>
    <d v="2009-05-01T00:00:00"/>
    <x v="2"/>
    <n v="2245"/>
    <n v="2293"/>
    <n v="4538"/>
    <m/>
    <x v="0"/>
    <m/>
  </r>
  <r>
    <x v="13"/>
    <x v="5"/>
    <d v="2009-06-01T00:00:00"/>
    <x v="2"/>
    <n v="3020"/>
    <n v="3312"/>
    <n v="6332"/>
    <m/>
    <x v="0"/>
    <m/>
  </r>
  <r>
    <x v="13"/>
    <x v="6"/>
    <d v="2009-07-01T00:00:00"/>
    <x v="2"/>
    <n v="3436"/>
    <n v="3344"/>
    <n v="6780"/>
    <m/>
    <x v="0"/>
    <m/>
  </r>
  <r>
    <x v="13"/>
    <x v="7"/>
    <d v="2009-08-01T00:00:00"/>
    <x v="2"/>
    <n v="3465"/>
    <n v="3125"/>
    <n v="6590"/>
    <m/>
    <x v="0"/>
    <m/>
  </r>
  <r>
    <x v="13"/>
    <x v="8"/>
    <d v="2009-09-01T00:00:00"/>
    <x v="2"/>
    <n v="2639"/>
    <n v="2278"/>
    <n v="4917"/>
    <m/>
    <x v="0"/>
    <m/>
  </r>
  <r>
    <x v="13"/>
    <x v="9"/>
    <d v="2009-10-01T00:00:00"/>
    <x v="2"/>
    <n v="1973"/>
    <n v="1791"/>
    <n v="3764"/>
    <m/>
    <x v="0"/>
    <m/>
  </r>
  <r>
    <x v="13"/>
    <x v="10"/>
    <d v="2009-11-01T00:00:00"/>
    <x v="2"/>
    <n v="1751"/>
    <n v="1635"/>
    <n v="3386"/>
    <m/>
    <x v="0"/>
    <m/>
  </r>
  <r>
    <x v="13"/>
    <x v="11"/>
    <d v="2009-12-01T00:00:00"/>
    <x v="2"/>
    <n v="1666"/>
    <n v="1694"/>
    <n v="3360"/>
    <m/>
    <x v="0"/>
    <m/>
  </r>
  <r>
    <x v="14"/>
    <x v="0"/>
    <d v="2010-01-01T00:00:00"/>
    <x v="2"/>
    <n v="1370"/>
    <n v="1294"/>
    <n v="2664"/>
    <m/>
    <x v="0"/>
    <m/>
  </r>
  <r>
    <x v="14"/>
    <x v="1"/>
    <d v="2010-02-01T00:00:00"/>
    <x v="2"/>
    <n v="1196"/>
    <n v="1097"/>
    <n v="2293"/>
    <m/>
    <x v="0"/>
    <m/>
  </r>
  <r>
    <x v="14"/>
    <x v="2"/>
    <d v="2010-03-01T00:00:00"/>
    <x v="2"/>
    <n v="1343"/>
    <n v="1403"/>
    <n v="2746"/>
    <m/>
    <x v="0"/>
    <m/>
  </r>
  <r>
    <x v="14"/>
    <x v="3"/>
    <d v="2010-04-01T00:00:00"/>
    <x v="2"/>
    <n v="1547"/>
    <n v="1634"/>
    <n v="3181"/>
    <m/>
    <x v="0"/>
    <m/>
  </r>
  <r>
    <x v="14"/>
    <x v="4"/>
    <d v="2010-05-01T00:00:00"/>
    <x v="2"/>
    <n v="2223"/>
    <n v="2246"/>
    <n v="4469"/>
    <m/>
    <x v="0"/>
    <m/>
  </r>
  <r>
    <x v="14"/>
    <x v="5"/>
    <d v="2010-06-01T00:00:00"/>
    <x v="2"/>
    <n v="3096"/>
    <n v="3435"/>
    <n v="6531"/>
    <m/>
    <x v="0"/>
    <m/>
  </r>
  <r>
    <x v="14"/>
    <x v="6"/>
    <d v="2010-07-01T00:00:00"/>
    <x v="2"/>
    <n v="3863"/>
    <n v="3537"/>
    <n v="7400"/>
    <m/>
    <x v="0"/>
    <m/>
  </r>
  <r>
    <x v="14"/>
    <x v="7"/>
    <d v="2010-08-01T00:00:00"/>
    <x v="2"/>
    <n v="3902"/>
    <n v="3534"/>
    <n v="7436"/>
    <m/>
    <x v="0"/>
    <m/>
  </r>
  <r>
    <x v="14"/>
    <x v="8"/>
    <d v="2010-09-01T00:00:00"/>
    <x v="2"/>
    <n v="3248"/>
    <n v="2938"/>
    <n v="6186"/>
    <m/>
    <x v="0"/>
    <m/>
  </r>
  <r>
    <x v="14"/>
    <x v="9"/>
    <d v="2010-10-01T00:00:00"/>
    <x v="2"/>
    <n v="2387"/>
    <n v="2266"/>
    <n v="4653"/>
    <m/>
    <x v="0"/>
    <m/>
  </r>
  <r>
    <x v="14"/>
    <x v="10"/>
    <d v="2010-11-01T00:00:00"/>
    <x v="2"/>
    <n v="2097"/>
    <n v="1903"/>
    <n v="4000"/>
    <m/>
    <x v="0"/>
    <m/>
  </r>
  <r>
    <x v="14"/>
    <x v="11"/>
    <d v="2010-12-01T00:00:00"/>
    <x v="2"/>
    <n v="2082"/>
    <n v="2098"/>
    <n v="4180"/>
    <m/>
    <x v="0"/>
    <m/>
  </r>
  <r>
    <x v="15"/>
    <x v="0"/>
    <d v="2011-01-01T00:00:00"/>
    <x v="2"/>
    <n v="1780"/>
    <n v="1715"/>
    <n v="3495"/>
    <m/>
    <x v="0"/>
    <m/>
  </r>
  <r>
    <x v="15"/>
    <x v="1"/>
    <d v="2011-02-01T00:00:00"/>
    <x v="2"/>
    <n v="1533"/>
    <n v="1535"/>
    <n v="3068"/>
    <m/>
    <x v="0"/>
    <m/>
  </r>
  <r>
    <x v="15"/>
    <x v="2"/>
    <d v="2011-03-01T00:00:00"/>
    <x v="2"/>
    <n v="1756"/>
    <n v="1734"/>
    <n v="3490"/>
    <m/>
    <x v="0"/>
    <m/>
  </r>
  <r>
    <x v="15"/>
    <x v="3"/>
    <d v="2011-04-01T00:00:00"/>
    <x v="2"/>
    <n v="1998"/>
    <n v="1936"/>
    <n v="3934"/>
    <m/>
    <x v="0"/>
    <m/>
  </r>
  <r>
    <x v="15"/>
    <x v="4"/>
    <d v="2011-05-01T00:00:00"/>
    <x v="2"/>
    <n v="2399"/>
    <n v="2526"/>
    <n v="4925"/>
    <m/>
    <x v="0"/>
    <m/>
  </r>
  <r>
    <x v="15"/>
    <x v="5"/>
    <d v="2011-06-01T00:00:00"/>
    <x v="2"/>
    <n v="3040"/>
    <n v="3362"/>
    <n v="6402"/>
    <m/>
    <x v="0"/>
    <m/>
  </r>
  <r>
    <x v="15"/>
    <x v="6"/>
    <d v="2011-07-01T00:00:00"/>
    <x v="2"/>
    <n v="3339"/>
    <n v="3282"/>
    <n v="6621"/>
    <m/>
    <x v="0"/>
    <m/>
  </r>
  <r>
    <x v="15"/>
    <x v="7"/>
    <d v="2011-08-01T00:00:00"/>
    <x v="2"/>
    <n v="3825"/>
    <n v="3478"/>
    <n v="7303"/>
    <m/>
    <x v="0"/>
    <m/>
  </r>
  <r>
    <x v="15"/>
    <x v="8"/>
    <d v="2011-09-01T00:00:00"/>
    <x v="2"/>
    <n v="2789"/>
    <n v="2546"/>
    <n v="5335"/>
    <m/>
    <x v="0"/>
    <m/>
  </r>
  <r>
    <x v="15"/>
    <x v="9"/>
    <d v="2011-10-01T00:00:00"/>
    <x v="2"/>
    <n v="2046"/>
    <n v="1827"/>
    <n v="3873"/>
    <m/>
    <x v="0"/>
    <m/>
  </r>
  <r>
    <x v="15"/>
    <x v="10"/>
    <d v="2011-11-01T00:00:00"/>
    <x v="2"/>
    <n v="1893"/>
    <n v="1710"/>
    <n v="3603"/>
    <m/>
    <x v="0"/>
    <m/>
  </r>
  <r>
    <x v="15"/>
    <x v="11"/>
    <d v="2011-12-01T00:00:00"/>
    <x v="2"/>
    <n v="1663"/>
    <n v="1673"/>
    <n v="3336"/>
    <m/>
    <x v="0"/>
    <m/>
  </r>
  <r>
    <x v="16"/>
    <x v="0"/>
    <d v="2012-01-01T00:00:00"/>
    <x v="2"/>
    <n v="1595"/>
    <n v="1548"/>
    <n v="3143"/>
    <m/>
    <x v="0"/>
    <m/>
  </r>
  <r>
    <x v="16"/>
    <x v="1"/>
    <d v="2012-02-01T00:00:00"/>
    <x v="2"/>
    <n v="1521"/>
    <n v="1522"/>
    <n v="3043"/>
    <m/>
    <x v="0"/>
    <m/>
  </r>
  <r>
    <x v="16"/>
    <x v="2"/>
    <d v="2012-03-01T00:00:00"/>
    <x v="2"/>
    <n v="1721"/>
    <n v="1604"/>
    <n v="3325"/>
    <m/>
    <x v="0"/>
    <m/>
  </r>
  <r>
    <x v="16"/>
    <x v="3"/>
    <d v="2012-04-01T00:00:00"/>
    <x v="2"/>
    <n v="1848"/>
    <n v="1908"/>
    <n v="3756"/>
    <m/>
    <x v="0"/>
    <m/>
  </r>
  <r>
    <x v="16"/>
    <x v="4"/>
    <d v="2012-05-01T00:00:00"/>
    <x v="2"/>
    <n v="2173"/>
    <n v="2227"/>
    <n v="4400"/>
    <m/>
    <x v="0"/>
    <m/>
  </r>
  <r>
    <x v="16"/>
    <x v="5"/>
    <d v="2012-06-01T00:00:00"/>
    <x v="2"/>
    <n v="2922"/>
    <n v="3314"/>
    <n v="6236"/>
    <m/>
    <x v="0"/>
    <m/>
  </r>
  <r>
    <x v="16"/>
    <x v="6"/>
    <d v="2012-07-01T00:00:00"/>
    <x v="2"/>
    <n v="3739"/>
    <n v="3559"/>
    <n v="7298"/>
    <m/>
    <x v="0"/>
    <m/>
  </r>
  <r>
    <x v="16"/>
    <x v="7"/>
    <d v="2012-08-01T00:00:00"/>
    <x v="2"/>
    <n v="3842"/>
    <n v="3629"/>
    <n v="7471"/>
    <m/>
    <x v="0"/>
    <m/>
  </r>
  <r>
    <x v="16"/>
    <x v="8"/>
    <d v="2012-09-01T00:00:00"/>
    <x v="2"/>
    <n v="2883"/>
    <n v="1652"/>
    <n v="4535"/>
    <m/>
    <x v="0"/>
    <m/>
  </r>
  <r>
    <x v="16"/>
    <x v="9"/>
    <d v="2012-10-01T00:00:00"/>
    <x v="2"/>
    <n v="2381"/>
    <n v="2175"/>
    <n v="4556"/>
    <m/>
    <x v="0"/>
    <m/>
  </r>
  <r>
    <x v="16"/>
    <x v="10"/>
    <d v="2012-11-01T00:00:00"/>
    <x v="2"/>
    <n v="1957"/>
    <n v="1805"/>
    <n v="3762"/>
    <m/>
    <x v="0"/>
    <m/>
  </r>
  <r>
    <x v="16"/>
    <x v="11"/>
    <d v="2012-12-01T00:00:00"/>
    <x v="2"/>
    <n v="1949"/>
    <n v="1874"/>
    <n v="3823"/>
    <m/>
    <x v="0"/>
    <m/>
  </r>
  <r>
    <x v="17"/>
    <x v="0"/>
    <d v="2013-01-01T00:00:00"/>
    <x v="2"/>
    <n v="1735"/>
    <n v="1670"/>
    <n v="3405"/>
    <m/>
    <x v="0"/>
    <m/>
  </r>
  <r>
    <x v="17"/>
    <x v="1"/>
    <d v="2013-02-01T00:00:00"/>
    <x v="2"/>
    <n v="1737"/>
    <n v="1584"/>
    <n v="3321"/>
    <m/>
    <x v="0"/>
    <m/>
  </r>
  <r>
    <x v="17"/>
    <x v="2"/>
    <d v="2013-03-01T00:00:00"/>
    <x v="2"/>
    <n v="1849"/>
    <n v="1716"/>
    <n v="3565"/>
    <m/>
    <x v="0"/>
    <m/>
  </r>
  <r>
    <x v="17"/>
    <x v="3"/>
    <d v="2013-04-01T00:00:00"/>
    <x v="2"/>
    <n v="1819"/>
    <n v="1820"/>
    <n v="3639"/>
    <m/>
    <x v="0"/>
    <m/>
  </r>
  <r>
    <x v="17"/>
    <x v="4"/>
    <d v="2013-05-01T00:00:00"/>
    <x v="2"/>
    <n v="2434"/>
    <n v="2547"/>
    <n v="4981"/>
    <m/>
    <x v="0"/>
    <m/>
  </r>
  <r>
    <x v="17"/>
    <x v="5"/>
    <d v="2013-06-01T00:00:00"/>
    <x v="2"/>
    <n v="3432"/>
    <n v="3951"/>
    <n v="7383"/>
    <m/>
    <x v="0"/>
    <m/>
  </r>
  <r>
    <x v="17"/>
    <x v="6"/>
    <d v="2013-07-01T00:00:00"/>
    <x v="2"/>
    <n v="4461"/>
    <n v="4155"/>
    <n v="8616"/>
    <m/>
    <x v="0"/>
    <m/>
  </r>
  <r>
    <x v="17"/>
    <x v="7"/>
    <d v="2013-08-01T00:00:00"/>
    <x v="2"/>
    <n v="3943"/>
    <n v="3759"/>
    <n v="7702"/>
    <m/>
    <x v="0"/>
    <m/>
  </r>
  <r>
    <x v="17"/>
    <x v="8"/>
    <d v="2013-09-01T00:00:00"/>
    <x v="2"/>
    <n v="2751"/>
    <n v="2554"/>
    <n v="5305"/>
    <m/>
    <x v="0"/>
    <m/>
  </r>
  <r>
    <x v="17"/>
    <x v="9"/>
    <d v="2013-10-01T00:00:00"/>
    <x v="2"/>
    <n v="2355"/>
    <n v="2149"/>
    <n v="4504"/>
    <m/>
    <x v="0"/>
    <m/>
  </r>
  <r>
    <x v="17"/>
    <x v="10"/>
    <d v="2013-11-01T00:00:00"/>
    <x v="2"/>
    <n v="2143"/>
    <n v="2032"/>
    <n v="4175"/>
    <m/>
    <x v="0"/>
    <m/>
  </r>
  <r>
    <x v="17"/>
    <x v="11"/>
    <d v="2013-12-01T00:00:00"/>
    <x v="2"/>
    <n v="2350"/>
    <n v="2286"/>
    <n v="4636"/>
    <m/>
    <x v="0"/>
    <m/>
  </r>
  <r>
    <x v="18"/>
    <x v="0"/>
    <d v="2014-01-01T00:00:00"/>
    <x v="2"/>
    <n v="1815"/>
    <n v="1690"/>
    <n v="3505"/>
    <m/>
    <x v="0"/>
    <m/>
  </r>
  <r>
    <x v="18"/>
    <x v="1"/>
    <d v="2014-02-01T00:00:00"/>
    <x v="2"/>
    <n v="1671"/>
    <n v="1489"/>
    <n v="3160"/>
    <m/>
    <x v="0"/>
    <m/>
  </r>
  <r>
    <x v="18"/>
    <x v="2"/>
    <d v="2014-03-01T00:00:00"/>
    <x v="2"/>
    <n v="2035"/>
    <n v="2005"/>
    <n v="4040"/>
    <m/>
    <x v="0"/>
    <m/>
  </r>
  <r>
    <x v="18"/>
    <x v="3"/>
    <d v="2014-04-01T00:00:00"/>
    <x v="2"/>
    <n v="2099"/>
    <n v="2159"/>
    <n v="4258"/>
    <m/>
    <x v="0"/>
    <m/>
  </r>
  <r>
    <x v="18"/>
    <x v="4"/>
    <d v="2014-05-01T00:00:00"/>
    <x v="2"/>
    <n v="2435"/>
    <n v="2563"/>
    <n v="4998"/>
    <m/>
    <x v="0"/>
    <m/>
  </r>
  <r>
    <x v="18"/>
    <x v="5"/>
    <d v="2014-06-01T00:00:00"/>
    <x v="2"/>
    <n v="3706"/>
    <n v="4074"/>
    <n v="7780"/>
    <m/>
    <x v="0"/>
    <m/>
  </r>
  <r>
    <x v="18"/>
    <x v="6"/>
    <d v="2014-07-01T00:00:00"/>
    <x v="2"/>
    <n v="3999"/>
    <n v="3945"/>
    <n v="7944"/>
    <m/>
    <x v="0"/>
    <m/>
  </r>
  <r>
    <x v="18"/>
    <x v="7"/>
    <d v="2014-08-01T00:00:00"/>
    <x v="2"/>
    <n v="4046"/>
    <n v="3846"/>
    <n v="7892"/>
    <m/>
    <x v="0"/>
    <m/>
  </r>
  <r>
    <x v="18"/>
    <x v="8"/>
    <d v="2014-09-01T00:00:00"/>
    <x v="2"/>
    <n v="3130"/>
    <n v="2895"/>
    <n v="6025"/>
    <m/>
    <x v="0"/>
    <m/>
  </r>
  <r>
    <x v="18"/>
    <x v="9"/>
    <d v="2014-10-01T00:00:00"/>
    <x v="2"/>
    <n v="2702"/>
    <n v="2480"/>
    <n v="5182"/>
    <m/>
    <x v="0"/>
    <m/>
  </r>
  <r>
    <x v="18"/>
    <x v="10"/>
    <d v="2014-11-01T00:00:00"/>
    <x v="2"/>
    <n v="2166"/>
    <n v="1930"/>
    <n v="4096"/>
    <m/>
    <x v="0"/>
    <m/>
  </r>
  <r>
    <x v="18"/>
    <x v="11"/>
    <d v="2014-12-01T00:00:00"/>
    <x v="2"/>
    <n v="2497"/>
    <n v="2257"/>
    <n v="4754"/>
    <m/>
    <x v="0"/>
    <m/>
  </r>
  <r>
    <x v="19"/>
    <x v="0"/>
    <d v="2015-01-01T00:00:00"/>
    <x v="2"/>
    <n v="1889"/>
    <n v="1814"/>
    <n v="3703"/>
    <m/>
    <x v="0"/>
    <m/>
  </r>
  <r>
    <x v="19"/>
    <x v="1"/>
    <d v="2015-02-01T00:00:00"/>
    <x v="2"/>
    <n v="1802"/>
    <n v="1748"/>
    <n v="3550"/>
    <m/>
    <x v="0"/>
    <m/>
  </r>
  <r>
    <x v="19"/>
    <x v="2"/>
    <d v="2015-03-01T00:00:00"/>
    <x v="2"/>
    <n v="2183"/>
    <n v="2141"/>
    <n v="4324"/>
    <m/>
    <x v="0"/>
    <m/>
  </r>
  <r>
    <x v="19"/>
    <x v="3"/>
    <d v="2015-04-01T00:00:00"/>
    <x v="2"/>
    <n v="2053"/>
    <n v="2071"/>
    <n v="4124"/>
    <m/>
    <x v="0"/>
    <m/>
  </r>
  <r>
    <x v="19"/>
    <x v="4"/>
    <d v="2015-05-01T00:00:00"/>
    <x v="2"/>
    <n v="2697"/>
    <n v="2770"/>
    <n v="5467"/>
    <m/>
    <x v="0"/>
    <m/>
  </r>
  <r>
    <x v="19"/>
    <x v="5"/>
    <d v="2015-06-01T00:00:00"/>
    <x v="2"/>
    <n v="3681"/>
    <n v="4062"/>
    <n v="7743"/>
    <m/>
    <x v="0"/>
    <m/>
  </r>
  <r>
    <x v="19"/>
    <x v="6"/>
    <d v="2015-07-01T00:00:00"/>
    <x v="2"/>
    <n v="4240"/>
    <n v="4181"/>
    <n v="8421"/>
    <m/>
    <x v="0"/>
    <m/>
  </r>
  <r>
    <x v="19"/>
    <x v="7"/>
    <d v="2015-08-01T00:00:00"/>
    <x v="2"/>
    <n v="4203"/>
    <n v="3950"/>
    <n v="8153"/>
    <m/>
    <x v="0"/>
    <m/>
  </r>
  <r>
    <x v="19"/>
    <x v="8"/>
    <d v="2015-09-01T00:00:00"/>
    <x v="2"/>
    <n v="3075"/>
    <n v="2980"/>
    <n v="6055"/>
    <m/>
    <x v="0"/>
    <m/>
  </r>
  <r>
    <x v="19"/>
    <x v="9"/>
    <d v="2015-10-01T00:00:00"/>
    <x v="2"/>
    <n v="2622"/>
    <n v="2351"/>
    <n v="4973"/>
    <m/>
    <x v="0"/>
    <m/>
  </r>
  <r>
    <x v="19"/>
    <x v="10"/>
    <d v="2015-11-01T00:00:00"/>
    <x v="2"/>
    <n v="2307"/>
    <n v="2068"/>
    <n v="4375"/>
    <m/>
    <x v="0"/>
    <m/>
  </r>
  <r>
    <x v="19"/>
    <x v="11"/>
    <d v="2015-12-01T00:00:00"/>
    <x v="2"/>
    <n v="2347"/>
    <n v="2243"/>
    <n v="4590"/>
    <m/>
    <x v="0"/>
    <m/>
  </r>
  <r>
    <x v="0"/>
    <x v="0"/>
    <d v="1996-01-01T00:00:00"/>
    <x v="3"/>
    <n v="1447"/>
    <n v="1333"/>
    <n v="2780"/>
    <m/>
    <x v="0"/>
    <m/>
  </r>
  <r>
    <x v="0"/>
    <x v="1"/>
    <d v="1996-02-01T00:00:00"/>
    <x v="3"/>
    <n v="1408"/>
    <n v="1403"/>
    <n v="2811"/>
    <m/>
    <x v="0"/>
    <m/>
  </r>
  <r>
    <x v="0"/>
    <x v="2"/>
    <d v="1996-03-01T00:00:00"/>
    <x v="3"/>
    <n v="1519"/>
    <n v="1382"/>
    <n v="2901"/>
    <m/>
    <x v="0"/>
    <m/>
  </r>
  <r>
    <x v="0"/>
    <x v="3"/>
    <d v="1996-04-01T00:00:00"/>
    <x v="3"/>
    <n v="1446"/>
    <n v="1361"/>
    <n v="2807"/>
    <m/>
    <x v="0"/>
    <m/>
  </r>
  <r>
    <x v="0"/>
    <x v="4"/>
    <d v="1996-05-01T00:00:00"/>
    <x v="3"/>
    <n v="1789"/>
    <n v="1317"/>
    <n v="3106"/>
    <m/>
    <x v="0"/>
    <m/>
  </r>
  <r>
    <x v="0"/>
    <x v="5"/>
    <d v="1996-06-01T00:00:00"/>
    <x v="3"/>
    <n v="1838"/>
    <n v="1765"/>
    <n v="3603"/>
    <m/>
    <x v="0"/>
    <m/>
  </r>
  <r>
    <x v="0"/>
    <x v="6"/>
    <d v="1996-07-01T00:00:00"/>
    <x v="3"/>
    <n v="1656"/>
    <n v="1587"/>
    <n v="3243"/>
    <m/>
    <x v="0"/>
    <m/>
  </r>
  <r>
    <x v="0"/>
    <x v="7"/>
    <d v="1996-08-01T00:00:00"/>
    <x v="3"/>
    <n v="1947"/>
    <n v="1738"/>
    <n v="3685"/>
    <m/>
    <x v="0"/>
    <m/>
  </r>
  <r>
    <x v="0"/>
    <x v="8"/>
    <d v="1996-09-01T00:00:00"/>
    <x v="3"/>
    <n v="1532"/>
    <n v="1474"/>
    <n v="3006"/>
    <m/>
    <x v="0"/>
    <m/>
  </r>
  <r>
    <x v="0"/>
    <x v="9"/>
    <d v="1996-10-01T00:00:00"/>
    <x v="3"/>
    <n v="1418"/>
    <n v="1374"/>
    <n v="2792"/>
    <m/>
    <x v="0"/>
    <m/>
  </r>
  <r>
    <x v="0"/>
    <x v="10"/>
    <d v="1996-11-01T00:00:00"/>
    <x v="3"/>
    <n v="1267"/>
    <n v="1159"/>
    <n v="2426"/>
    <m/>
    <x v="0"/>
    <m/>
  </r>
  <r>
    <x v="0"/>
    <x v="11"/>
    <d v="1996-12-01T00:00:00"/>
    <x v="3"/>
    <n v="1128"/>
    <n v="1038"/>
    <n v="2166"/>
    <m/>
    <x v="0"/>
    <m/>
  </r>
  <r>
    <x v="1"/>
    <x v="0"/>
    <d v="1997-01-01T00:00:00"/>
    <x v="3"/>
    <n v="1071"/>
    <n v="998"/>
    <n v="2069"/>
    <m/>
    <x v="0"/>
    <m/>
  </r>
  <r>
    <x v="1"/>
    <x v="1"/>
    <d v="1997-02-01T00:00:00"/>
    <x v="3"/>
    <n v="1131"/>
    <n v="1037"/>
    <n v="2168"/>
    <m/>
    <x v="0"/>
    <m/>
  </r>
  <r>
    <x v="1"/>
    <x v="2"/>
    <d v="1997-03-01T00:00:00"/>
    <x v="3"/>
    <n v="1116"/>
    <n v="1080"/>
    <n v="2196"/>
    <m/>
    <x v="0"/>
    <m/>
  </r>
  <r>
    <x v="1"/>
    <x v="3"/>
    <d v="1997-04-01T00:00:00"/>
    <x v="3"/>
    <n v="1163"/>
    <n v="1106"/>
    <n v="2269"/>
    <m/>
    <x v="0"/>
    <m/>
  </r>
  <r>
    <x v="1"/>
    <x v="4"/>
    <d v="1997-05-01T00:00:00"/>
    <x v="3"/>
    <n v="1120"/>
    <n v="1229"/>
    <n v="2349"/>
    <m/>
    <x v="0"/>
    <m/>
  </r>
  <r>
    <x v="1"/>
    <x v="5"/>
    <d v="1997-06-01T00:00:00"/>
    <x v="3"/>
    <n v="1222"/>
    <n v="1099"/>
    <n v="2321"/>
    <m/>
    <x v="0"/>
    <m/>
  </r>
  <r>
    <x v="1"/>
    <x v="6"/>
    <d v="1997-07-01T00:00:00"/>
    <x v="3"/>
    <n v="1373"/>
    <n v="1268"/>
    <n v="2641"/>
    <m/>
    <x v="0"/>
    <m/>
  </r>
  <r>
    <x v="1"/>
    <x v="7"/>
    <d v="1997-08-01T00:00:00"/>
    <x v="3"/>
    <n v="1248"/>
    <n v="1341"/>
    <n v="2589"/>
    <m/>
    <x v="0"/>
    <m/>
  </r>
  <r>
    <x v="1"/>
    <x v="8"/>
    <d v="1997-09-01T00:00:00"/>
    <x v="3"/>
    <n v="1363"/>
    <n v="1345"/>
    <n v="2708"/>
    <m/>
    <x v="0"/>
    <m/>
  </r>
  <r>
    <x v="1"/>
    <x v="9"/>
    <d v="1997-10-01T00:00:00"/>
    <x v="3"/>
    <n v="1560"/>
    <n v="1377"/>
    <n v="2937"/>
    <m/>
    <x v="0"/>
    <m/>
  </r>
  <r>
    <x v="1"/>
    <x v="10"/>
    <d v="1997-11-01T00:00:00"/>
    <x v="3"/>
    <n v="1451"/>
    <n v="1266"/>
    <n v="2717"/>
    <m/>
    <x v="0"/>
    <m/>
  </r>
  <r>
    <x v="1"/>
    <x v="11"/>
    <d v="1997-12-01T00:00:00"/>
    <x v="3"/>
    <n v="1210"/>
    <n v="1228"/>
    <n v="2438"/>
    <m/>
    <x v="0"/>
    <m/>
  </r>
  <r>
    <x v="2"/>
    <x v="0"/>
    <d v="1998-01-01T00:00:00"/>
    <x v="3"/>
    <n v="1119"/>
    <n v="969"/>
    <n v="2088"/>
    <m/>
    <x v="0"/>
    <m/>
  </r>
  <r>
    <x v="2"/>
    <x v="1"/>
    <d v="1998-02-01T00:00:00"/>
    <x v="3"/>
    <n v="953"/>
    <n v="979"/>
    <n v="1932"/>
    <m/>
    <x v="0"/>
    <m/>
  </r>
  <r>
    <x v="2"/>
    <x v="2"/>
    <d v="1998-03-01T00:00:00"/>
    <x v="3"/>
    <n v="1116"/>
    <n v="680"/>
    <n v="1796"/>
    <m/>
    <x v="0"/>
    <m/>
  </r>
  <r>
    <x v="2"/>
    <x v="3"/>
    <d v="1998-04-01T00:00:00"/>
    <x v="3"/>
    <n v="1221"/>
    <n v="1194"/>
    <n v="2415"/>
    <m/>
    <x v="0"/>
    <m/>
  </r>
  <r>
    <x v="2"/>
    <x v="4"/>
    <d v="1998-05-01T00:00:00"/>
    <x v="3"/>
    <n v="1221"/>
    <n v="1064"/>
    <n v="2285"/>
    <m/>
    <x v="0"/>
    <m/>
  </r>
  <r>
    <x v="2"/>
    <x v="5"/>
    <d v="1998-06-01T00:00:00"/>
    <x v="3"/>
    <n v="996"/>
    <n v="949"/>
    <n v="1945"/>
    <m/>
    <x v="0"/>
    <m/>
  </r>
  <r>
    <x v="2"/>
    <x v="6"/>
    <d v="1998-07-01T00:00:00"/>
    <x v="3"/>
    <n v="758"/>
    <n v="706"/>
    <n v="1464"/>
    <m/>
    <x v="0"/>
    <m/>
  </r>
  <r>
    <x v="2"/>
    <x v="7"/>
    <d v="1998-08-01T00:00:00"/>
    <x v="3"/>
    <n v="933"/>
    <n v="964"/>
    <n v="1897"/>
    <m/>
    <x v="0"/>
    <m/>
  </r>
  <r>
    <x v="2"/>
    <x v="8"/>
    <d v="1998-09-01T00:00:00"/>
    <x v="3"/>
    <n v="1059"/>
    <n v="1130"/>
    <n v="2189"/>
    <m/>
    <x v="0"/>
    <m/>
  </r>
  <r>
    <x v="2"/>
    <x v="9"/>
    <d v="1998-10-01T00:00:00"/>
    <x v="3"/>
    <n v="1159"/>
    <n v="1120"/>
    <n v="2279"/>
    <m/>
    <x v="0"/>
    <m/>
  </r>
  <r>
    <x v="2"/>
    <x v="10"/>
    <d v="1998-11-01T00:00:00"/>
    <x v="3"/>
    <n v="1205"/>
    <n v="1176"/>
    <n v="2381"/>
    <m/>
    <x v="0"/>
    <m/>
  </r>
  <r>
    <x v="2"/>
    <x v="11"/>
    <d v="1998-12-01T00:00:00"/>
    <x v="3"/>
    <n v="1237"/>
    <n v="1236"/>
    <n v="2473"/>
    <m/>
    <x v="0"/>
    <m/>
  </r>
  <r>
    <x v="3"/>
    <x v="0"/>
    <d v="1999-01-01T00:00:00"/>
    <x v="3"/>
    <n v="1092"/>
    <n v="1019"/>
    <n v="2111"/>
    <m/>
    <x v="0"/>
    <m/>
  </r>
  <r>
    <x v="3"/>
    <x v="1"/>
    <d v="1999-02-01T00:00:00"/>
    <x v="3"/>
    <n v="1037"/>
    <n v="1028"/>
    <n v="2065"/>
    <m/>
    <x v="0"/>
    <m/>
  </r>
  <r>
    <x v="3"/>
    <x v="2"/>
    <d v="1999-03-01T00:00:00"/>
    <x v="3"/>
    <n v="1074"/>
    <n v="1095"/>
    <n v="2169"/>
    <m/>
    <x v="0"/>
    <m/>
  </r>
  <r>
    <x v="3"/>
    <x v="3"/>
    <d v="1999-04-01T00:00:00"/>
    <x v="3"/>
    <n v="1020"/>
    <n v="980"/>
    <n v="2000"/>
    <m/>
    <x v="0"/>
    <m/>
  </r>
  <r>
    <x v="3"/>
    <x v="4"/>
    <d v="1999-05-01T00:00:00"/>
    <x v="3"/>
    <n v="1267"/>
    <n v="1330"/>
    <n v="2597"/>
    <m/>
    <x v="0"/>
    <m/>
  </r>
  <r>
    <x v="3"/>
    <x v="5"/>
    <d v="1999-06-01T00:00:00"/>
    <x v="3"/>
    <n v="1439"/>
    <n v="1468"/>
    <n v="2907"/>
    <m/>
    <x v="0"/>
    <m/>
  </r>
  <r>
    <x v="3"/>
    <x v="6"/>
    <d v="1999-07-01T00:00:00"/>
    <x v="3"/>
    <n v="1704"/>
    <n v="1648"/>
    <n v="3352"/>
    <m/>
    <x v="0"/>
    <m/>
  </r>
  <r>
    <x v="3"/>
    <x v="7"/>
    <d v="1999-08-01T00:00:00"/>
    <x v="3"/>
    <n v="1551"/>
    <n v="1570"/>
    <n v="3121"/>
    <m/>
    <x v="0"/>
    <m/>
  </r>
  <r>
    <x v="3"/>
    <x v="8"/>
    <d v="1999-09-01T00:00:00"/>
    <x v="3"/>
    <n v="1321"/>
    <n v="1314"/>
    <n v="2635"/>
    <m/>
    <x v="0"/>
    <m/>
  </r>
  <r>
    <x v="3"/>
    <x v="9"/>
    <d v="1999-10-01T00:00:00"/>
    <x v="3"/>
    <n v="1644"/>
    <n v="1589"/>
    <n v="3233"/>
    <m/>
    <x v="0"/>
    <m/>
  </r>
  <r>
    <x v="3"/>
    <x v="10"/>
    <d v="1999-11-01T00:00:00"/>
    <x v="3"/>
    <n v="1415"/>
    <n v="1353"/>
    <n v="2768"/>
    <m/>
    <x v="0"/>
    <m/>
  </r>
  <r>
    <x v="3"/>
    <x v="11"/>
    <d v="1999-12-01T00:00:00"/>
    <x v="3"/>
    <n v="1182"/>
    <n v="1240"/>
    <n v="2422"/>
    <m/>
    <x v="0"/>
    <m/>
  </r>
  <r>
    <x v="4"/>
    <x v="0"/>
    <d v="2000-01-01T00:00:00"/>
    <x v="3"/>
    <n v="1257"/>
    <n v="1212"/>
    <n v="2469"/>
    <m/>
    <x v="0"/>
    <m/>
  </r>
  <r>
    <x v="4"/>
    <x v="1"/>
    <d v="2000-02-01T00:00:00"/>
    <x v="3"/>
    <n v="1217"/>
    <n v="1210"/>
    <n v="2427"/>
    <m/>
    <x v="0"/>
    <m/>
  </r>
  <r>
    <x v="4"/>
    <x v="2"/>
    <d v="2000-03-01T00:00:00"/>
    <x v="3"/>
    <n v="1356"/>
    <n v="1336"/>
    <n v="2692"/>
    <m/>
    <x v="0"/>
    <m/>
  </r>
  <r>
    <x v="4"/>
    <x v="3"/>
    <d v="2000-04-01T00:00:00"/>
    <x v="3"/>
    <n v="1267"/>
    <n v="1280"/>
    <n v="2547"/>
    <m/>
    <x v="0"/>
    <m/>
  </r>
  <r>
    <x v="4"/>
    <x v="4"/>
    <d v="2000-05-01T00:00:00"/>
    <x v="3"/>
    <n v="1359"/>
    <n v="1423"/>
    <n v="2782"/>
    <m/>
    <x v="0"/>
    <m/>
  </r>
  <r>
    <x v="4"/>
    <x v="5"/>
    <d v="2000-06-01T00:00:00"/>
    <x v="3"/>
    <n v="1451"/>
    <n v="1558"/>
    <n v="3009"/>
    <m/>
    <x v="0"/>
    <m/>
  </r>
  <r>
    <x v="4"/>
    <x v="6"/>
    <d v="2000-07-01T00:00:00"/>
    <x v="3"/>
    <n v="1579"/>
    <n v="1561"/>
    <n v="3140"/>
    <m/>
    <x v="0"/>
    <m/>
  </r>
  <r>
    <x v="4"/>
    <x v="7"/>
    <d v="2000-08-01T00:00:00"/>
    <x v="3"/>
    <n v="1448"/>
    <n v="1430"/>
    <n v="2878"/>
    <m/>
    <x v="0"/>
    <m/>
  </r>
  <r>
    <x v="4"/>
    <x v="8"/>
    <d v="2000-09-01T00:00:00"/>
    <x v="3"/>
    <n v="1253"/>
    <n v="1324"/>
    <n v="2577"/>
    <m/>
    <x v="0"/>
    <m/>
  </r>
  <r>
    <x v="4"/>
    <x v="9"/>
    <d v="2000-10-01T00:00:00"/>
    <x v="3"/>
    <n v="1918"/>
    <n v="1881"/>
    <n v="3799"/>
    <m/>
    <x v="0"/>
    <m/>
  </r>
  <r>
    <x v="4"/>
    <x v="10"/>
    <d v="2000-11-01T00:00:00"/>
    <x v="3"/>
    <n v="1629"/>
    <n v="1537"/>
    <n v="3166"/>
    <m/>
    <x v="0"/>
    <m/>
  </r>
  <r>
    <x v="4"/>
    <x v="11"/>
    <d v="2000-12-01T00:00:00"/>
    <x v="3"/>
    <n v="1362"/>
    <n v="1353"/>
    <n v="2715"/>
    <m/>
    <x v="0"/>
    <m/>
  </r>
  <r>
    <x v="5"/>
    <x v="0"/>
    <d v="2001-01-01T00:00:00"/>
    <x v="3"/>
    <n v="1227"/>
    <n v="1153"/>
    <n v="2380"/>
    <m/>
    <x v="0"/>
    <m/>
  </r>
  <r>
    <x v="5"/>
    <x v="1"/>
    <d v="2001-02-01T00:00:00"/>
    <x v="3"/>
    <n v="997"/>
    <n v="1032"/>
    <n v="2029"/>
    <m/>
    <x v="0"/>
    <m/>
  </r>
  <r>
    <x v="5"/>
    <x v="2"/>
    <d v="2001-03-01T00:00:00"/>
    <x v="3"/>
    <n v="1423"/>
    <n v="1330"/>
    <n v="2753"/>
    <m/>
    <x v="0"/>
    <m/>
  </r>
  <r>
    <x v="5"/>
    <x v="3"/>
    <d v="2001-04-01T00:00:00"/>
    <x v="3"/>
    <n v="1150"/>
    <n v="1257"/>
    <n v="2407"/>
    <m/>
    <x v="0"/>
    <m/>
  </r>
  <r>
    <x v="5"/>
    <x v="4"/>
    <d v="2001-05-01T00:00:00"/>
    <x v="3"/>
    <n v="1492"/>
    <n v="1548"/>
    <n v="3040"/>
    <m/>
    <x v="0"/>
    <m/>
  </r>
  <r>
    <x v="5"/>
    <x v="5"/>
    <d v="2001-06-01T00:00:00"/>
    <x v="3"/>
    <n v="1432"/>
    <n v="1442"/>
    <n v="2874"/>
    <m/>
    <x v="0"/>
    <m/>
  </r>
  <r>
    <x v="5"/>
    <x v="6"/>
    <d v="2001-07-01T00:00:00"/>
    <x v="3"/>
    <n v="1207"/>
    <n v="1125"/>
    <n v="2332"/>
    <m/>
    <x v="0"/>
    <m/>
  </r>
  <r>
    <x v="5"/>
    <x v="7"/>
    <d v="2001-08-01T00:00:00"/>
    <x v="3"/>
    <n v="1348"/>
    <n v="1344"/>
    <n v="2692"/>
    <m/>
    <x v="0"/>
    <m/>
  </r>
  <r>
    <x v="5"/>
    <x v="8"/>
    <d v="2001-09-01T00:00:00"/>
    <x v="3"/>
    <n v="668"/>
    <n v="672"/>
    <n v="1340"/>
    <m/>
    <x v="0"/>
    <m/>
  </r>
  <r>
    <x v="5"/>
    <x v="9"/>
    <d v="2001-10-01T00:00:00"/>
    <x v="3"/>
    <n v="1078"/>
    <n v="1028"/>
    <n v="2106"/>
    <m/>
    <x v="0"/>
    <m/>
  </r>
  <r>
    <x v="5"/>
    <x v="10"/>
    <d v="2001-11-01T00:00:00"/>
    <x v="3"/>
    <n v="901"/>
    <n v="862"/>
    <n v="1763"/>
    <m/>
    <x v="0"/>
    <m/>
  </r>
  <r>
    <x v="5"/>
    <x v="11"/>
    <d v="2001-12-01T00:00:00"/>
    <x v="3"/>
    <n v="882"/>
    <n v="935"/>
    <n v="1817"/>
    <m/>
    <x v="0"/>
    <m/>
  </r>
  <r>
    <x v="6"/>
    <x v="0"/>
    <d v="2002-01-01T00:00:00"/>
    <x v="3"/>
    <n v="859"/>
    <n v="847"/>
    <n v="1706"/>
    <m/>
    <x v="0"/>
    <m/>
  </r>
  <r>
    <x v="6"/>
    <x v="1"/>
    <d v="2002-02-01T00:00:00"/>
    <x v="3"/>
    <n v="919"/>
    <n v="856"/>
    <n v="1775"/>
    <m/>
    <x v="0"/>
    <m/>
  </r>
  <r>
    <x v="6"/>
    <x v="2"/>
    <d v="2002-03-01T00:00:00"/>
    <x v="3"/>
    <n v="979"/>
    <n v="917"/>
    <n v="1896"/>
    <m/>
    <x v="0"/>
    <m/>
  </r>
  <r>
    <x v="6"/>
    <x v="3"/>
    <d v="2002-04-01T00:00:00"/>
    <x v="3"/>
    <n v="1017"/>
    <n v="1020"/>
    <n v="2037"/>
    <m/>
    <x v="0"/>
    <m/>
  </r>
  <r>
    <x v="6"/>
    <x v="4"/>
    <d v="2002-05-01T00:00:00"/>
    <x v="3"/>
    <n v="1072"/>
    <n v="1035"/>
    <n v="2107"/>
    <m/>
    <x v="0"/>
    <m/>
  </r>
  <r>
    <x v="6"/>
    <x v="5"/>
    <d v="2002-06-01T00:00:00"/>
    <x v="3"/>
    <n v="1086"/>
    <n v="1051"/>
    <n v="2137"/>
    <m/>
    <x v="0"/>
    <m/>
  </r>
  <r>
    <x v="6"/>
    <x v="6"/>
    <d v="2002-07-01T00:00:00"/>
    <x v="3"/>
    <n v="1060"/>
    <n v="984"/>
    <n v="2044"/>
    <m/>
    <x v="0"/>
    <m/>
  </r>
  <r>
    <x v="6"/>
    <x v="7"/>
    <d v="2002-08-01T00:00:00"/>
    <x v="3"/>
    <n v="1020"/>
    <n v="1042"/>
    <n v="2062"/>
    <m/>
    <x v="0"/>
    <m/>
  </r>
  <r>
    <x v="6"/>
    <x v="8"/>
    <d v="2002-09-01T00:00:00"/>
    <x v="3"/>
    <n v="938"/>
    <n v="968"/>
    <n v="1906"/>
    <m/>
    <x v="0"/>
    <m/>
  </r>
  <r>
    <x v="6"/>
    <x v="9"/>
    <d v="2002-10-01T00:00:00"/>
    <x v="3"/>
    <n v="1156"/>
    <n v="1229"/>
    <n v="2385"/>
    <m/>
    <x v="0"/>
    <m/>
  </r>
  <r>
    <x v="6"/>
    <x v="10"/>
    <d v="2002-11-01T00:00:00"/>
    <x v="3"/>
    <n v="1066"/>
    <n v="971"/>
    <n v="2037"/>
    <m/>
    <x v="0"/>
    <m/>
  </r>
  <r>
    <x v="6"/>
    <x v="11"/>
    <d v="2002-12-01T00:00:00"/>
    <x v="3"/>
    <n v="1106"/>
    <n v="1059"/>
    <n v="2165"/>
    <m/>
    <x v="0"/>
    <m/>
  </r>
  <r>
    <x v="7"/>
    <x v="0"/>
    <d v="2003-01-01T00:00:00"/>
    <x v="3"/>
    <n v="968"/>
    <n v="955"/>
    <n v="1923"/>
    <m/>
    <x v="0"/>
    <m/>
  </r>
  <r>
    <x v="7"/>
    <x v="1"/>
    <d v="2003-02-01T00:00:00"/>
    <x v="3"/>
    <n v="1019"/>
    <n v="977"/>
    <n v="1996"/>
    <m/>
    <x v="0"/>
    <m/>
  </r>
  <r>
    <x v="7"/>
    <x v="2"/>
    <d v="2003-03-01T00:00:00"/>
    <x v="3"/>
    <n v="1087"/>
    <n v="1020"/>
    <n v="2107"/>
    <m/>
    <x v="0"/>
    <m/>
  </r>
  <r>
    <x v="7"/>
    <x v="3"/>
    <d v="2003-04-01T00:00:00"/>
    <x v="3"/>
    <n v="1091"/>
    <n v="1118"/>
    <n v="2209"/>
    <m/>
    <x v="0"/>
    <m/>
  </r>
  <r>
    <x v="7"/>
    <x v="4"/>
    <d v="2003-05-01T00:00:00"/>
    <x v="3"/>
    <n v="1177"/>
    <n v="1120"/>
    <n v="2297"/>
    <m/>
    <x v="0"/>
    <m/>
  </r>
  <r>
    <x v="7"/>
    <x v="5"/>
    <d v="2003-06-01T00:00:00"/>
    <x v="3"/>
    <n v="1258"/>
    <n v="1345"/>
    <n v="2603"/>
    <m/>
    <x v="0"/>
    <m/>
  </r>
  <r>
    <x v="7"/>
    <x v="6"/>
    <d v="2003-07-01T00:00:00"/>
    <x v="3"/>
    <n v="1324"/>
    <n v="1348"/>
    <n v="2672"/>
    <m/>
    <x v="0"/>
    <m/>
  </r>
  <r>
    <x v="7"/>
    <x v="7"/>
    <d v="2003-08-01T00:00:00"/>
    <x v="3"/>
    <n v="1202"/>
    <n v="1205"/>
    <n v="2407"/>
    <m/>
    <x v="0"/>
    <m/>
  </r>
  <r>
    <x v="7"/>
    <x v="8"/>
    <d v="2003-09-01T00:00:00"/>
    <x v="3"/>
    <n v="1070"/>
    <n v="1094"/>
    <n v="2164"/>
    <m/>
    <x v="0"/>
    <m/>
  </r>
  <r>
    <x v="7"/>
    <x v="9"/>
    <d v="2003-10-01T00:00:00"/>
    <x v="3"/>
    <n v="1246"/>
    <n v="1158"/>
    <n v="2404"/>
    <m/>
    <x v="0"/>
    <m/>
  </r>
  <r>
    <x v="7"/>
    <x v="10"/>
    <d v="2003-11-01T00:00:00"/>
    <x v="3"/>
    <n v="1074"/>
    <n v="1129"/>
    <n v="2203"/>
    <m/>
    <x v="0"/>
    <m/>
  </r>
  <r>
    <x v="7"/>
    <x v="11"/>
    <d v="2003-12-01T00:00:00"/>
    <x v="3"/>
    <n v="1073"/>
    <n v="1118"/>
    <n v="2191"/>
    <m/>
    <x v="0"/>
    <m/>
  </r>
  <r>
    <x v="8"/>
    <x v="0"/>
    <d v="2004-01-01T00:00:00"/>
    <x v="3"/>
    <n v="1034"/>
    <n v="994"/>
    <n v="2028"/>
    <m/>
    <x v="0"/>
    <m/>
  </r>
  <r>
    <x v="8"/>
    <x v="1"/>
    <d v="2004-02-01T00:00:00"/>
    <x v="3"/>
    <n v="1010"/>
    <n v="1079"/>
    <n v="2089"/>
    <m/>
    <x v="0"/>
    <m/>
  </r>
  <r>
    <x v="8"/>
    <x v="2"/>
    <d v="2004-03-01T00:00:00"/>
    <x v="3"/>
    <n v="1078"/>
    <n v="1053"/>
    <n v="2131"/>
    <m/>
    <x v="0"/>
    <m/>
  </r>
  <r>
    <x v="8"/>
    <x v="3"/>
    <d v="2004-04-01T00:00:00"/>
    <x v="3"/>
    <n v="1082"/>
    <n v="1061"/>
    <n v="2143"/>
    <m/>
    <x v="0"/>
    <m/>
  </r>
  <r>
    <x v="8"/>
    <x v="4"/>
    <d v="2004-05-01T00:00:00"/>
    <x v="3"/>
    <n v="1102"/>
    <n v="1118"/>
    <n v="2220"/>
    <m/>
    <x v="0"/>
    <m/>
  </r>
  <r>
    <x v="8"/>
    <x v="5"/>
    <d v="2004-06-01T00:00:00"/>
    <x v="3"/>
    <n v="1252"/>
    <n v="1325"/>
    <n v="2577"/>
    <m/>
    <x v="0"/>
    <m/>
  </r>
  <r>
    <x v="8"/>
    <x v="6"/>
    <d v="2004-07-01T00:00:00"/>
    <x v="3"/>
    <n v="1321"/>
    <n v="1300"/>
    <n v="2621"/>
    <m/>
    <x v="0"/>
    <m/>
  </r>
  <r>
    <x v="8"/>
    <x v="7"/>
    <d v="2004-08-01T00:00:00"/>
    <x v="3"/>
    <n v="1249"/>
    <n v="1317"/>
    <n v="2566"/>
    <m/>
    <x v="0"/>
    <m/>
  </r>
  <r>
    <x v="8"/>
    <x v="8"/>
    <d v="2004-09-01T00:00:00"/>
    <x v="3"/>
    <n v="1301"/>
    <n v="1256"/>
    <n v="2557"/>
    <m/>
    <x v="0"/>
    <m/>
  </r>
  <r>
    <x v="8"/>
    <x v="9"/>
    <d v="2004-10-01T00:00:00"/>
    <x v="3"/>
    <n v="1374"/>
    <n v="1362"/>
    <n v="2736"/>
    <m/>
    <x v="0"/>
    <m/>
  </r>
  <r>
    <x v="8"/>
    <x v="10"/>
    <d v="2004-11-01T00:00:00"/>
    <x v="3"/>
    <n v="1215"/>
    <n v="1196"/>
    <n v="2411"/>
    <m/>
    <x v="0"/>
    <m/>
  </r>
  <r>
    <x v="8"/>
    <x v="11"/>
    <d v="2004-12-01T00:00:00"/>
    <x v="3"/>
    <n v="1251"/>
    <n v="1196"/>
    <n v="2447"/>
    <m/>
    <x v="0"/>
    <m/>
  </r>
  <r>
    <x v="9"/>
    <x v="0"/>
    <d v="2005-01-01T00:00:00"/>
    <x v="3"/>
    <n v="1018"/>
    <n v="1005"/>
    <n v="2023"/>
    <m/>
    <x v="0"/>
    <m/>
  </r>
  <r>
    <x v="9"/>
    <x v="1"/>
    <d v="2005-02-01T00:00:00"/>
    <x v="3"/>
    <n v="913"/>
    <n v="887"/>
    <n v="1800"/>
    <m/>
    <x v="0"/>
    <m/>
  </r>
  <r>
    <x v="9"/>
    <x v="2"/>
    <d v="2005-03-01T00:00:00"/>
    <x v="3"/>
    <n v="1083"/>
    <n v="1046"/>
    <n v="2129"/>
    <m/>
    <x v="0"/>
    <m/>
  </r>
  <r>
    <x v="9"/>
    <x v="3"/>
    <d v="2005-04-01T00:00:00"/>
    <x v="3"/>
    <n v="1039"/>
    <n v="980"/>
    <n v="2019"/>
    <m/>
    <x v="0"/>
    <m/>
  </r>
  <r>
    <x v="9"/>
    <x v="4"/>
    <d v="2005-05-01T00:00:00"/>
    <x v="3"/>
    <n v="1341"/>
    <n v="1378"/>
    <n v="2719"/>
    <m/>
    <x v="0"/>
    <m/>
  </r>
  <r>
    <x v="9"/>
    <x v="5"/>
    <d v="2005-06-01T00:00:00"/>
    <x v="3"/>
    <n v="1437"/>
    <n v="1449"/>
    <n v="2886"/>
    <m/>
    <x v="0"/>
    <m/>
  </r>
  <r>
    <x v="9"/>
    <x v="6"/>
    <d v="2005-07-01T00:00:00"/>
    <x v="3"/>
    <n v="1368"/>
    <n v="1396"/>
    <n v="2764"/>
    <m/>
    <x v="0"/>
    <m/>
  </r>
  <r>
    <x v="9"/>
    <x v="7"/>
    <d v="2005-08-01T00:00:00"/>
    <x v="3"/>
    <n v="1542"/>
    <n v="1503"/>
    <n v="3045"/>
    <m/>
    <x v="0"/>
    <m/>
  </r>
  <r>
    <x v="9"/>
    <x v="8"/>
    <d v="2005-09-01T00:00:00"/>
    <x v="3"/>
    <n v="1447"/>
    <n v="1350"/>
    <n v="2797"/>
    <m/>
    <x v="0"/>
    <m/>
  </r>
  <r>
    <x v="9"/>
    <x v="9"/>
    <d v="2005-10-01T00:00:00"/>
    <x v="3"/>
    <n v="1621"/>
    <n v="1476"/>
    <n v="3097"/>
    <m/>
    <x v="0"/>
    <m/>
  </r>
  <r>
    <x v="9"/>
    <x v="10"/>
    <d v="2005-11-01T00:00:00"/>
    <x v="3"/>
    <n v="1458"/>
    <n v="1454"/>
    <n v="2912"/>
    <m/>
    <x v="0"/>
    <m/>
  </r>
  <r>
    <x v="9"/>
    <x v="11"/>
    <d v="2005-12-01T00:00:00"/>
    <x v="3"/>
    <n v="1481"/>
    <n v="1561"/>
    <n v="3042"/>
    <m/>
    <x v="0"/>
    <m/>
  </r>
  <r>
    <x v="10"/>
    <x v="0"/>
    <d v="2006-01-01T00:00:00"/>
    <x v="3"/>
    <n v="1446"/>
    <n v="1360"/>
    <n v="2806"/>
    <m/>
    <x v="0"/>
    <m/>
  </r>
  <r>
    <x v="10"/>
    <x v="1"/>
    <d v="2006-02-01T00:00:00"/>
    <x v="3"/>
    <n v="1606"/>
    <n v="1629"/>
    <n v="3235"/>
    <m/>
    <x v="0"/>
    <m/>
  </r>
  <r>
    <x v="10"/>
    <x v="2"/>
    <d v="2006-03-01T00:00:00"/>
    <x v="3"/>
    <n v="1740"/>
    <n v="1713"/>
    <n v="3453"/>
    <m/>
    <x v="0"/>
    <m/>
  </r>
  <r>
    <x v="10"/>
    <x v="3"/>
    <d v="2006-04-01T00:00:00"/>
    <x v="3"/>
    <n v="1653"/>
    <n v="1633"/>
    <n v="3286"/>
    <m/>
    <x v="0"/>
    <m/>
  </r>
  <r>
    <x v="10"/>
    <x v="4"/>
    <d v="2006-05-01T00:00:00"/>
    <x v="3"/>
    <n v="1825"/>
    <n v="1873"/>
    <n v="3698"/>
    <m/>
    <x v="0"/>
    <m/>
  </r>
  <r>
    <x v="10"/>
    <x v="5"/>
    <d v="2006-06-01T00:00:00"/>
    <x v="3"/>
    <n v="1934"/>
    <n v="1857"/>
    <n v="3791"/>
    <m/>
    <x v="0"/>
    <m/>
  </r>
  <r>
    <x v="10"/>
    <x v="6"/>
    <d v="2006-07-01T00:00:00"/>
    <x v="3"/>
    <n v="1719"/>
    <n v="1653"/>
    <n v="3372"/>
    <m/>
    <x v="0"/>
    <m/>
  </r>
  <r>
    <x v="10"/>
    <x v="7"/>
    <d v="2006-08-01T00:00:00"/>
    <x v="3"/>
    <n v="1919"/>
    <n v="1819"/>
    <n v="3738"/>
    <m/>
    <x v="0"/>
    <m/>
  </r>
  <r>
    <x v="10"/>
    <x v="8"/>
    <d v="2006-09-01T00:00:00"/>
    <x v="3"/>
    <n v="1961"/>
    <n v="1909"/>
    <n v="3870"/>
    <m/>
    <x v="0"/>
    <m/>
  </r>
  <r>
    <x v="10"/>
    <x v="9"/>
    <d v="2006-10-01T00:00:00"/>
    <x v="3"/>
    <n v="2230"/>
    <n v="1817"/>
    <n v="4047"/>
    <m/>
    <x v="0"/>
    <m/>
  </r>
  <r>
    <x v="10"/>
    <x v="10"/>
    <d v="2006-11-01T00:00:00"/>
    <x v="3"/>
    <n v="2079"/>
    <n v="1942"/>
    <n v="4021"/>
    <m/>
    <x v="0"/>
    <m/>
  </r>
  <r>
    <x v="10"/>
    <x v="11"/>
    <d v="2006-12-01T00:00:00"/>
    <x v="3"/>
    <n v="1767"/>
    <n v="1812"/>
    <n v="3579"/>
    <m/>
    <x v="0"/>
    <m/>
  </r>
  <r>
    <x v="11"/>
    <x v="0"/>
    <d v="2007-01-01T00:00:00"/>
    <x v="3"/>
    <n v="1724"/>
    <n v="1623"/>
    <n v="3347"/>
    <m/>
    <x v="0"/>
    <m/>
  </r>
  <r>
    <x v="11"/>
    <x v="1"/>
    <d v="2007-02-01T00:00:00"/>
    <x v="3"/>
    <n v="1830"/>
    <n v="1703"/>
    <n v="3533"/>
    <m/>
    <x v="0"/>
    <m/>
  </r>
  <r>
    <x v="11"/>
    <x v="2"/>
    <d v="2007-03-01T00:00:00"/>
    <x v="3"/>
    <n v="2097"/>
    <n v="2095"/>
    <n v="4192"/>
    <m/>
    <x v="0"/>
    <m/>
  </r>
  <r>
    <x v="11"/>
    <x v="3"/>
    <d v="2007-04-01T00:00:00"/>
    <x v="3"/>
    <n v="2105"/>
    <n v="2061"/>
    <n v="4166"/>
    <m/>
    <x v="0"/>
    <m/>
  </r>
  <r>
    <x v="11"/>
    <x v="4"/>
    <d v="2007-05-01T00:00:00"/>
    <x v="3"/>
    <n v="2273"/>
    <n v="2356"/>
    <n v="4629"/>
    <m/>
    <x v="0"/>
    <m/>
  </r>
  <r>
    <x v="11"/>
    <x v="5"/>
    <d v="2007-06-01T00:00:00"/>
    <x v="3"/>
    <n v="2439"/>
    <n v="2220"/>
    <n v="4659"/>
    <m/>
    <x v="0"/>
    <m/>
  </r>
  <r>
    <x v="11"/>
    <x v="6"/>
    <d v="2007-07-01T00:00:00"/>
    <x v="3"/>
    <n v="2231"/>
    <n v="2245"/>
    <n v="4476"/>
    <m/>
    <x v="0"/>
    <m/>
  </r>
  <r>
    <x v="11"/>
    <x v="7"/>
    <d v="2007-08-01T00:00:00"/>
    <x v="3"/>
    <n v="2442"/>
    <n v="2312"/>
    <n v="4754"/>
    <m/>
    <x v="0"/>
    <m/>
  </r>
  <r>
    <x v="11"/>
    <x v="8"/>
    <d v="2007-09-01T00:00:00"/>
    <x v="3"/>
    <n v="2096"/>
    <n v="2107"/>
    <n v="4203"/>
    <m/>
    <x v="0"/>
    <m/>
  </r>
  <r>
    <x v="11"/>
    <x v="9"/>
    <d v="2007-10-01T00:00:00"/>
    <x v="3"/>
    <n v="2414"/>
    <n v="2367"/>
    <n v="4781"/>
    <m/>
    <x v="0"/>
    <m/>
  </r>
  <r>
    <x v="11"/>
    <x v="10"/>
    <d v="2007-11-01T00:00:00"/>
    <x v="3"/>
    <n v="2152"/>
    <n v="2026"/>
    <n v="4178"/>
    <m/>
    <x v="0"/>
    <m/>
  </r>
  <r>
    <x v="11"/>
    <x v="11"/>
    <d v="2007-12-01T00:00:00"/>
    <x v="3"/>
    <n v="1844"/>
    <n v="1730"/>
    <n v="3574"/>
    <m/>
    <x v="0"/>
    <m/>
  </r>
  <r>
    <x v="12"/>
    <x v="0"/>
    <d v="2008-01-01T00:00:00"/>
    <x v="3"/>
    <n v="1710"/>
    <n v="1650"/>
    <n v="3360"/>
    <m/>
    <x v="0"/>
    <m/>
  </r>
  <r>
    <x v="12"/>
    <x v="1"/>
    <d v="2008-02-01T00:00:00"/>
    <x v="3"/>
    <n v="1999"/>
    <n v="1793"/>
    <n v="3792"/>
    <m/>
    <x v="0"/>
    <m/>
  </r>
  <r>
    <x v="12"/>
    <x v="2"/>
    <d v="2008-03-01T00:00:00"/>
    <x v="3"/>
    <n v="1954"/>
    <n v="2037"/>
    <n v="3991"/>
    <m/>
    <x v="0"/>
    <m/>
  </r>
  <r>
    <x v="12"/>
    <x v="3"/>
    <d v="2008-04-01T00:00:00"/>
    <x v="3"/>
    <n v="2152"/>
    <n v="2158"/>
    <n v="4310"/>
    <m/>
    <x v="0"/>
    <m/>
  </r>
  <r>
    <x v="12"/>
    <x v="4"/>
    <d v="2008-05-01T00:00:00"/>
    <x v="3"/>
    <n v="2470"/>
    <n v="2333"/>
    <n v="4803"/>
    <m/>
    <x v="0"/>
    <m/>
  </r>
  <r>
    <x v="12"/>
    <x v="5"/>
    <d v="2008-06-01T00:00:00"/>
    <x v="3"/>
    <n v="2342"/>
    <n v="2520"/>
    <n v="4862"/>
    <m/>
    <x v="0"/>
    <m/>
  </r>
  <r>
    <x v="12"/>
    <x v="6"/>
    <d v="2008-07-01T00:00:00"/>
    <x v="3"/>
    <n v="2594"/>
    <n v="2598"/>
    <n v="5192"/>
    <m/>
    <x v="0"/>
    <m/>
  </r>
  <r>
    <x v="12"/>
    <x v="7"/>
    <d v="2008-08-01T00:00:00"/>
    <x v="3"/>
    <n v="2723"/>
    <n v="2552"/>
    <n v="5275"/>
    <m/>
    <x v="0"/>
    <m/>
  </r>
  <r>
    <x v="12"/>
    <x v="8"/>
    <d v="2008-09-01T00:00:00"/>
    <x v="3"/>
    <n v="2594"/>
    <n v="2655"/>
    <n v="5249"/>
    <m/>
    <x v="0"/>
    <m/>
  </r>
  <r>
    <x v="12"/>
    <x v="9"/>
    <d v="2008-10-01T00:00:00"/>
    <x v="3"/>
    <n v="2724"/>
    <n v="2473"/>
    <n v="5197"/>
    <m/>
    <x v="0"/>
    <m/>
  </r>
  <r>
    <x v="12"/>
    <x v="10"/>
    <d v="2008-11-01T00:00:00"/>
    <x v="3"/>
    <n v="2301"/>
    <n v="2078"/>
    <n v="4379"/>
    <m/>
    <x v="0"/>
    <m/>
  </r>
  <r>
    <x v="12"/>
    <x v="11"/>
    <d v="2008-12-01T00:00:00"/>
    <x v="3"/>
    <n v="2446"/>
    <n v="2311"/>
    <n v="4757"/>
    <m/>
    <x v="0"/>
    <m/>
  </r>
  <r>
    <x v="13"/>
    <x v="0"/>
    <d v="2009-01-01T00:00:00"/>
    <x v="3"/>
    <n v="2117"/>
    <n v="1990"/>
    <n v="4107"/>
    <m/>
    <x v="0"/>
    <m/>
  </r>
  <r>
    <x v="13"/>
    <x v="1"/>
    <d v="2009-02-01T00:00:00"/>
    <x v="3"/>
    <n v="2220"/>
    <n v="1917"/>
    <n v="4137"/>
    <m/>
    <x v="0"/>
    <m/>
  </r>
  <r>
    <x v="13"/>
    <x v="2"/>
    <d v="2009-03-01T00:00:00"/>
    <x v="3"/>
    <n v="1903"/>
    <n v="1793"/>
    <n v="3696"/>
    <m/>
    <x v="0"/>
    <m/>
  </r>
  <r>
    <x v="13"/>
    <x v="3"/>
    <d v="2009-04-01T00:00:00"/>
    <x v="3"/>
    <n v="2208"/>
    <n v="2075"/>
    <n v="4283"/>
    <m/>
    <x v="0"/>
    <m/>
  </r>
  <r>
    <x v="13"/>
    <x v="4"/>
    <d v="2009-05-01T00:00:00"/>
    <x v="3"/>
    <n v="2234"/>
    <n v="2062"/>
    <n v="4296"/>
    <m/>
    <x v="0"/>
    <m/>
  </r>
  <r>
    <x v="13"/>
    <x v="5"/>
    <d v="2009-06-01T00:00:00"/>
    <x v="3"/>
    <n v="2328"/>
    <n v="2232"/>
    <n v="4560"/>
    <m/>
    <x v="0"/>
    <m/>
  </r>
  <r>
    <x v="13"/>
    <x v="6"/>
    <d v="2009-07-01T00:00:00"/>
    <x v="3"/>
    <n v="2464"/>
    <n v="2186"/>
    <n v="4650"/>
    <m/>
    <x v="0"/>
    <m/>
  </r>
  <r>
    <x v="13"/>
    <x v="7"/>
    <d v="2009-08-01T00:00:00"/>
    <x v="3"/>
    <n v="2278"/>
    <n v="2093"/>
    <n v="4371"/>
    <m/>
    <x v="0"/>
    <m/>
  </r>
  <r>
    <x v="13"/>
    <x v="8"/>
    <d v="2009-09-01T00:00:00"/>
    <x v="3"/>
    <n v="2250"/>
    <n v="2035"/>
    <n v="4285"/>
    <m/>
    <x v="0"/>
    <m/>
  </r>
  <r>
    <x v="13"/>
    <x v="9"/>
    <d v="2009-10-01T00:00:00"/>
    <x v="3"/>
    <n v="2369"/>
    <n v="1995"/>
    <n v="4364"/>
    <m/>
    <x v="0"/>
    <m/>
  </r>
  <r>
    <x v="13"/>
    <x v="10"/>
    <d v="2009-11-01T00:00:00"/>
    <x v="3"/>
    <n v="2255"/>
    <n v="2108"/>
    <n v="4363"/>
    <m/>
    <x v="0"/>
    <m/>
  </r>
  <r>
    <x v="13"/>
    <x v="11"/>
    <d v="2009-12-01T00:00:00"/>
    <x v="3"/>
    <n v="2338"/>
    <n v="1920"/>
    <n v="4258"/>
    <m/>
    <x v="0"/>
    <m/>
  </r>
  <r>
    <x v="14"/>
    <x v="0"/>
    <d v="2010-01-01T00:00:00"/>
    <x v="3"/>
    <n v="1857"/>
    <n v="1921"/>
    <n v="3778"/>
    <m/>
    <x v="0"/>
    <m/>
  </r>
  <r>
    <x v="14"/>
    <x v="1"/>
    <d v="2010-02-01T00:00:00"/>
    <x v="3"/>
    <n v="2080"/>
    <n v="1831"/>
    <n v="3911"/>
    <m/>
    <x v="0"/>
    <m/>
  </r>
  <r>
    <x v="14"/>
    <x v="2"/>
    <d v="2010-03-01T00:00:00"/>
    <x v="3"/>
    <n v="2343"/>
    <n v="2034"/>
    <n v="4377"/>
    <m/>
    <x v="0"/>
    <m/>
  </r>
  <r>
    <x v="14"/>
    <x v="3"/>
    <d v="2010-04-01T00:00:00"/>
    <x v="3"/>
    <n v="2206"/>
    <n v="2044"/>
    <n v="4250"/>
    <m/>
    <x v="0"/>
    <m/>
  </r>
  <r>
    <x v="14"/>
    <x v="4"/>
    <d v="2010-05-01T00:00:00"/>
    <x v="3"/>
    <n v="2234"/>
    <n v="2050"/>
    <n v="4284"/>
    <m/>
    <x v="0"/>
    <m/>
  </r>
  <r>
    <x v="14"/>
    <x v="5"/>
    <d v="2010-06-01T00:00:00"/>
    <x v="3"/>
    <n v="2408"/>
    <n v="2219"/>
    <n v="4627"/>
    <m/>
    <x v="0"/>
    <m/>
  </r>
  <r>
    <x v="14"/>
    <x v="6"/>
    <d v="2010-07-01T00:00:00"/>
    <x v="3"/>
    <n v="2649"/>
    <n v="2324"/>
    <n v="4973"/>
    <m/>
    <x v="0"/>
    <m/>
  </r>
  <r>
    <x v="14"/>
    <x v="7"/>
    <d v="2010-08-01T00:00:00"/>
    <x v="3"/>
    <n v="2751"/>
    <n v="2667"/>
    <n v="5418"/>
    <m/>
    <x v="0"/>
    <m/>
  </r>
  <r>
    <x v="14"/>
    <x v="8"/>
    <d v="2010-09-01T00:00:00"/>
    <x v="3"/>
    <n v="2534"/>
    <n v="2331"/>
    <n v="4865"/>
    <m/>
    <x v="0"/>
    <m/>
  </r>
  <r>
    <x v="14"/>
    <x v="9"/>
    <d v="2010-10-01T00:00:00"/>
    <x v="3"/>
    <n v="3153"/>
    <n v="2680"/>
    <n v="5833"/>
    <m/>
    <x v="0"/>
    <m/>
  </r>
  <r>
    <x v="14"/>
    <x v="10"/>
    <d v="2010-11-01T00:00:00"/>
    <x v="3"/>
    <n v="2556"/>
    <n v="2382"/>
    <n v="4938"/>
    <m/>
    <x v="0"/>
    <m/>
  </r>
  <r>
    <x v="14"/>
    <x v="11"/>
    <d v="2010-12-01T00:00:00"/>
    <x v="3"/>
    <n v="2731"/>
    <n v="2486"/>
    <n v="5217"/>
    <m/>
    <x v="0"/>
    <m/>
  </r>
  <r>
    <x v="15"/>
    <x v="0"/>
    <d v="2011-01-01T00:00:00"/>
    <x v="3"/>
    <n v="2460"/>
    <n v="2150"/>
    <n v="4610"/>
    <m/>
    <x v="0"/>
    <m/>
  </r>
  <r>
    <x v="15"/>
    <x v="1"/>
    <d v="2011-02-01T00:00:00"/>
    <x v="3"/>
    <n v="2379"/>
    <n v="2140"/>
    <n v="4519"/>
    <m/>
    <x v="0"/>
    <m/>
  </r>
  <r>
    <x v="15"/>
    <x v="2"/>
    <d v="2011-03-01T00:00:00"/>
    <x v="3"/>
    <n v="2799"/>
    <n v="2496"/>
    <n v="5295"/>
    <m/>
    <x v="0"/>
    <m/>
  </r>
  <r>
    <x v="15"/>
    <x v="3"/>
    <d v="2011-04-01T00:00:00"/>
    <x v="3"/>
    <n v="2615"/>
    <n v="2359"/>
    <n v="4974"/>
    <m/>
    <x v="0"/>
    <m/>
  </r>
  <r>
    <x v="15"/>
    <x v="4"/>
    <d v="2011-05-01T00:00:00"/>
    <x v="3"/>
    <n v="2878"/>
    <n v="2559"/>
    <n v="5437"/>
    <m/>
    <x v="0"/>
    <m/>
  </r>
  <r>
    <x v="15"/>
    <x v="5"/>
    <d v="2011-06-01T00:00:00"/>
    <x v="3"/>
    <n v="2992"/>
    <n v="2751"/>
    <n v="5743"/>
    <m/>
    <x v="0"/>
    <m/>
  </r>
  <r>
    <x v="15"/>
    <x v="6"/>
    <d v="2011-07-01T00:00:00"/>
    <x v="3"/>
    <n v="2915"/>
    <n v="2494"/>
    <n v="5409"/>
    <m/>
    <x v="0"/>
    <m/>
  </r>
  <r>
    <x v="15"/>
    <x v="7"/>
    <d v="2011-08-01T00:00:00"/>
    <x v="3"/>
    <n v="2743"/>
    <n v="2473"/>
    <n v="5216"/>
    <m/>
    <x v="0"/>
    <m/>
  </r>
  <r>
    <x v="15"/>
    <x v="8"/>
    <d v="2011-09-01T00:00:00"/>
    <x v="3"/>
    <n v="2554"/>
    <n v="2277"/>
    <n v="4831"/>
    <m/>
    <x v="0"/>
    <m/>
  </r>
  <r>
    <x v="15"/>
    <x v="9"/>
    <d v="2011-10-01T00:00:00"/>
    <x v="3"/>
    <n v="2794"/>
    <n v="2462"/>
    <n v="5256"/>
    <m/>
    <x v="0"/>
    <m/>
  </r>
  <r>
    <x v="15"/>
    <x v="10"/>
    <d v="2011-11-01T00:00:00"/>
    <x v="3"/>
    <n v="2944"/>
    <n v="2578"/>
    <n v="5522"/>
    <m/>
    <x v="0"/>
    <m/>
  </r>
  <r>
    <x v="15"/>
    <x v="11"/>
    <d v="2011-12-01T00:00:00"/>
    <x v="3"/>
    <n v="2703"/>
    <n v="2483"/>
    <n v="5186"/>
    <m/>
    <x v="0"/>
    <m/>
  </r>
  <r>
    <x v="16"/>
    <x v="0"/>
    <d v="2012-01-01T00:00:00"/>
    <x v="3"/>
    <n v="2525"/>
    <n v="2190"/>
    <n v="4715"/>
    <m/>
    <x v="0"/>
    <m/>
  </r>
  <r>
    <x v="16"/>
    <x v="1"/>
    <d v="2012-02-01T00:00:00"/>
    <x v="3"/>
    <n v="2419"/>
    <n v="2103"/>
    <n v="4522"/>
    <m/>
    <x v="0"/>
    <m/>
  </r>
  <r>
    <x v="16"/>
    <x v="2"/>
    <d v="2012-03-01T00:00:00"/>
    <x v="3"/>
    <n v="3162"/>
    <n v="2858"/>
    <n v="6020"/>
    <m/>
    <x v="0"/>
    <m/>
  </r>
  <r>
    <x v="16"/>
    <x v="3"/>
    <d v="2012-04-01T00:00:00"/>
    <x v="3"/>
    <n v="2573"/>
    <n v="2491"/>
    <n v="5064"/>
    <m/>
    <x v="0"/>
    <m/>
  </r>
  <r>
    <x v="16"/>
    <x v="4"/>
    <d v="2012-05-01T00:00:00"/>
    <x v="3"/>
    <n v="2932"/>
    <n v="2532"/>
    <n v="5464"/>
    <m/>
    <x v="0"/>
    <m/>
  </r>
  <r>
    <x v="16"/>
    <x v="5"/>
    <d v="2012-06-01T00:00:00"/>
    <x v="3"/>
    <n v="2808"/>
    <n v="2482"/>
    <n v="5290"/>
    <m/>
    <x v="0"/>
    <m/>
  </r>
  <r>
    <x v="16"/>
    <x v="6"/>
    <d v="2012-07-01T00:00:00"/>
    <x v="3"/>
    <n v="2558"/>
    <n v="2235"/>
    <n v="4793"/>
    <m/>
    <x v="0"/>
    <m/>
  </r>
  <r>
    <x v="16"/>
    <x v="7"/>
    <d v="2012-08-01T00:00:00"/>
    <x v="3"/>
    <n v="2956"/>
    <n v="2546"/>
    <n v="5502"/>
    <m/>
    <x v="0"/>
    <m/>
  </r>
  <r>
    <x v="16"/>
    <x v="8"/>
    <d v="2012-09-01T00:00:00"/>
    <x v="3"/>
    <n v="2526"/>
    <n v="2266"/>
    <n v="4792"/>
    <m/>
    <x v="0"/>
    <m/>
  </r>
  <r>
    <x v="16"/>
    <x v="9"/>
    <d v="2012-10-01T00:00:00"/>
    <x v="3"/>
    <n v="2970"/>
    <n v="2511"/>
    <n v="5481"/>
    <m/>
    <x v="0"/>
    <m/>
  </r>
  <r>
    <x v="16"/>
    <x v="10"/>
    <d v="2012-11-01T00:00:00"/>
    <x v="3"/>
    <n v="2385"/>
    <n v="2157"/>
    <n v="4542"/>
    <m/>
    <x v="0"/>
    <m/>
  </r>
  <r>
    <x v="16"/>
    <x v="11"/>
    <d v="2012-12-01T00:00:00"/>
    <x v="3"/>
    <n v="2408"/>
    <n v="2169"/>
    <n v="4577"/>
    <m/>
    <x v="0"/>
    <m/>
  </r>
  <r>
    <x v="17"/>
    <x v="0"/>
    <d v="2013-01-01T00:00:00"/>
    <x v="3"/>
    <n v="2199"/>
    <n v="1996"/>
    <n v="4195"/>
    <m/>
    <x v="0"/>
    <m/>
  </r>
  <r>
    <x v="17"/>
    <x v="1"/>
    <d v="2013-02-01T00:00:00"/>
    <x v="3"/>
    <n v="2233"/>
    <n v="1952"/>
    <n v="4185"/>
    <m/>
    <x v="0"/>
    <m/>
  </r>
  <r>
    <x v="17"/>
    <x v="2"/>
    <d v="2013-03-01T00:00:00"/>
    <x v="3"/>
    <n v="2563"/>
    <n v="2274"/>
    <n v="4837"/>
    <m/>
    <x v="0"/>
    <m/>
  </r>
  <r>
    <x v="17"/>
    <x v="3"/>
    <d v="2013-04-01T00:00:00"/>
    <x v="3"/>
    <n v="2545"/>
    <n v="2292"/>
    <n v="4837"/>
    <m/>
    <x v="0"/>
    <m/>
  </r>
  <r>
    <x v="17"/>
    <x v="4"/>
    <d v="2013-05-01T00:00:00"/>
    <x v="3"/>
    <n v="2314"/>
    <n v="1965"/>
    <n v="4279"/>
    <m/>
    <x v="0"/>
    <m/>
  </r>
  <r>
    <x v="17"/>
    <x v="5"/>
    <d v="2013-06-01T00:00:00"/>
    <x v="3"/>
    <n v="2379"/>
    <n v="2012"/>
    <n v="4391"/>
    <m/>
    <x v="0"/>
    <m/>
  </r>
  <r>
    <x v="17"/>
    <x v="6"/>
    <d v="2013-07-01T00:00:00"/>
    <x v="3"/>
    <n v="2274"/>
    <n v="1951"/>
    <n v="4225"/>
    <m/>
    <x v="0"/>
    <m/>
  </r>
  <r>
    <x v="17"/>
    <x v="7"/>
    <d v="2013-08-01T00:00:00"/>
    <x v="3"/>
    <n v="2533"/>
    <n v="2087"/>
    <n v="4620"/>
    <m/>
    <x v="0"/>
    <m/>
  </r>
  <r>
    <x v="17"/>
    <x v="8"/>
    <d v="2013-09-01T00:00:00"/>
    <x v="3"/>
    <n v="2248"/>
    <n v="1972"/>
    <n v="4220"/>
    <m/>
    <x v="0"/>
    <m/>
  </r>
  <r>
    <x v="17"/>
    <x v="9"/>
    <d v="2013-10-01T00:00:00"/>
    <x v="3"/>
    <n v="2368"/>
    <n v="1976"/>
    <n v="4344"/>
    <m/>
    <x v="0"/>
    <m/>
  </r>
  <r>
    <x v="17"/>
    <x v="10"/>
    <d v="2013-11-01T00:00:00"/>
    <x v="3"/>
    <n v="2320"/>
    <n v="1932"/>
    <n v="4252"/>
    <m/>
    <x v="0"/>
    <m/>
  </r>
  <r>
    <x v="17"/>
    <x v="11"/>
    <d v="2013-12-01T00:00:00"/>
    <x v="3"/>
    <n v="2472"/>
    <n v="1971"/>
    <n v="4443"/>
    <m/>
    <x v="0"/>
    <m/>
  </r>
  <r>
    <x v="18"/>
    <x v="0"/>
    <d v="2014-01-01T00:00:00"/>
    <x v="3"/>
    <n v="2141"/>
    <n v="1821"/>
    <n v="3962"/>
    <m/>
    <x v="0"/>
    <m/>
  </r>
  <r>
    <x v="18"/>
    <x v="1"/>
    <d v="2014-02-01T00:00:00"/>
    <x v="3"/>
    <n v="2064"/>
    <n v="1741"/>
    <n v="3805"/>
    <m/>
    <x v="0"/>
    <m/>
  </r>
  <r>
    <x v="18"/>
    <x v="2"/>
    <d v="2014-03-01T00:00:00"/>
    <x v="3"/>
    <n v="2210"/>
    <n v="1886"/>
    <n v="4096"/>
    <m/>
    <x v="0"/>
    <m/>
  </r>
  <r>
    <x v="18"/>
    <x v="3"/>
    <d v="2014-04-01T00:00:00"/>
    <x v="3"/>
    <n v="2514"/>
    <n v="2116"/>
    <n v="4630"/>
    <m/>
    <x v="0"/>
    <m/>
  </r>
  <r>
    <x v="18"/>
    <x v="4"/>
    <d v="2014-05-01T00:00:00"/>
    <x v="3"/>
    <n v="2304"/>
    <n v="2043"/>
    <n v="4347"/>
    <m/>
    <x v="0"/>
    <m/>
  </r>
  <r>
    <x v="18"/>
    <x v="5"/>
    <d v="2014-06-01T00:00:00"/>
    <x v="3"/>
    <n v="2237"/>
    <n v="2032"/>
    <n v="4269"/>
    <m/>
    <x v="0"/>
    <m/>
  </r>
  <r>
    <x v="18"/>
    <x v="6"/>
    <d v="2014-07-01T00:00:00"/>
    <x v="3"/>
    <n v="2285"/>
    <n v="1918"/>
    <n v="4203"/>
    <m/>
    <x v="0"/>
    <m/>
  </r>
  <r>
    <x v="18"/>
    <x v="7"/>
    <d v="2014-08-01T00:00:00"/>
    <x v="3"/>
    <n v="2398"/>
    <n v="2362"/>
    <n v="4760"/>
    <m/>
    <x v="0"/>
    <m/>
  </r>
  <r>
    <x v="18"/>
    <x v="8"/>
    <d v="2014-09-01T00:00:00"/>
    <x v="3"/>
    <n v="2195"/>
    <n v="2188"/>
    <n v="4383"/>
    <m/>
    <x v="0"/>
    <m/>
  </r>
  <r>
    <x v="18"/>
    <x v="9"/>
    <d v="2014-10-01T00:00:00"/>
    <x v="3"/>
    <n v="2288"/>
    <n v="2199"/>
    <n v="4487"/>
    <m/>
    <x v="0"/>
    <m/>
  </r>
  <r>
    <x v="18"/>
    <x v="10"/>
    <d v="2014-11-01T00:00:00"/>
    <x v="3"/>
    <n v="2143"/>
    <n v="2111"/>
    <n v="4254"/>
    <m/>
    <x v="0"/>
    <m/>
  </r>
  <r>
    <x v="18"/>
    <x v="11"/>
    <d v="2014-12-01T00:00:00"/>
    <x v="3"/>
    <n v="2456"/>
    <n v="2385"/>
    <n v="4841"/>
    <m/>
    <x v="0"/>
    <m/>
  </r>
  <r>
    <x v="19"/>
    <x v="0"/>
    <d v="2015-01-01T00:00:00"/>
    <x v="3"/>
    <n v="2099"/>
    <n v="1973"/>
    <n v="4072"/>
    <m/>
    <x v="0"/>
    <m/>
  </r>
  <r>
    <x v="19"/>
    <x v="1"/>
    <d v="2015-02-01T00:00:00"/>
    <x v="3"/>
    <n v="2420"/>
    <n v="2409"/>
    <n v="4829"/>
    <m/>
    <x v="0"/>
    <m/>
  </r>
  <r>
    <x v="19"/>
    <x v="2"/>
    <d v="2015-03-01T00:00:00"/>
    <x v="3"/>
    <n v="2555"/>
    <n v="2648"/>
    <n v="5203"/>
    <m/>
    <x v="0"/>
    <m/>
  </r>
  <r>
    <x v="19"/>
    <x v="3"/>
    <d v="2015-04-01T00:00:00"/>
    <x v="3"/>
    <n v="2610"/>
    <n v="2543"/>
    <n v="5153"/>
    <m/>
    <x v="0"/>
    <m/>
  </r>
  <r>
    <x v="19"/>
    <x v="4"/>
    <d v="2015-05-01T00:00:00"/>
    <x v="3"/>
    <n v="2613"/>
    <n v="2735"/>
    <n v="5348"/>
    <m/>
    <x v="0"/>
    <m/>
  </r>
  <r>
    <x v="19"/>
    <x v="5"/>
    <d v="2015-06-01T00:00:00"/>
    <x v="3"/>
    <n v="2495"/>
    <n v="2661"/>
    <n v="5156"/>
    <m/>
    <x v="0"/>
    <m/>
  </r>
  <r>
    <x v="19"/>
    <x v="6"/>
    <d v="2015-07-01T00:00:00"/>
    <x v="3"/>
    <n v="2649"/>
    <n v="2662"/>
    <n v="5311"/>
    <m/>
    <x v="0"/>
    <m/>
  </r>
  <r>
    <x v="19"/>
    <x v="7"/>
    <d v="2015-08-01T00:00:00"/>
    <x v="3"/>
    <n v="3107"/>
    <n v="3050"/>
    <n v="6157"/>
    <m/>
    <x v="0"/>
    <m/>
  </r>
  <r>
    <x v="19"/>
    <x v="8"/>
    <d v="2015-09-01T00:00:00"/>
    <x v="3"/>
    <n v="2669"/>
    <n v="2549"/>
    <n v="5218"/>
    <m/>
    <x v="0"/>
    <m/>
  </r>
  <r>
    <x v="19"/>
    <x v="9"/>
    <d v="2015-10-01T00:00:00"/>
    <x v="3"/>
    <n v="2882"/>
    <n v="2860"/>
    <n v="5742"/>
    <m/>
    <x v="0"/>
    <m/>
  </r>
  <r>
    <x v="19"/>
    <x v="10"/>
    <d v="2015-11-01T00:00:00"/>
    <x v="3"/>
    <n v="2665"/>
    <n v="2599"/>
    <n v="5264"/>
    <m/>
    <x v="0"/>
    <m/>
  </r>
  <r>
    <x v="19"/>
    <x v="11"/>
    <d v="2015-12-01T00:00:00"/>
    <x v="3"/>
    <n v="2662"/>
    <n v="2549"/>
    <n v="5211"/>
    <m/>
    <x v="0"/>
    <m/>
  </r>
  <r>
    <x v="0"/>
    <x v="0"/>
    <d v="1996-01-01T00:00:00"/>
    <x v="4"/>
    <n v="17876"/>
    <n v="15312"/>
    <n v="33188"/>
    <m/>
    <x v="0"/>
    <m/>
  </r>
  <r>
    <x v="0"/>
    <x v="1"/>
    <d v="1996-02-01T00:00:00"/>
    <x v="4"/>
    <n v="16758"/>
    <n v="18607"/>
    <n v="35365"/>
    <m/>
    <x v="0"/>
    <m/>
  </r>
  <r>
    <x v="0"/>
    <x v="2"/>
    <d v="1996-03-01T00:00:00"/>
    <x v="4"/>
    <n v="19870"/>
    <n v="17479"/>
    <n v="37349"/>
    <m/>
    <x v="0"/>
    <m/>
  </r>
  <r>
    <x v="0"/>
    <x v="3"/>
    <d v="1996-04-01T00:00:00"/>
    <x v="4"/>
    <n v="5988"/>
    <n v="4626"/>
    <n v="10614"/>
    <m/>
    <x v="0"/>
    <m/>
  </r>
  <r>
    <x v="0"/>
    <x v="4"/>
    <d v="1996-05-01T00:00:00"/>
    <x v="4"/>
    <n v="7430"/>
    <n v="9046"/>
    <n v="16476"/>
    <m/>
    <x v="0"/>
    <m/>
  </r>
  <r>
    <x v="0"/>
    <x v="5"/>
    <d v="1996-06-01T00:00:00"/>
    <x v="4"/>
    <n v="17543"/>
    <n v="20587"/>
    <n v="38130"/>
    <m/>
    <x v="0"/>
    <m/>
  </r>
  <r>
    <x v="0"/>
    <x v="6"/>
    <d v="1996-07-01T00:00:00"/>
    <x v="4"/>
    <n v="24246"/>
    <n v="26044"/>
    <n v="50290"/>
    <m/>
    <x v="0"/>
    <m/>
  </r>
  <r>
    <x v="0"/>
    <x v="7"/>
    <d v="1996-08-01T00:00:00"/>
    <x v="4"/>
    <n v="27374"/>
    <n v="24771"/>
    <n v="52145"/>
    <m/>
    <x v="0"/>
    <m/>
  </r>
  <r>
    <x v="0"/>
    <x v="8"/>
    <d v="1996-09-01T00:00:00"/>
    <x v="4"/>
    <n v="19637"/>
    <n v="17072"/>
    <n v="36709"/>
    <m/>
    <x v="0"/>
    <m/>
  </r>
  <r>
    <x v="0"/>
    <x v="9"/>
    <d v="1996-10-01T00:00:00"/>
    <x v="4"/>
    <n v="8835"/>
    <n v="7123"/>
    <n v="15958"/>
    <m/>
    <x v="0"/>
    <m/>
  </r>
  <r>
    <x v="0"/>
    <x v="10"/>
    <d v="1996-11-01T00:00:00"/>
    <x v="4"/>
    <n v="4789"/>
    <n v="4807"/>
    <n v="9596"/>
    <m/>
    <x v="0"/>
    <m/>
  </r>
  <r>
    <x v="0"/>
    <x v="11"/>
    <d v="1996-12-01T00:00:00"/>
    <x v="4"/>
    <n v="9774"/>
    <n v="13620"/>
    <n v="23394"/>
    <m/>
    <x v="0"/>
    <m/>
  </r>
  <r>
    <x v="1"/>
    <x v="0"/>
    <d v="1997-01-01T00:00:00"/>
    <x v="4"/>
    <n v="16911"/>
    <n v="14933"/>
    <n v="31844"/>
    <m/>
    <x v="0"/>
    <m/>
  </r>
  <r>
    <x v="1"/>
    <x v="1"/>
    <d v="1997-02-01T00:00:00"/>
    <x v="4"/>
    <n v="18397"/>
    <n v="19575"/>
    <n v="37972"/>
    <m/>
    <x v="0"/>
    <m/>
  </r>
  <r>
    <x v="1"/>
    <x v="2"/>
    <d v="1997-03-01T00:00:00"/>
    <x v="4"/>
    <n v="22529"/>
    <n v="20276"/>
    <n v="42805"/>
    <m/>
    <x v="0"/>
    <m/>
  </r>
  <r>
    <x v="1"/>
    <x v="3"/>
    <d v="1997-04-01T00:00:00"/>
    <x v="4"/>
    <n v="7328"/>
    <n v="5988"/>
    <n v="13316"/>
    <m/>
    <x v="0"/>
    <m/>
  </r>
  <r>
    <x v="1"/>
    <x v="4"/>
    <d v="1997-05-01T00:00:00"/>
    <x v="4"/>
    <n v="7553"/>
    <n v="9360"/>
    <n v="16913"/>
    <m/>
    <x v="0"/>
    <m/>
  </r>
  <r>
    <x v="1"/>
    <x v="5"/>
    <d v="1997-06-01T00:00:00"/>
    <x v="4"/>
    <n v="17527"/>
    <n v="20752"/>
    <n v="38279"/>
    <m/>
    <x v="0"/>
    <m/>
  </r>
  <r>
    <x v="1"/>
    <x v="6"/>
    <d v="1997-07-01T00:00:00"/>
    <x v="4"/>
    <n v="25105"/>
    <n v="26176"/>
    <n v="51281"/>
    <m/>
    <x v="0"/>
    <m/>
  </r>
  <r>
    <x v="1"/>
    <x v="7"/>
    <d v="1997-08-01T00:00:00"/>
    <x v="4"/>
    <n v="26946"/>
    <n v="25478"/>
    <n v="52424"/>
    <m/>
    <x v="0"/>
    <m/>
  </r>
  <r>
    <x v="1"/>
    <x v="8"/>
    <d v="1997-09-01T00:00:00"/>
    <x v="4"/>
    <n v="22508"/>
    <n v="19503"/>
    <n v="42011"/>
    <m/>
    <x v="0"/>
    <m/>
  </r>
  <r>
    <x v="1"/>
    <x v="9"/>
    <d v="1997-10-01T00:00:00"/>
    <x v="4"/>
    <n v="10810"/>
    <n v="8950"/>
    <n v="19760"/>
    <m/>
    <x v="0"/>
    <m/>
  </r>
  <r>
    <x v="1"/>
    <x v="10"/>
    <d v="1997-11-01T00:00:00"/>
    <x v="4"/>
    <n v="5279"/>
    <n v="5664"/>
    <n v="10943"/>
    <m/>
    <x v="0"/>
    <m/>
  </r>
  <r>
    <x v="1"/>
    <x v="11"/>
    <d v="1997-12-01T00:00:00"/>
    <x v="4"/>
    <n v="10614"/>
    <n v="15941"/>
    <n v="26555"/>
    <m/>
    <x v="0"/>
    <m/>
  </r>
  <r>
    <x v="2"/>
    <x v="0"/>
    <d v="1998-01-01T00:00:00"/>
    <x v="4"/>
    <n v="17904"/>
    <n v="16401"/>
    <n v="34305"/>
    <m/>
    <x v="0"/>
    <m/>
  </r>
  <r>
    <x v="2"/>
    <x v="1"/>
    <d v="1998-02-01T00:00:00"/>
    <x v="4"/>
    <n v="19041"/>
    <n v="19627"/>
    <n v="38668"/>
    <m/>
    <x v="0"/>
    <m/>
  </r>
  <r>
    <x v="2"/>
    <x v="2"/>
    <d v="1998-03-01T00:00:00"/>
    <x v="4"/>
    <n v="22016"/>
    <n v="18935"/>
    <n v="40951"/>
    <m/>
    <x v="0"/>
    <m/>
  </r>
  <r>
    <x v="2"/>
    <x v="3"/>
    <d v="1998-04-01T00:00:00"/>
    <x v="4"/>
    <n v="8167"/>
    <n v="7286"/>
    <n v="15453"/>
    <m/>
    <x v="0"/>
    <m/>
  </r>
  <r>
    <x v="2"/>
    <x v="4"/>
    <d v="1998-05-01T00:00:00"/>
    <x v="4"/>
    <n v="8178"/>
    <n v="9670"/>
    <n v="17848"/>
    <m/>
    <x v="0"/>
    <m/>
  </r>
  <r>
    <x v="2"/>
    <x v="5"/>
    <d v="1998-06-01T00:00:00"/>
    <x v="4"/>
    <n v="18743"/>
    <n v="24933"/>
    <n v="43676"/>
    <m/>
    <x v="0"/>
    <m/>
  </r>
  <r>
    <x v="2"/>
    <x v="6"/>
    <d v="1998-07-01T00:00:00"/>
    <x v="4"/>
    <n v="26262"/>
    <n v="27681"/>
    <n v="53943"/>
    <m/>
    <x v="0"/>
    <m/>
  </r>
  <r>
    <x v="2"/>
    <x v="7"/>
    <d v="1998-08-01T00:00:00"/>
    <x v="4"/>
    <n v="28029"/>
    <n v="28146"/>
    <n v="56175"/>
    <m/>
    <x v="0"/>
    <m/>
  </r>
  <r>
    <x v="2"/>
    <x v="8"/>
    <d v="1998-09-01T00:00:00"/>
    <x v="4"/>
    <n v="26777"/>
    <n v="24165"/>
    <n v="50942"/>
    <m/>
    <x v="0"/>
    <m/>
  </r>
  <r>
    <x v="2"/>
    <x v="9"/>
    <d v="1998-10-01T00:00:00"/>
    <x v="4"/>
    <n v="10132"/>
    <n v="8562"/>
    <n v="18694"/>
    <m/>
    <x v="0"/>
    <m/>
  </r>
  <r>
    <x v="2"/>
    <x v="10"/>
    <d v="1998-11-01T00:00:00"/>
    <x v="4"/>
    <n v="4768"/>
    <n v="4943"/>
    <n v="9711"/>
    <m/>
    <x v="0"/>
    <m/>
  </r>
  <r>
    <x v="2"/>
    <x v="11"/>
    <d v="1998-12-01T00:00:00"/>
    <x v="4"/>
    <n v="9567"/>
    <n v="13591"/>
    <n v="23158"/>
    <m/>
    <x v="0"/>
    <m/>
  </r>
  <r>
    <x v="3"/>
    <x v="0"/>
    <d v="1999-01-01T00:00:00"/>
    <x v="4"/>
    <n v="15840"/>
    <n v="14597"/>
    <n v="30437"/>
    <m/>
    <x v="0"/>
    <m/>
  </r>
  <r>
    <x v="3"/>
    <x v="1"/>
    <d v="1999-02-01T00:00:00"/>
    <x v="4"/>
    <n v="16662"/>
    <n v="16624"/>
    <n v="33286"/>
    <m/>
    <x v="0"/>
    <m/>
  </r>
  <r>
    <x v="3"/>
    <x v="2"/>
    <d v="1999-03-01T00:00:00"/>
    <x v="4"/>
    <n v="20185"/>
    <n v="20234"/>
    <n v="40419"/>
    <m/>
    <x v="0"/>
    <m/>
  </r>
  <r>
    <x v="3"/>
    <x v="3"/>
    <d v="1999-04-01T00:00:00"/>
    <x v="4"/>
    <n v="6240"/>
    <n v="4363"/>
    <n v="10603"/>
    <m/>
    <x v="0"/>
    <m/>
  </r>
  <r>
    <x v="3"/>
    <x v="4"/>
    <d v="1999-05-01T00:00:00"/>
    <x v="4"/>
    <n v="6365"/>
    <n v="7755"/>
    <n v="14120"/>
    <m/>
    <x v="0"/>
    <m/>
  </r>
  <r>
    <x v="3"/>
    <x v="5"/>
    <d v="1999-06-01T00:00:00"/>
    <x v="4"/>
    <n v="15226"/>
    <n v="18977"/>
    <n v="34203"/>
    <m/>
    <x v="0"/>
    <m/>
  </r>
  <r>
    <x v="3"/>
    <x v="6"/>
    <d v="1999-07-01T00:00:00"/>
    <x v="4"/>
    <n v="22277"/>
    <n v="15044"/>
    <n v="37321"/>
    <m/>
    <x v="0"/>
    <m/>
  </r>
  <r>
    <x v="3"/>
    <x v="7"/>
    <d v="1999-08-01T00:00:00"/>
    <x v="4"/>
    <n v="24959"/>
    <n v="23628"/>
    <n v="48587"/>
    <m/>
    <x v="0"/>
    <m/>
  </r>
  <r>
    <x v="3"/>
    <x v="8"/>
    <d v="1999-09-01T00:00:00"/>
    <x v="4"/>
    <n v="22069"/>
    <n v="19862"/>
    <n v="41931"/>
    <m/>
    <x v="0"/>
    <m/>
  </r>
  <r>
    <x v="3"/>
    <x v="9"/>
    <d v="1999-10-01T00:00:00"/>
    <x v="4"/>
    <n v="8807"/>
    <n v="8046"/>
    <n v="16853"/>
    <m/>
    <x v="0"/>
    <m/>
  </r>
  <r>
    <x v="3"/>
    <x v="10"/>
    <d v="1999-11-01T00:00:00"/>
    <x v="4"/>
    <n v="4984"/>
    <n v="8046"/>
    <n v="13030"/>
    <m/>
    <x v="0"/>
    <m/>
  </r>
  <r>
    <x v="3"/>
    <x v="11"/>
    <d v="1999-12-01T00:00:00"/>
    <x v="4"/>
    <n v="9737"/>
    <n v="14786"/>
    <n v="24523"/>
    <m/>
    <x v="0"/>
    <m/>
  </r>
  <r>
    <x v="4"/>
    <x v="0"/>
    <d v="2000-01-01T00:00:00"/>
    <x v="4"/>
    <n v="19359"/>
    <n v="17925"/>
    <n v="37284"/>
    <m/>
    <x v="0"/>
    <m/>
  </r>
  <r>
    <x v="4"/>
    <x v="1"/>
    <d v="2000-02-01T00:00:00"/>
    <x v="4"/>
    <n v="20313"/>
    <n v="20821"/>
    <n v="41134"/>
    <m/>
    <x v="0"/>
    <m/>
  </r>
  <r>
    <x v="4"/>
    <x v="2"/>
    <d v="2000-03-01T00:00:00"/>
    <x v="4"/>
    <n v="21615"/>
    <n v="20380"/>
    <n v="41995"/>
    <m/>
    <x v="0"/>
    <m/>
  </r>
  <r>
    <x v="4"/>
    <x v="3"/>
    <d v="2000-04-01T00:00:00"/>
    <x v="4"/>
    <n v="4818"/>
    <n v="3603"/>
    <n v="8421"/>
    <m/>
    <x v="0"/>
    <m/>
  </r>
  <r>
    <x v="4"/>
    <x v="4"/>
    <d v="2000-05-01T00:00:00"/>
    <x v="4"/>
    <n v="3823"/>
    <n v="4677"/>
    <n v="8500"/>
    <m/>
    <x v="0"/>
    <m/>
  </r>
  <r>
    <x v="4"/>
    <x v="5"/>
    <d v="2000-06-01T00:00:00"/>
    <x v="4"/>
    <n v="15737"/>
    <n v="15226"/>
    <n v="30963"/>
    <m/>
    <x v="0"/>
    <m/>
  </r>
  <r>
    <x v="4"/>
    <x v="6"/>
    <d v="2000-07-01T00:00:00"/>
    <x v="4"/>
    <n v="25383"/>
    <n v="25893"/>
    <n v="51276"/>
    <m/>
    <x v="0"/>
    <m/>
  </r>
  <r>
    <x v="4"/>
    <x v="7"/>
    <d v="2000-08-01T00:00:00"/>
    <x v="4"/>
    <n v="25832"/>
    <n v="24959"/>
    <n v="50791"/>
    <m/>
    <x v="0"/>
    <m/>
  </r>
  <r>
    <x v="4"/>
    <x v="8"/>
    <d v="2000-09-01T00:00:00"/>
    <x v="4"/>
    <n v="20049"/>
    <n v="17908"/>
    <n v="37957"/>
    <m/>
    <x v="0"/>
    <m/>
  </r>
  <r>
    <x v="4"/>
    <x v="9"/>
    <d v="2000-10-01T00:00:00"/>
    <x v="4"/>
    <n v="9376"/>
    <n v="8807"/>
    <n v="18183"/>
    <m/>
    <x v="0"/>
    <m/>
  </r>
  <r>
    <x v="4"/>
    <x v="10"/>
    <d v="2000-11-01T00:00:00"/>
    <x v="4"/>
    <n v="5239"/>
    <n v="4984"/>
    <n v="10223"/>
    <m/>
    <x v="0"/>
    <m/>
  </r>
  <r>
    <x v="4"/>
    <x v="11"/>
    <d v="2000-12-01T00:00:00"/>
    <x v="4"/>
    <n v="10469"/>
    <n v="15164"/>
    <n v="25633"/>
    <m/>
    <x v="0"/>
    <m/>
  </r>
  <r>
    <x v="5"/>
    <x v="0"/>
    <d v="2001-01-01T00:00:00"/>
    <x v="4"/>
    <n v="20174"/>
    <n v="18309"/>
    <n v="38483"/>
    <m/>
    <x v="0"/>
    <m/>
  </r>
  <r>
    <x v="5"/>
    <x v="1"/>
    <d v="2001-02-01T00:00:00"/>
    <x v="4"/>
    <n v="19949"/>
    <n v="20313"/>
    <n v="40262"/>
    <m/>
    <x v="0"/>
    <m/>
  </r>
  <r>
    <x v="5"/>
    <x v="2"/>
    <d v="2001-03-01T00:00:00"/>
    <x v="4"/>
    <n v="22530"/>
    <n v="21678"/>
    <n v="44208"/>
    <m/>
    <x v="0"/>
    <m/>
  </r>
  <r>
    <x v="5"/>
    <x v="3"/>
    <d v="2001-04-01T00:00:00"/>
    <x v="4"/>
    <n v="5251"/>
    <n v="4383"/>
    <n v="9634"/>
    <m/>
    <x v="0"/>
    <m/>
  </r>
  <r>
    <x v="5"/>
    <x v="4"/>
    <d v="2001-05-01T00:00:00"/>
    <x v="4"/>
    <n v="6994"/>
    <n v="7653"/>
    <n v="14647"/>
    <m/>
    <x v="0"/>
    <m/>
  </r>
  <r>
    <x v="5"/>
    <x v="5"/>
    <d v="2001-06-01T00:00:00"/>
    <x v="4"/>
    <n v="15687"/>
    <n v="19032"/>
    <n v="34719"/>
    <m/>
    <x v="0"/>
    <m/>
  </r>
  <r>
    <x v="5"/>
    <x v="6"/>
    <d v="2001-07-01T00:00:00"/>
    <x v="4"/>
    <n v="24893"/>
    <n v="25353"/>
    <n v="50246"/>
    <m/>
    <x v="0"/>
    <m/>
  </r>
  <r>
    <x v="5"/>
    <x v="7"/>
    <d v="2001-08-01T00:00:00"/>
    <x v="4"/>
    <n v="26502"/>
    <n v="25832"/>
    <n v="52334"/>
    <m/>
    <x v="0"/>
    <m/>
  </r>
  <r>
    <x v="5"/>
    <x v="8"/>
    <d v="2001-09-01T00:00:00"/>
    <x v="4"/>
    <n v="13730"/>
    <n v="12147"/>
    <n v="25877"/>
    <m/>
    <x v="0"/>
    <m/>
  </r>
  <r>
    <x v="5"/>
    <x v="9"/>
    <d v="2001-10-01T00:00:00"/>
    <x v="4"/>
    <n v="7074"/>
    <n v="5829"/>
    <n v="12903"/>
    <m/>
    <x v="0"/>
    <m/>
  </r>
  <r>
    <x v="5"/>
    <x v="10"/>
    <d v="2001-11-01T00:00:00"/>
    <x v="4"/>
    <n v="4613"/>
    <n v="4429"/>
    <n v="9042"/>
    <m/>
    <x v="0"/>
    <m/>
  </r>
  <r>
    <x v="5"/>
    <x v="11"/>
    <d v="2001-12-01T00:00:00"/>
    <x v="4"/>
    <n v="9366"/>
    <n v="13983"/>
    <n v="23349"/>
    <m/>
    <x v="0"/>
    <m/>
  </r>
  <r>
    <x v="6"/>
    <x v="0"/>
    <d v="2002-01-01T00:00:00"/>
    <x v="4"/>
    <n v="17638"/>
    <n v="15889"/>
    <n v="33527"/>
    <m/>
    <x v="0"/>
    <m/>
  </r>
  <r>
    <x v="6"/>
    <x v="1"/>
    <d v="2002-02-01T00:00:00"/>
    <x v="4"/>
    <n v="20262"/>
    <n v="21009"/>
    <n v="41271"/>
    <m/>
    <x v="0"/>
    <m/>
  </r>
  <r>
    <x v="6"/>
    <x v="2"/>
    <d v="2002-03-01T00:00:00"/>
    <x v="4"/>
    <n v="23301"/>
    <n v="21500"/>
    <n v="44801"/>
    <m/>
    <x v="0"/>
    <m/>
  </r>
  <r>
    <x v="6"/>
    <x v="3"/>
    <d v="2002-04-01T00:00:00"/>
    <x v="4"/>
    <n v="5515"/>
    <n v="5052"/>
    <n v="10567"/>
    <m/>
    <x v="0"/>
    <m/>
  </r>
  <r>
    <x v="6"/>
    <x v="4"/>
    <d v="2002-05-01T00:00:00"/>
    <x v="4"/>
    <n v="6159"/>
    <n v="7669"/>
    <n v="13828"/>
    <m/>
    <x v="0"/>
    <m/>
  </r>
  <r>
    <x v="6"/>
    <x v="5"/>
    <d v="2002-06-01T00:00:00"/>
    <x v="4"/>
    <n v="15659"/>
    <n v="19785"/>
    <n v="35444"/>
    <m/>
    <x v="0"/>
    <m/>
  </r>
  <r>
    <x v="6"/>
    <x v="6"/>
    <d v="2002-07-01T00:00:00"/>
    <x v="4"/>
    <n v="26048"/>
    <n v="26852"/>
    <n v="52900"/>
    <m/>
    <x v="0"/>
    <m/>
  </r>
  <r>
    <x v="6"/>
    <x v="7"/>
    <d v="2002-08-01T00:00:00"/>
    <x v="4"/>
    <n v="29550"/>
    <n v="27684"/>
    <n v="57234"/>
    <m/>
    <x v="0"/>
    <m/>
  </r>
  <r>
    <x v="6"/>
    <x v="8"/>
    <d v="2002-09-01T00:00:00"/>
    <x v="4"/>
    <n v="20926"/>
    <n v="17684"/>
    <n v="38610"/>
    <m/>
    <x v="0"/>
    <m/>
  </r>
  <r>
    <x v="6"/>
    <x v="9"/>
    <d v="2002-10-01T00:00:00"/>
    <x v="4"/>
    <n v="7678"/>
    <n v="6341"/>
    <n v="14019"/>
    <m/>
    <x v="0"/>
    <m/>
  </r>
  <r>
    <x v="6"/>
    <x v="10"/>
    <d v="2002-11-01T00:00:00"/>
    <x v="4"/>
    <n v="5550"/>
    <n v="5047"/>
    <n v="10597"/>
    <m/>
    <x v="0"/>
    <m/>
  </r>
  <r>
    <x v="6"/>
    <x v="11"/>
    <d v="2002-12-01T00:00:00"/>
    <x v="4"/>
    <n v="12130"/>
    <n v="17770"/>
    <n v="29900"/>
    <m/>
    <x v="0"/>
    <m/>
  </r>
  <r>
    <x v="7"/>
    <x v="0"/>
    <d v="2003-01-01T00:00:00"/>
    <x v="4"/>
    <n v="21209"/>
    <n v="18077"/>
    <n v="39286"/>
    <m/>
    <x v="0"/>
    <m/>
  </r>
  <r>
    <x v="7"/>
    <x v="1"/>
    <d v="2003-02-01T00:00:00"/>
    <x v="4"/>
    <n v="21511"/>
    <n v="23240"/>
    <n v="44751"/>
    <m/>
    <x v="0"/>
    <m/>
  </r>
  <r>
    <x v="7"/>
    <x v="2"/>
    <d v="2003-03-01T00:00:00"/>
    <x v="4"/>
    <n v="25469"/>
    <n v="21798"/>
    <n v="47267"/>
    <m/>
    <x v="0"/>
    <m/>
  </r>
  <r>
    <x v="7"/>
    <x v="3"/>
    <d v="2003-04-01T00:00:00"/>
    <x v="4"/>
    <n v="6387"/>
    <n v="5471"/>
    <n v="11858"/>
    <m/>
    <x v="0"/>
    <m/>
  </r>
  <r>
    <x v="7"/>
    <x v="4"/>
    <d v="2003-05-01T00:00:00"/>
    <x v="4"/>
    <n v="7138"/>
    <n v="8082"/>
    <n v="15220"/>
    <m/>
    <x v="0"/>
    <m/>
  </r>
  <r>
    <x v="7"/>
    <x v="5"/>
    <d v="2003-06-01T00:00:00"/>
    <x v="4"/>
    <n v="20070"/>
    <n v="24579"/>
    <n v="44649"/>
    <m/>
    <x v="0"/>
    <m/>
  </r>
  <r>
    <x v="7"/>
    <x v="6"/>
    <d v="2003-07-01T00:00:00"/>
    <x v="4"/>
    <n v="32587"/>
    <n v="34281"/>
    <n v="66868"/>
    <m/>
    <x v="0"/>
    <m/>
  </r>
  <r>
    <x v="7"/>
    <x v="7"/>
    <d v="2003-08-01T00:00:00"/>
    <x v="4"/>
    <n v="37476"/>
    <n v="33959"/>
    <n v="71435"/>
    <m/>
    <x v="0"/>
    <m/>
  </r>
  <r>
    <x v="7"/>
    <x v="8"/>
    <d v="2003-09-01T00:00:00"/>
    <x v="4"/>
    <n v="22444"/>
    <n v="18701"/>
    <n v="41145"/>
    <m/>
    <x v="0"/>
    <m/>
  </r>
  <r>
    <x v="7"/>
    <x v="9"/>
    <d v="2003-10-01T00:00:00"/>
    <x v="4"/>
    <n v="7234"/>
    <n v="6407"/>
    <n v="13641"/>
    <m/>
    <x v="0"/>
    <m/>
  </r>
  <r>
    <x v="7"/>
    <x v="10"/>
    <d v="2003-11-01T00:00:00"/>
    <x v="4"/>
    <n v="5076"/>
    <n v="4852"/>
    <n v="9928"/>
    <m/>
    <x v="0"/>
    <m/>
  </r>
  <r>
    <x v="7"/>
    <x v="11"/>
    <d v="2003-12-01T00:00:00"/>
    <x v="4"/>
    <n v="10929"/>
    <n v="16459"/>
    <n v="27388"/>
    <m/>
    <x v="0"/>
    <m/>
  </r>
  <r>
    <x v="8"/>
    <x v="0"/>
    <d v="2004-01-01T00:00:00"/>
    <x v="4"/>
    <n v="19280"/>
    <n v="17197"/>
    <n v="36477"/>
    <m/>
    <x v="0"/>
    <m/>
  </r>
  <r>
    <x v="8"/>
    <x v="1"/>
    <d v="2004-02-01T00:00:00"/>
    <x v="4"/>
    <n v="21706"/>
    <n v="22021"/>
    <n v="43727"/>
    <m/>
    <x v="0"/>
    <m/>
  </r>
  <r>
    <x v="8"/>
    <x v="2"/>
    <d v="2004-03-01T00:00:00"/>
    <x v="4"/>
    <n v="22770"/>
    <n v="19489"/>
    <n v="42259"/>
    <m/>
    <x v="0"/>
    <m/>
  </r>
  <r>
    <x v="8"/>
    <x v="3"/>
    <d v="2004-04-01T00:00:00"/>
    <x v="4"/>
    <n v="6387"/>
    <n v="5471"/>
    <n v="11858"/>
    <m/>
    <x v="0"/>
    <m/>
  </r>
  <r>
    <x v="8"/>
    <x v="4"/>
    <d v="2004-05-01T00:00:00"/>
    <x v="4"/>
    <n v="7337"/>
    <n v="8082"/>
    <n v="15419"/>
    <m/>
    <x v="0"/>
    <m/>
  </r>
  <r>
    <x v="8"/>
    <x v="5"/>
    <d v="2004-06-01T00:00:00"/>
    <x v="4"/>
    <n v="22959"/>
    <n v="19970"/>
    <n v="42929"/>
    <m/>
    <x v="0"/>
    <m/>
  </r>
  <r>
    <x v="8"/>
    <x v="6"/>
    <d v="2004-07-01T00:00:00"/>
    <x v="4"/>
    <n v="29370"/>
    <n v="32116"/>
    <n v="61486"/>
    <m/>
    <x v="0"/>
    <m/>
  </r>
  <r>
    <x v="8"/>
    <x v="7"/>
    <d v="2004-08-01T00:00:00"/>
    <x v="4"/>
    <n v="33159"/>
    <n v="30416"/>
    <n v="63575"/>
    <m/>
    <x v="0"/>
    <m/>
  </r>
  <r>
    <x v="8"/>
    <x v="8"/>
    <d v="2004-09-01T00:00:00"/>
    <x v="4"/>
    <n v="20970"/>
    <n v="21063"/>
    <n v="42033"/>
    <m/>
    <x v="0"/>
    <m/>
  </r>
  <r>
    <x v="8"/>
    <x v="9"/>
    <d v="2004-10-01T00:00:00"/>
    <x v="4"/>
    <n v="10929"/>
    <n v="17770"/>
    <n v="28699"/>
    <m/>
    <x v="0"/>
    <m/>
  </r>
  <r>
    <x v="8"/>
    <x v="10"/>
    <d v="2004-11-01T00:00:00"/>
    <x v="4"/>
    <n v="6485"/>
    <n v="6144"/>
    <n v="12629"/>
    <m/>
    <x v="0"/>
    <m/>
  </r>
  <r>
    <x v="8"/>
    <x v="11"/>
    <d v="2004-12-01T00:00:00"/>
    <x v="4"/>
    <n v="12786"/>
    <n v="18041"/>
    <n v="30827"/>
    <m/>
    <x v="0"/>
    <m/>
  </r>
  <r>
    <x v="9"/>
    <x v="0"/>
    <d v="2005-01-01T00:00:00"/>
    <x v="4"/>
    <n v="23669"/>
    <n v="21592"/>
    <n v="45261"/>
    <m/>
    <x v="0"/>
    <m/>
  </r>
  <r>
    <x v="9"/>
    <x v="1"/>
    <d v="2005-02-01T00:00:00"/>
    <x v="4"/>
    <n v="24037"/>
    <n v="24243"/>
    <n v="48280"/>
    <m/>
    <x v="0"/>
    <m/>
  </r>
  <r>
    <x v="9"/>
    <x v="2"/>
    <d v="2005-03-01T00:00:00"/>
    <x v="4"/>
    <n v="26994"/>
    <n v="24355"/>
    <n v="51349"/>
    <m/>
    <x v="0"/>
    <m/>
  </r>
  <r>
    <x v="9"/>
    <x v="3"/>
    <d v="2005-04-01T00:00:00"/>
    <x v="4"/>
    <n v="7382"/>
    <n v="5912"/>
    <n v="13294"/>
    <m/>
    <x v="0"/>
    <m/>
  </r>
  <r>
    <x v="9"/>
    <x v="4"/>
    <d v="2005-05-01T00:00:00"/>
    <x v="4"/>
    <n v="8106"/>
    <n v="9816"/>
    <n v="17922"/>
    <m/>
    <x v="0"/>
    <m/>
  </r>
  <r>
    <x v="9"/>
    <x v="5"/>
    <d v="2005-06-01T00:00:00"/>
    <x v="4"/>
    <n v="26431"/>
    <n v="31291"/>
    <n v="57722"/>
    <m/>
    <x v="0"/>
    <m/>
  </r>
  <r>
    <x v="9"/>
    <x v="6"/>
    <d v="2005-07-01T00:00:00"/>
    <x v="4"/>
    <n v="36176"/>
    <n v="33562"/>
    <n v="69738"/>
    <m/>
    <x v="0"/>
    <m/>
  </r>
  <r>
    <x v="9"/>
    <x v="7"/>
    <d v="2005-08-01T00:00:00"/>
    <x v="4"/>
    <n v="36077"/>
    <n v="33475"/>
    <n v="69552"/>
    <m/>
    <x v="0"/>
    <m/>
  </r>
  <r>
    <x v="9"/>
    <x v="8"/>
    <d v="2005-09-01T00:00:00"/>
    <x v="4"/>
    <n v="27708"/>
    <n v="25123"/>
    <n v="52831"/>
    <m/>
    <x v="0"/>
    <m/>
  </r>
  <r>
    <x v="9"/>
    <x v="9"/>
    <d v="2005-10-01T00:00:00"/>
    <x v="4"/>
    <n v="11077"/>
    <n v="8850"/>
    <n v="19927"/>
    <m/>
    <x v="0"/>
    <m/>
  </r>
  <r>
    <x v="9"/>
    <x v="10"/>
    <d v="2005-11-01T00:00:00"/>
    <x v="4"/>
    <n v="6882"/>
    <n v="6698"/>
    <n v="13580"/>
    <m/>
    <x v="0"/>
    <m/>
  </r>
  <r>
    <x v="9"/>
    <x v="11"/>
    <d v="2005-12-01T00:00:00"/>
    <x v="4"/>
    <n v="13799"/>
    <n v="18940"/>
    <n v="32739"/>
    <m/>
    <x v="0"/>
    <m/>
  </r>
  <r>
    <x v="10"/>
    <x v="0"/>
    <d v="2006-01-01T00:00:00"/>
    <x v="4"/>
    <n v="26166"/>
    <n v="24044"/>
    <n v="50210"/>
    <m/>
    <x v="0"/>
    <m/>
  </r>
  <r>
    <x v="10"/>
    <x v="1"/>
    <d v="2006-02-01T00:00:00"/>
    <x v="4"/>
    <n v="26947"/>
    <n v="28531"/>
    <n v="55478"/>
    <m/>
    <x v="0"/>
    <m/>
  </r>
  <r>
    <x v="10"/>
    <x v="2"/>
    <d v="2006-03-01T00:00:00"/>
    <x v="4"/>
    <n v="30674"/>
    <n v="27485"/>
    <n v="58159"/>
    <m/>
    <x v="0"/>
    <m/>
  </r>
  <r>
    <x v="10"/>
    <x v="3"/>
    <d v="2006-04-01T00:00:00"/>
    <x v="4"/>
    <n v="7958"/>
    <n v="6828"/>
    <n v="14786"/>
    <m/>
    <x v="0"/>
    <m/>
  </r>
  <r>
    <x v="10"/>
    <x v="4"/>
    <d v="2006-05-01T00:00:00"/>
    <x v="4"/>
    <n v="8992"/>
    <n v="10963"/>
    <n v="19955"/>
    <m/>
    <x v="0"/>
    <m/>
  </r>
  <r>
    <x v="10"/>
    <x v="5"/>
    <d v="2006-06-01T00:00:00"/>
    <x v="4"/>
    <n v="28572"/>
    <n v="34145"/>
    <n v="62717"/>
    <m/>
    <x v="0"/>
    <m/>
  </r>
  <r>
    <x v="10"/>
    <x v="6"/>
    <d v="2006-07-01T00:00:00"/>
    <x v="4"/>
    <n v="41663"/>
    <n v="42438"/>
    <n v="84101"/>
    <m/>
    <x v="0"/>
    <m/>
  </r>
  <r>
    <x v="10"/>
    <x v="7"/>
    <d v="2006-08-01T00:00:00"/>
    <x v="4"/>
    <n v="41778"/>
    <n v="38768"/>
    <n v="80546"/>
    <m/>
    <x v="0"/>
    <m/>
  </r>
  <r>
    <x v="10"/>
    <x v="8"/>
    <d v="2006-09-01T00:00:00"/>
    <x v="4"/>
    <n v="30230"/>
    <n v="27115"/>
    <n v="57345"/>
    <m/>
    <x v="0"/>
    <m/>
  </r>
  <r>
    <x v="10"/>
    <x v="9"/>
    <d v="2006-10-01T00:00:00"/>
    <x v="4"/>
    <n v="11292"/>
    <n v="9213"/>
    <n v="20505"/>
    <m/>
    <x v="0"/>
    <m/>
  </r>
  <r>
    <x v="10"/>
    <x v="10"/>
    <d v="2006-11-01T00:00:00"/>
    <x v="4"/>
    <n v="7875"/>
    <n v="7662"/>
    <n v="15537"/>
    <m/>
    <x v="0"/>
    <m/>
  </r>
  <r>
    <x v="10"/>
    <x v="11"/>
    <d v="2006-12-01T00:00:00"/>
    <x v="4"/>
    <n v="15534"/>
    <n v="21036"/>
    <n v="36570"/>
    <m/>
    <x v="0"/>
    <m/>
  </r>
  <r>
    <x v="11"/>
    <x v="0"/>
    <d v="2007-01-01T00:00:00"/>
    <x v="4"/>
    <n v="24253"/>
    <n v="20628"/>
    <n v="44881"/>
    <m/>
    <x v="0"/>
    <m/>
  </r>
  <r>
    <x v="11"/>
    <x v="1"/>
    <d v="2007-02-01T00:00:00"/>
    <x v="4"/>
    <n v="22911"/>
    <n v="22550"/>
    <n v="45461"/>
    <m/>
    <x v="0"/>
    <m/>
  </r>
  <r>
    <x v="11"/>
    <x v="2"/>
    <d v="2007-03-01T00:00:00"/>
    <x v="4"/>
    <n v="25569"/>
    <n v="22849"/>
    <n v="48418"/>
    <m/>
    <x v="0"/>
    <m/>
  </r>
  <r>
    <x v="11"/>
    <x v="3"/>
    <d v="2007-04-01T00:00:00"/>
    <x v="4"/>
    <n v="10390"/>
    <n v="7605"/>
    <n v="17995"/>
    <m/>
    <x v="0"/>
    <m/>
  </r>
  <r>
    <x v="11"/>
    <x v="4"/>
    <d v="2007-05-01T00:00:00"/>
    <x v="4"/>
    <n v="8828"/>
    <n v="10224"/>
    <n v="19052"/>
    <m/>
    <x v="0"/>
    <m/>
  </r>
  <r>
    <x v="11"/>
    <x v="5"/>
    <d v="2007-06-01T00:00:00"/>
    <x v="4"/>
    <n v="28568"/>
    <n v="33116"/>
    <n v="61684"/>
    <m/>
    <x v="0"/>
    <m/>
  </r>
  <r>
    <x v="11"/>
    <x v="6"/>
    <d v="2007-07-01T00:00:00"/>
    <x v="4"/>
    <n v="42810"/>
    <n v="41300"/>
    <n v="84110"/>
    <m/>
    <x v="0"/>
    <m/>
  </r>
  <r>
    <x v="11"/>
    <x v="7"/>
    <d v="2007-08-01T00:00:00"/>
    <x v="4"/>
    <n v="43986"/>
    <n v="37936"/>
    <n v="81922"/>
    <m/>
    <x v="0"/>
    <m/>
  </r>
  <r>
    <x v="11"/>
    <x v="8"/>
    <d v="2007-09-01T00:00:00"/>
    <x v="4"/>
    <n v="33150"/>
    <n v="27791"/>
    <n v="60941"/>
    <m/>
    <x v="0"/>
    <m/>
  </r>
  <r>
    <x v="11"/>
    <x v="9"/>
    <d v="2007-10-01T00:00:00"/>
    <x v="4"/>
    <n v="13495"/>
    <n v="11049"/>
    <n v="24544"/>
    <m/>
    <x v="0"/>
    <m/>
  </r>
  <r>
    <x v="11"/>
    <x v="10"/>
    <d v="2007-11-01T00:00:00"/>
    <x v="4"/>
    <n v="7711"/>
    <n v="6461"/>
    <n v="14172"/>
    <m/>
    <x v="0"/>
    <m/>
  </r>
  <r>
    <x v="11"/>
    <x v="11"/>
    <d v="2007-12-01T00:00:00"/>
    <x v="4"/>
    <n v="15690"/>
    <n v="22533"/>
    <n v="38223"/>
    <m/>
    <x v="0"/>
    <m/>
  </r>
  <r>
    <x v="12"/>
    <x v="0"/>
    <d v="2008-01-01T00:00:00"/>
    <x v="4"/>
    <n v="26008"/>
    <n v="23710"/>
    <n v="49718"/>
    <m/>
    <x v="0"/>
    <m/>
  </r>
  <r>
    <x v="12"/>
    <x v="1"/>
    <d v="2008-02-01T00:00:00"/>
    <x v="4"/>
    <n v="27824"/>
    <n v="28021"/>
    <n v="55845"/>
    <m/>
    <x v="0"/>
    <m/>
  </r>
  <r>
    <x v="12"/>
    <x v="2"/>
    <d v="2008-03-01T00:00:00"/>
    <x v="4"/>
    <n v="30333"/>
    <n v="26870"/>
    <n v="57203"/>
    <m/>
    <x v="0"/>
    <m/>
  </r>
  <r>
    <x v="12"/>
    <x v="3"/>
    <d v="2008-04-01T00:00:00"/>
    <x v="4"/>
    <n v="8692"/>
    <n v="6890"/>
    <n v="15582"/>
    <m/>
    <x v="0"/>
    <m/>
  </r>
  <r>
    <x v="12"/>
    <x v="4"/>
    <d v="2008-05-01T00:00:00"/>
    <x v="4"/>
    <n v="12967"/>
    <n v="16118"/>
    <n v="29085"/>
    <m/>
    <x v="0"/>
    <m/>
  </r>
  <r>
    <x v="12"/>
    <x v="5"/>
    <d v="2008-06-01T00:00:00"/>
    <x v="4"/>
    <n v="36363"/>
    <n v="42043"/>
    <n v="78406"/>
    <m/>
    <x v="0"/>
    <m/>
  </r>
  <r>
    <x v="12"/>
    <x v="6"/>
    <d v="2008-07-01T00:00:00"/>
    <x v="4"/>
    <n v="47327"/>
    <n v="47621"/>
    <n v="94948"/>
    <m/>
    <x v="0"/>
    <m/>
  </r>
  <r>
    <x v="12"/>
    <x v="7"/>
    <d v="2008-08-01T00:00:00"/>
    <x v="4"/>
    <n v="52145"/>
    <n v="47359"/>
    <n v="99504"/>
    <m/>
    <x v="0"/>
    <m/>
  </r>
  <r>
    <x v="12"/>
    <x v="8"/>
    <d v="2008-09-01T00:00:00"/>
    <x v="4"/>
    <n v="32324"/>
    <n v="27166"/>
    <n v="59490"/>
    <m/>
    <x v="0"/>
    <m/>
  </r>
  <r>
    <x v="12"/>
    <x v="9"/>
    <d v="2008-10-01T00:00:00"/>
    <x v="4"/>
    <n v="12109"/>
    <n v="10059"/>
    <n v="22168"/>
    <m/>
    <x v="0"/>
    <m/>
  </r>
  <r>
    <x v="12"/>
    <x v="10"/>
    <d v="2008-11-01T00:00:00"/>
    <x v="4"/>
    <n v="6074"/>
    <n v="6014"/>
    <n v="12088"/>
    <m/>
    <x v="0"/>
    <m/>
  </r>
  <r>
    <x v="12"/>
    <x v="11"/>
    <d v="2008-12-01T00:00:00"/>
    <x v="4"/>
    <n v="11853"/>
    <n v="18077"/>
    <n v="29930"/>
    <m/>
    <x v="0"/>
    <m/>
  </r>
  <r>
    <x v="13"/>
    <x v="0"/>
    <d v="2009-01-01T00:00:00"/>
    <x v="4"/>
    <n v="22931"/>
    <n v="20401"/>
    <n v="43332"/>
    <m/>
    <x v="0"/>
    <m/>
  </r>
  <r>
    <x v="13"/>
    <x v="1"/>
    <d v="2009-02-01T00:00:00"/>
    <x v="4"/>
    <n v="24822"/>
    <n v="24605"/>
    <n v="49427"/>
    <m/>
    <x v="0"/>
    <m/>
  </r>
  <r>
    <x v="13"/>
    <x v="2"/>
    <d v="2009-03-01T00:00:00"/>
    <x v="4"/>
    <n v="27435"/>
    <n v="21716"/>
    <n v="49151"/>
    <m/>
    <x v="0"/>
    <m/>
  </r>
  <r>
    <x v="13"/>
    <x v="3"/>
    <d v="2009-04-01T00:00:00"/>
    <x v="4"/>
    <n v="8198"/>
    <n v="7578"/>
    <n v="15776"/>
    <m/>
    <x v="0"/>
    <m/>
  </r>
  <r>
    <x v="13"/>
    <x v="4"/>
    <d v="2009-05-01T00:00:00"/>
    <x v="4"/>
    <n v="8329"/>
    <n v="9928"/>
    <n v="18257"/>
    <m/>
    <x v="0"/>
    <m/>
  </r>
  <r>
    <x v="13"/>
    <x v="5"/>
    <d v="2009-06-01T00:00:00"/>
    <x v="4"/>
    <n v="29986"/>
    <n v="34713"/>
    <n v="64699"/>
    <m/>
    <x v="0"/>
    <m/>
  </r>
  <r>
    <x v="13"/>
    <x v="6"/>
    <d v="2009-07-01T00:00:00"/>
    <x v="4"/>
    <n v="45086"/>
    <n v="47456"/>
    <n v="92542"/>
    <m/>
    <x v="0"/>
    <m/>
  </r>
  <r>
    <x v="13"/>
    <x v="7"/>
    <d v="2009-08-01T00:00:00"/>
    <x v="4"/>
    <n v="52879"/>
    <n v="49603"/>
    <n v="102482"/>
    <m/>
    <x v="0"/>
    <m/>
  </r>
  <r>
    <x v="13"/>
    <x v="8"/>
    <d v="2009-09-01T00:00:00"/>
    <x v="4"/>
    <n v="33037"/>
    <n v="29241"/>
    <n v="62278"/>
    <m/>
    <x v="0"/>
    <m/>
  </r>
  <r>
    <x v="13"/>
    <x v="9"/>
    <d v="2009-10-01T00:00:00"/>
    <x v="4"/>
    <n v="12411"/>
    <n v="10014"/>
    <n v="22425"/>
    <m/>
    <x v="0"/>
    <m/>
  </r>
  <r>
    <x v="13"/>
    <x v="10"/>
    <d v="2009-11-01T00:00:00"/>
    <x v="4"/>
    <n v="7277"/>
    <n v="7045"/>
    <n v="14322"/>
    <m/>
    <x v="0"/>
    <m/>
  </r>
  <r>
    <x v="13"/>
    <x v="11"/>
    <d v="2009-12-01T00:00:00"/>
    <x v="4"/>
    <n v="15166"/>
    <n v="22004"/>
    <n v="37170"/>
    <m/>
    <x v="0"/>
    <m/>
  </r>
  <r>
    <x v="14"/>
    <x v="0"/>
    <d v="2010-01-01T00:00:00"/>
    <x v="4"/>
    <n v="23905"/>
    <n v="19392"/>
    <n v="43297"/>
    <m/>
    <x v="0"/>
    <m/>
  </r>
  <r>
    <x v="14"/>
    <x v="1"/>
    <d v="2010-02-01T00:00:00"/>
    <x v="4"/>
    <n v="24817"/>
    <n v="25267"/>
    <n v="50084"/>
    <m/>
    <x v="0"/>
    <m/>
  </r>
  <r>
    <x v="14"/>
    <x v="2"/>
    <d v="2010-03-01T00:00:00"/>
    <x v="4"/>
    <n v="26931"/>
    <n v="25683"/>
    <n v="52614"/>
    <m/>
    <x v="0"/>
    <m/>
  </r>
  <r>
    <x v="14"/>
    <x v="3"/>
    <d v="2010-04-01T00:00:00"/>
    <x v="4"/>
    <n v="9803"/>
    <n v="7582"/>
    <n v="17385"/>
    <m/>
    <x v="0"/>
    <m/>
  </r>
  <r>
    <x v="14"/>
    <x v="4"/>
    <d v="2010-05-01T00:00:00"/>
    <x v="4"/>
    <n v="10630"/>
    <n v="13237"/>
    <n v="23867"/>
    <m/>
    <x v="0"/>
    <m/>
  </r>
  <r>
    <x v="14"/>
    <x v="5"/>
    <d v="2010-06-01T00:00:00"/>
    <x v="4"/>
    <n v="27329"/>
    <n v="32130"/>
    <n v="59459"/>
    <m/>
    <x v="0"/>
    <m/>
  </r>
  <r>
    <x v="14"/>
    <x v="6"/>
    <d v="2010-07-01T00:00:00"/>
    <x v="4"/>
    <n v="46197"/>
    <n v="48663"/>
    <n v="94860"/>
    <m/>
    <x v="0"/>
    <m/>
  </r>
  <r>
    <x v="14"/>
    <x v="7"/>
    <d v="2010-08-01T00:00:00"/>
    <x v="4"/>
    <n v="50501"/>
    <n v="45080"/>
    <n v="95581"/>
    <m/>
    <x v="0"/>
    <m/>
  </r>
  <r>
    <x v="14"/>
    <x v="8"/>
    <d v="2010-09-01T00:00:00"/>
    <x v="4"/>
    <n v="35019"/>
    <n v="30741"/>
    <n v="65760"/>
    <m/>
    <x v="0"/>
    <m/>
  </r>
  <r>
    <x v="14"/>
    <x v="9"/>
    <d v="2010-10-01T00:00:00"/>
    <x v="4"/>
    <n v="13257"/>
    <n v="10305"/>
    <n v="23562"/>
    <m/>
    <x v="0"/>
    <m/>
  </r>
  <r>
    <x v="14"/>
    <x v="10"/>
    <d v="2010-11-01T00:00:00"/>
    <x v="4"/>
    <n v="7296"/>
    <n v="7320"/>
    <n v="14616"/>
    <m/>
    <x v="0"/>
    <m/>
  </r>
  <r>
    <x v="14"/>
    <x v="11"/>
    <d v="2010-12-01T00:00:00"/>
    <x v="4"/>
    <n v="14714"/>
    <n v="19549"/>
    <n v="34263"/>
    <m/>
    <x v="0"/>
    <m/>
  </r>
  <r>
    <x v="15"/>
    <x v="0"/>
    <d v="2011-01-01T00:00:00"/>
    <x v="4"/>
    <n v="23511"/>
    <n v="19229"/>
    <n v="42740"/>
    <m/>
    <x v="0"/>
    <m/>
  </r>
  <r>
    <x v="15"/>
    <x v="1"/>
    <d v="2011-02-01T00:00:00"/>
    <x v="4"/>
    <n v="22961"/>
    <n v="22929"/>
    <n v="45890"/>
    <m/>
    <x v="0"/>
    <m/>
  </r>
  <r>
    <x v="15"/>
    <x v="2"/>
    <d v="2011-03-01T00:00:00"/>
    <x v="4"/>
    <n v="25338"/>
    <n v="21911"/>
    <n v="47249"/>
    <m/>
    <x v="0"/>
    <m/>
  </r>
  <r>
    <x v="15"/>
    <x v="3"/>
    <d v="2011-04-01T00:00:00"/>
    <x v="4"/>
    <n v="7823"/>
    <n v="7033"/>
    <n v="14856"/>
    <m/>
    <x v="0"/>
    <m/>
  </r>
  <r>
    <x v="15"/>
    <x v="4"/>
    <d v="2011-05-01T00:00:00"/>
    <x v="4"/>
    <n v="10558"/>
    <n v="13091"/>
    <n v="23649"/>
    <m/>
    <x v="0"/>
    <m/>
  </r>
  <r>
    <x v="15"/>
    <x v="5"/>
    <d v="2011-06-01T00:00:00"/>
    <x v="4"/>
    <n v="27684"/>
    <n v="33878"/>
    <n v="61562"/>
    <m/>
    <x v="0"/>
    <m/>
  </r>
  <r>
    <x v="15"/>
    <x v="6"/>
    <d v="2011-07-01T00:00:00"/>
    <x v="4"/>
    <n v="46590"/>
    <n v="47639"/>
    <n v="94229"/>
    <m/>
    <x v="0"/>
    <m/>
  </r>
  <r>
    <x v="15"/>
    <x v="7"/>
    <d v="2011-08-01T00:00:00"/>
    <x v="4"/>
    <n v="49540"/>
    <n v="44732"/>
    <n v="94272"/>
    <m/>
    <x v="0"/>
    <m/>
  </r>
  <r>
    <x v="15"/>
    <x v="8"/>
    <d v="2011-09-01T00:00:00"/>
    <x v="4"/>
    <n v="32132"/>
    <n v="26576"/>
    <n v="58708"/>
    <m/>
    <x v="0"/>
    <m/>
  </r>
  <r>
    <x v="15"/>
    <x v="9"/>
    <d v="2011-10-01T00:00:00"/>
    <x v="4"/>
    <n v="11482"/>
    <n v="9623"/>
    <n v="21105"/>
    <m/>
    <x v="0"/>
    <m/>
  </r>
  <r>
    <x v="15"/>
    <x v="10"/>
    <d v="2011-11-01T00:00:00"/>
    <x v="4"/>
    <n v="6341"/>
    <n v="6105"/>
    <n v="12446"/>
    <m/>
    <x v="0"/>
    <m/>
  </r>
  <r>
    <x v="15"/>
    <x v="11"/>
    <d v="2011-12-01T00:00:00"/>
    <x v="4"/>
    <n v="14577"/>
    <n v="19967"/>
    <n v="34544"/>
    <m/>
    <x v="0"/>
    <m/>
  </r>
  <r>
    <x v="16"/>
    <x v="0"/>
    <d v="2012-01-01T00:00:00"/>
    <x v="4"/>
    <n v="20232"/>
    <n v="16698"/>
    <n v="36930"/>
    <m/>
    <x v="0"/>
    <m/>
  </r>
  <r>
    <x v="16"/>
    <x v="1"/>
    <d v="2012-02-01T00:00:00"/>
    <x v="4"/>
    <n v="21184"/>
    <n v="21756"/>
    <n v="42940"/>
    <m/>
    <x v="0"/>
    <m/>
  </r>
  <r>
    <x v="16"/>
    <x v="2"/>
    <d v="2012-03-01T00:00:00"/>
    <x v="4"/>
    <n v="24801"/>
    <n v="22657"/>
    <n v="47458"/>
    <m/>
    <x v="0"/>
    <m/>
  </r>
  <r>
    <x v="16"/>
    <x v="3"/>
    <d v="2012-04-01T00:00:00"/>
    <x v="4"/>
    <n v="8030"/>
    <n v="7001"/>
    <n v="15031"/>
    <m/>
    <x v="0"/>
    <m/>
  </r>
  <r>
    <x v="16"/>
    <x v="4"/>
    <d v="2012-05-01T00:00:00"/>
    <x v="4"/>
    <n v="10072"/>
    <n v="12213"/>
    <n v="22285"/>
    <m/>
    <x v="0"/>
    <m/>
  </r>
  <r>
    <x v="16"/>
    <x v="5"/>
    <d v="2012-06-01T00:00:00"/>
    <x v="4"/>
    <n v="27120"/>
    <n v="34359"/>
    <n v="61479"/>
    <m/>
    <x v="0"/>
    <m/>
  </r>
  <r>
    <x v="16"/>
    <x v="6"/>
    <d v="2012-07-01T00:00:00"/>
    <x v="4"/>
    <n v="45206"/>
    <n v="49249"/>
    <n v="94455"/>
    <m/>
    <x v="0"/>
    <m/>
  </r>
  <r>
    <x v="16"/>
    <x v="7"/>
    <d v="2012-08-01T00:00:00"/>
    <x v="4"/>
    <n v="49149"/>
    <n v="43485"/>
    <n v="92634"/>
    <m/>
    <x v="0"/>
    <m/>
  </r>
  <r>
    <x v="16"/>
    <x v="8"/>
    <d v="2012-09-01T00:00:00"/>
    <x v="4"/>
    <n v="32503"/>
    <n v="27635"/>
    <n v="60138"/>
    <m/>
    <x v="0"/>
    <m/>
  </r>
  <r>
    <x v="16"/>
    <x v="9"/>
    <d v="2012-10-01T00:00:00"/>
    <x v="4"/>
    <n v="12435"/>
    <n v="9643"/>
    <n v="22078"/>
    <m/>
    <x v="0"/>
    <m/>
  </r>
  <r>
    <x v="16"/>
    <x v="10"/>
    <d v="2012-11-01T00:00:00"/>
    <x v="4"/>
    <n v="7024"/>
    <n v="6976"/>
    <n v="14000"/>
    <m/>
    <x v="0"/>
    <m/>
  </r>
  <r>
    <x v="16"/>
    <x v="11"/>
    <d v="2012-12-01T00:00:00"/>
    <x v="4"/>
    <n v="14411"/>
    <n v="18591"/>
    <n v="33002"/>
    <m/>
    <x v="0"/>
    <m/>
  </r>
  <r>
    <x v="17"/>
    <x v="0"/>
    <d v="2013-01-01T00:00:00"/>
    <x v="4"/>
    <n v="23728"/>
    <n v="19072"/>
    <n v="42800"/>
    <m/>
    <x v="0"/>
    <m/>
  </r>
  <r>
    <x v="17"/>
    <x v="1"/>
    <d v="2013-02-01T00:00:00"/>
    <x v="4"/>
    <n v="24991"/>
    <n v="24897"/>
    <n v="49888"/>
    <m/>
    <x v="0"/>
    <m/>
  </r>
  <r>
    <x v="17"/>
    <x v="2"/>
    <d v="2013-03-01T00:00:00"/>
    <x v="4"/>
    <n v="26908"/>
    <n v="23759"/>
    <n v="50667"/>
    <m/>
    <x v="0"/>
    <m/>
  </r>
  <r>
    <x v="17"/>
    <x v="3"/>
    <d v="2013-04-01T00:00:00"/>
    <x v="4"/>
    <n v="8220"/>
    <n v="7524"/>
    <n v="15744"/>
    <m/>
    <x v="0"/>
    <m/>
  </r>
  <r>
    <x v="17"/>
    <x v="4"/>
    <d v="2013-05-01T00:00:00"/>
    <x v="4"/>
    <n v="11782"/>
    <n v="13865"/>
    <n v="25647"/>
    <m/>
    <x v="0"/>
    <m/>
  </r>
  <r>
    <x v="17"/>
    <x v="5"/>
    <d v="2013-06-01T00:00:00"/>
    <x v="4"/>
    <n v="29440"/>
    <n v="34508"/>
    <n v="63948"/>
    <m/>
    <x v="0"/>
    <m/>
  </r>
  <r>
    <x v="17"/>
    <x v="6"/>
    <d v="2013-07-01T00:00:00"/>
    <x v="4"/>
    <n v="46592"/>
    <n v="49078"/>
    <n v="95670"/>
    <m/>
    <x v="0"/>
    <m/>
  </r>
  <r>
    <x v="17"/>
    <x v="7"/>
    <d v="2013-08-01T00:00:00"/>
    <x v="4"/>
    <n v="49991"/>
    <n v="48295"/>
    <n v="98286"/>
    <m/>
    <x v="0"/>
    <m/>
  </r>
  <r>
    <x v="17"/>
    <x v="8"/>
    <d v="2013-09-01T00:00:00"/>
    <x v="4"/>
    <n v="33588"/>
    <n v="24903"/>
    <n v="58491"/>
    <m/>
    <x v="0"/>
    <m/>
  </r>
  <r>
    <x v="17"/>
    <x v="9"/>
    <d v="2013-10-01T00:00:00"/>
    <x v="4"/>
    <n v="13229"/>
    <n v="10478"/>
    <n v="23707"/>
    <m/>
    <x v="0"/>
    <m/>
  </r>
  <r>
    <x v="17"/>
    <x v="10"/>
    <d v="2013-11-01T00:00:00"/>
    <x v="4"/>
    <n v="7269"/>
    <n v="7156"/>
    <n v="14425"/>
    <m/>
    <x v="0"/>
    <m/>
  </r>
  <r>
    <x v="17"/>
    <x v="11"/>
    <d v="2013-12-01T00:00:00"/>
    <x v="4"/>
    <n v="14877"/>
    <n v="22691"/>
    <n v="37568"/>
    <m/>
    <x v="0"/>
    <m/>
  </r>
  <r>
    <x v="18"/>
    <x v="0"/>
    <d v="2014-01-01T00:00:00"/>
    <x v="4"/>
    <n v="26154"/>
    <n v="22252"/>
    <n v="48406"/>
    <m/>
    <x v="0"/>
    <m/>
  </r>
  <r>
    <x v="18"/>
    <x v="1"/>
    <d v="2014-02-01T00:00:00"/>
    <x v="4"/>
    <n v="27165"/>
    <n v="28439"/>
    <n v="55604"/>
    <m/>
    <x v="0"/>
    <m/>
  </r>
  <r>
    <x v="18"/>
    <x v="2"/>
    <d v="2014-03-01T00:00:00"/>
    <x v="4"/>
    <n v="32118"/>
    <n v="29777"/>
    <n v="61895"/>
    <m/>
    <x v="0"/>
    <m/>
  </r>
  <r>
    <x v="18"/>
    <x v="3"/>
    <d v="2014-04-01T00:00:00"/>
    <x v="4"/>
    <n v="8040"/>
    <n v="7476"/>
    <n v="15516"/>
    <m/>
    <x v="0"/>
    <m/>
  </r>
  <r>
    <x v="18"/>
    <x v="4"/>
    <d v="2014-05-01T00:00:00"/>
    <x v="4"/>
    <n v="13089"/>
    <n v="15510"/>
    <n v="28599"/>
    <m/>
    <x v="0"/>
    <m/>
  </r>
  <r>
    <x v="18"/>
    <x v="5"/>
    <d v="2014-06-01T00:00:00"/>
    <x v="4"/>
    <n v="32830"/>
    <n v="38091"/>
    <n v="70921"/>
    <m/>
    <x v="0"/>
    <m/>
  </r>
  <r>
    <x v="18"/>
    <x v="6"/>
    <d v="2014-07-01T00:00:00"/>
    <x v="4"/>
    <n v="48107"/>
    <n v="50121"/>
    <n v="98228"/>
    <m/>
    <x v="0"/>
    <m/>
  </r>
  <r>
    <x v="18"/>
    <x v="7"/>
    <d v="2014-08-01T00:00:00"/>
    <x v="4"/>
    <n v="52254"/>
    <n v="50246"/>
    <n v="102500"/>
    <m/>
    <x v="0"/>
    <m/>
  </r>
  <r>
    <x v="18"/>
    <x v="8"/>
    <d v="2014-09-01T00:00:00"/>
    <x v="4"/>
    <n v="33139"/>
    <n v="28747"/>
    <n v="61886"/>
    <m/>
    <x v="0"/>
    <m/>
  </r>
  <r>
    <x v="18"/>
    <x v="9"/>
    <d v="2014-10-01T00:00:00"/>
    <x v="4"/>
    <n v="14823"/>
    <n v="11460"/>
    <n v="26283"/>
    <m/>
    <x v="0"/>
    <m/>
  </r>
  <r>
    <x v="18"/>
    <x v="10"/>
    <d v="2014-11-01T00:00:00"/>
    <x v="4"/>
    <n v="7249"/>
    <n v="7124"/>
    <n v="14373"/>
    <m/>
    <x v="0"/>
    <m/>
  </r>
  <r>
    <x v="18"/>
    <x v="11"/>
    <d v="2014-12-01T00:00:00"/>
    <x v="4"/>
    <n v="17053"/>
    <n v="25514"/>
    <n v="42567"/>
    <m/>
    <x v="0"/>
    <m/>
  </r>
  <r>
    <x v="19"/>
    <x v="0"/>
    <d v="2015-01-01T00:00:00"/>
    <x v="4"/>
    <n v="26801"/>
    <n v="22471"/>
    <n v="49272"/>
    <m/>
    <x v="0"/>
    <m/>
  </r>
  <r>
    <x v="19"/>
    <x v="1"/>
    <d v="2015-02-01T00:00:00"/>
    <x v="4"/>
    <n v="27349"/>
    <n v="28140"/>
    <n v="55489"/>
    <m/>
    <x v="0"/>
    <m/>
  </r>
  <r>
    <x v="19"/>
    <x v="2"/>
    <d v="2015-03-01T00:00:00"/>
    <x v="4"/>
    <n v="29513"/>
    <n v="28723"/>
    <n v="58236"/>
    <m/>
    <x v="0"/>
    <m/>
  </r>
  <r>
    <x v="19"/>
    <x v="3"/>
    <d v="2015-04-01T00:00:00"/>
    <x v="4"/>
    <n v="8457"/>
    <n v="8527"/>
    <n v="16984"/>
    <m/>
    <x v="0"/>
    <m/>
  </r>
  <r>
    <x v="19"/>
    <x v="4"/>
    <d v="2015-05-01T00:00:00"/>
    <x v="4"/>
    <n v="11851"/>
    <n v="14125"/>
    <n v="25976"/>
    <m/>
    <x v="0"/>
    <m/>
  </r>
  <r>
    <x v="19"/>
    <x v="5"/>
    <d v="2015-06-01T00:00:00"/>
    <x v="4"/>
    <n v="32111"/>
    <n v="38603"/>
    <n v="70714"/>
    <m/>
    <x v="0"/>
    <m/>
  </r>
  <r>
    <x v="19"/>
    <x v="6"/>
    <d v="2015-07-01T00:00:00"/>
    <x v="4"/>
    <n v="45994"/>
    <n v="48801"/>
    <n v="94795"/>
    <m/>
    <x v="0"/>
    <m/>
  </r>
  <r>
    <x v="19"/>
    <x v="7"/>
    <d v="2015-08-01T00:00:00"/>
    <x v="4"/>
    <n v="50408"/>
    <n v="46367"/>
    <n v="96775"/>
    <m/>
    <x v="0"/>
    <m/>
  </r>
  <r>
    <x v="19"/>
    <x v="8"/>
    <d v="2015-09-01T00:00:00"/>
    <x v="4"/>
    <n v="32078"/>
    <n v="32016"/>
    <n v="64094"/>
    <m/>
    <x v="0"/>
    <m/>
  </r>
  <r>
    <x v="19"/>
    <x v="9"/>
    <d v="2015-10-01T00:00:00"/>
    <x v="4"/>
    <n v="15542"/>
    <n v="12004"/>
    <n v="27546"/>
    <m/>
    <x v="0"/>
    <m/>
  </r>
  <r>
    <x v="19"/>
    <x v="10"/>
    <d v="2015-11-01T00:00:00"/>
    <x v="4"/>
    <n v="8165"/>
    <n v="7953"/>
    <n v="16118"/>
    <m/>
    <x v="0"/>
    <m/>
  </r>
  <r>
    <x v="19"/>
    <x v="11"/>
    <d v="2015-12-01T00:00:00"/>
    <x v="4"/>
    <n v="21068"/>
    <n v="30330"/>
    <n v="51398"/>
    <m/>
    <x v="0"/>
    <m/>
  </r>
  <r>
    <x v="0"/>
    <x v="0"/>
    <d v="1996-01-01T00:00:00"/>
    <x v="5"/>
    <n v="622"/>
    <n v="825"/>
    <n v="1447"/>
    <m/>
    <x v="0"/>
    <m/>
  </r>
  <r>
    <x v="0"/>
    <x v="1"/>
    <d v="1996-02-01T00:00:00"/>
    <x v="5"/>
    <n v="660"/>
    <n v="610"/>
    <n v="1270"/>
    <m/>
    <x v="0"/>
    <m/>
  </r>
  <r>
    <x v="0"/>
    <x v="2"/>
    <d v="1996-03-01T00:00:00"/>
    <x v="5"/>
    <n v="766"/>
    <n v="734"/>
    <n v="1500"/>
    <m/>
    <x v="0"/>
    <m/>
  </r>
  <r>
    <x v="0"/>
    <x v="3"/>
    <d v="1996-04-01T00:00:00"/>
    <x v="5"/>
    <n v="723"/>
    <n v="705"/>
    <n v="1428"/>
    <m/>
    <x v="0"/>
    <m/>
  </r>
  <r>
    <x v="0"/>
    <x v="4"/>
    <d v="1996-05-01T00:00:00"/>
    <x v="5"/>
    <n v="796"/>
    <n v="730"/>
    <n v="1526"/>
    <m/>
    <x v="0"/>
    <m/>
  </r>
  <r>
    <x v="0"/>
    <x v="5"/>
    <d v="1996-06-01T00:00:00"/>
    <x v="5"/>
    <n v="858"/>
    <n v="879"/>
    <n v="1737"/>
    <m/>
    <x v="0"/>
    <m/>
  </r>
  <r>
    <x v="0"/>
    <x v="6"/>
    <d v="1996-07-01T00:00:00"/>
    <x v="5"/>
    <n v="895"/>
    <n v="908"/>
    <n v="1803"/>
    <m/>
    <x v="0"/>
    <m/>
  </r>
  <r>
    <x v="0"/>
    <x v="7"/>
    <d v="1996-08-01T00:00:00"/>
    <x v="5"/>
    <n v="750"/>
    <n v="835"/>
    <n v="1585"/>
    <m/>
    <x v="0"/>
    <m/>
  </r>
  <r>
    <x v="0"/>
    <x v="8"/>
    <d v="1996-09-01T00:00:00"/>
    <x v="5"/>
    <n v="863"/>
    <n v="806"/>
    <n v="1669"/>
    <m/>
    <x v="0"/>
    <m/>
  </r>
  <r>
    <x v="0"/>
    <x v="9"/>
    <d v="1996-10-01T00:00:00"/>
    <x v="5"/>
    <n v="881"/>
    <n v="724"/>
    <n v="1605"/>
    <m/>
    <x v="0"/>
    <m/>
  </r>
  <r>
    <x v="0"/>
    <x v="10"/>
    <d v="1996-11-01T00:00:00"/>
    <x v="5"/>
    <n v="893"/>
    <n v="791"/>
    <n v="1684"/>
    <m/>
    <x v="0"/>
    <m/>
  </r>
  <r>
    <x v="0"/>
    <x v="11"/>
    <d v="1996-12-01T00:00:00"/>
    <x v="5"/>
    <n v="1092"/>
    <n v="918"/>
    <n v="2010"/>
    <m/>
    <x v="0"/>
    <m/>
  </r>
  <r>
    <x v="1"/>
    <x v="0"/>
    <d v="1997-01-01T00:00:00"/>
    <x v="5"/>
    <n v="686"/>
    <n v="788"/>
    <n v="1474"/>
    <m/>
    <x v="0"/>
    <m/>
  </r>
  <r>
    <x v="1"/>
    <x v="1"/>
    <d v="1997-02-01T00:00:00"/>
    <x v="5"/>
    <n v="642"/>
    <n v="600"/>
    <n v="1242"/>
    <m/>
    <x v="0"/>
    <m/>
  </r>
  <r>
    <x v="1"/>
    <x v="2"/>
    <d v="1997-03-01T00:00:00"/>
    <x v="5"/>
    <n v="786"/>
    <n v="860"/>
    <n v="1646"/>
    <m/>
    <x v="0"/>
    <m/>
  </r>
  <r>
    <x v="1"/>
    <x v="3"/>
    <d v="1997-04-01T00:00:00"/>
    <x v="5"/>
    <n v="771"/>
    <n v="720"/>
    <n v="1491"/>
    <m/>
    <x v="0"/>
    <m/>
  </r>
  <r>
    <x v="1"/>
    <x v="4"/>
    <d v="1997-05-01T00:00:00"/>
    <x v="5"/>
    <n v="901"/>
    <n v="848"/>
    <n v="1749"/>
    <m/>
    <x v="0"/>
    <m/>
  </r>
  <r>
    <x v="1"/>
    <x v="5"/>
    <d v="1997-06-01T00:00:00"/>
    <x v="5"/>
    <n v="876"/>
    <n v="868"/>
    <n v="1744"/>
    <m/>
    <x v="0"/>
    <m/>
  </r>
  <r>
    <x v="1"/>
    <x v="6"/>
    <d v="1997-07-01T00:00:00"/>
    <x v="5"/>
    <n v="933"/>
    <n v="907"/>
    <n v="1840"/>
    <m/>
    <x v="0"/>
    <m/>
  </r>
  <r>
    <x v="1"/>
    <x v="7"/>
    <d v="1997-08-01T00:00:00"/>
    <x v="5"/>
    <n v="873"/>
    <n v="950"/>
    <n v="1823"/>
    <m/>
    <x v="0"/>
    <m/>
  </r>
  <r>
    <x v="1"/>
    <x v="8"/>
    <d v="1997-09-01T00:00:00"/>
    <x v="5"/>
    <n v="969"/>
    <n v="896"/>
    <n v="1865"/>
    <m/>
    <x v="0"/>
    <m/>
  </r>
  <r>
    <x v="1"/>
    <x v="9"/>
    <d v="1997-10-01T00:00:00"/>
    <x v="5"/>
    <n v="845"/>
    <n v="698"/>
    <n v="1543"/>
    <m/>
    <x v="0"/>
    <m/>
  </r>
  <r>
    <x v="1"/>
    <x v="10"/>
    <d v="1997-11-01T00:00:00"/>
    <x v="5"/>
    <n v="849"/>
    <n v="773"/>
    <n v="1622"/>
    <m/>
    <x v="0"/>
    <m/>
  </r>
  <r>
    <x v="1"/>
    <x v="11"/>
    <d v="1997-12-01T00:00:00"/>
    <x v="5"/>
    <n v="909"/>
    <n v="734"/>
    <n v="1643"/>
    <m/>
    <x v="0"/>
    <m/>
  </r>
  <r>
    <x v="2"/>
    <x v="0"/>
    <d v="1998-01-01T00:00:00"/>
    <x v="5"/>
    <n v="620"/>
    <n v="668"/>
    <n v="1288"/>
    <m/>
    <x v="0"/>
    <m/>
  </r>
  <r>
    <x v="2"/>
    <x v="1"/>
    <d v="1998-02-01T00:00:00"/>
    <x v="5"/>
    <n v="703"/>
    <n v="687"/>
    <n v="1390"/>
    <m/>
    <x v="0"/>
    <m/>
  </r>
  <r>
    <x v="2"/>
    <x v="2"/>
    <d v="1998-03-01T00:00:00"/>
    <x v="5"/>
    <n v="683"/>
    <n v="692"/>
    <n v="1375"/>
    <m/>
    <x v="0"/>
    <m/>
  </r>
  <r>
    <x v="2"/>
    <x v="3"/>
    <d v="1998-04-01T00:00:00"/>
    <x v="5"/>
    <n v="604"/>
    <n v="630"/>
    <n v="1234"/>
    <m/>
    <x v="0"/>
    <m/>
  </r>
  <r>
    <x v="2"/>
    <x v="4"/>
    <d v="1998-05-01T00:00:00"/>
    <x v="5"/>
    <n v="678"/>
    <n v="633"/>
    <n v="1311"/>
    <m/>
    <x v="0"/>
    <m/>
  </r>
  <r>
    <x v="2"/>
    <x v="5"/>
    <d v="1998-06-01T00:00:00"/>
    <x v="5"/>
    <n v="644"/>
    <n v="696"/>
    <n v="1340"/>
    <m/>
    <x v="0"/>
    <m/>
  </r>
  <r>
    <x v="2"/>
    <x v="6"/>
    <d v="1998-07-01T00:00:00"/>
    <x v="5"/>
    <n v="823"/>
    <n v="812"/>
    <n v="1635"/>
    <m/>
    <x v="0"/>
    <m/>
  </r>
  <r>
    <x v="2"/>
    <x v="7"/>
    <d v="1998-08-01T00:00:00"/>
    <x v="5"/>
    <n v="710"/>
    <n v="727"/>
    <n v="1437"/>
    <m/>
    <x v="0"/>
    <m/>
  </r>
  <r>
    <x v="2"/>
    <x v="8"/>
    <d v="1998-09-01T00:00:00"/>
    <x v="5"/>
    <n v="669"/>
    <n v="621"/>
    <n v="1290"/>
    <m/>
    <x v="0"/>
    <m/>
  </r>
  <r>
    <x v="2"/>
    <x v="9"/>
    <d v="1998-10-01T00:00:00"/>
    <x v="5"/>
    <n v="750"/>
    <n v="688"/>
    <n v="1438"/>
    <m/>
    <x v="0"/>
    <m/>
  </r>
  <r>
    <x v="2"/>
    <x v="10"/>
    <d v="1998-11-01T00:00:00"/>
    <x v="5"/>
    <n v="787"/>
    <n v="766"/>
    <n v="1553"/>
    <m/>
    <x v="0"/>
    <m/>
  </r>
  <r>
    <x v="2"/>
    <x v="11"/>
    <d v="1998-12-01T00:00:00"/>
    <x v="5"/>
    <n v="823"/>
    <n v="695"/>
    <n v="1518"/>
    <m/>
    <x v="0"/>
    <m/>
  </r>
  <r>
    <x v="3"/>
    <x v="0"/>
    <d v="1999-01-01T00:00:00"/>
    <x v="5"/>
    <n v="656"/>
    <n v="727"/>
    <n v="1383"/>
    <m/>
    <x v="0"/>
    <m/>
  </r>
  <r>
    <x v="3"/>
    <x v="1"/>
    <d v="1999-02-01T00:00:00"/>
    <x v="5"/>
    <n v="647"/>
    <n v="626"/>
    <n v="1273"/>
    <m/>
    <x v="0"/>
    <m/>
  </r>
  <r>
    <x v="3"/>
    <x v="2"/>
    <d v="1999-03-01T00:00:00"/>
    <x v="5"/>
    <n v="760"/>
    <n v="757"/>
    <n v="1517"/>
    <m/>
    <x v="0"/>
    <m/>
  </r>
  <r>
    <x v="3"/>
    <x v="3"/>
    <d v="1999-04-01T00:00:00"/>
    <x v="5"/>
    <n v="735"/>
    <n v="716"/>
    <n v="1451"/>
    <m/>
    <x v="0"/>
    <m/>
  </r>
  <r>
    <x v="3"/>
    <x v="4"/>
    <d v="1999-05-01T00:00:00"/>
    <x v="5"/>
    <n v="875"/>
    <n v="844"/>
    <n v="1719"/>
    <m/>
    <x v="0"/>
    <m/>
  </r>
  <r>
    <x v="3"/>
    <x v="5"/>
    <d v="1999-06-01T00:00:00"/>
    <x v="5"/>
    <n v="928"/>
    <n v="954"/>
    <n v="1882"/>
    <m/>
    <x v="0"/>
    <m/>
  </r>
  <r>
    <x v="3"/>
    <x v="6"/>
    <d v="1999-07-01T00:00:00"/>
    <x v="5"/>
    <n v="984"/>
    <n v="987"/>
    <n v="1971"/>
    <m/>
    <x v="0"/>
    <m/>
  </r>
  <r>
    <x v="3"/>
    <x v="7"/>
    <d v="1999-08-01T00:00:00"/>
    <x v="5"/>
    <n v="955"/>
    <n v="993"/>
    <n v="1948"/>
    <m/>
    <x v="0"/>
    <m/>
  </r>
  <r>
    <x v="3"/>
    <x v="8"/>
    <d v="1999-09-01T00:00:00"/>
    <x v="5"/>
    <n v="981"/>
    <n v="909"/>
    <n v="1890"/>
    <m/>
    <x v="0"/>
    <m/>
  </r>
  <r>
    <x v="3"/>
    <x v="9"/>
    <d v="1999-10-01T00:00:00"/>
    <x v="5"/>
    <n v="1119"/>
    <n v="1108"/>
    <n v="2227"/>
    <m/>
    <x v="0"/>
    <m/>
  </r>
  <r>
    <x v="3"/>
    <x v="10"/>
    <d v="1999-11-01T00:00:00"/>
    <x v="5"/>
    <n v="1016"/>
    <n v="976"/>
    <n v="1992"/>
    <m/>
    <x v="0"/>
    <m/>
  </r>
  <r>
    <x v="3"/>
    <x v="11"/>
    <d v="1999-12-01T00:00:00"/>
    <x v="5"/>
    <n v="1153"/>
    <n v="1004"/>
    <n v="2157"/>
    <m/>
    <x v="0"/>
    <m/>
  </r>
  <r>
    <x v="4"/>
    <x v="0"/>
    <d v="2000-01-01T00:00:00"/>
    <x v="5"/>
    <n v="772"/>
    <n v="931"/>
    <n v="1703"/>
    <m/>
    <x v="0"/>
    <m/>
  </r>
  <r>
    <x v="4"/>
    <x v="1"/>
    <d v="2000-02-01T00:00:00"/>
    <x v="5"/>
    <n v="778"/>
    <n v="756"/>
    <n v="1534"/>
    <m/>
    <x v="0"/>
    <m/>
  </r>
  <r>
    <x v="4"/>
    <x v="2"/>
    <d v="2000-03-01T00:00:00"/>
    <x v="5"/>
    <n v="1055"/>
    <n v="1028"/>
    <n v="2083"/>
    <m/>
    <x v="0"/>
    <m/>
  </r>
  <r>
    <x v="4"/>
    <x v="3"/>
    <d v="2000-04-01T00:00:00"/>
    <x v="5"/>
    <n v="886"/>
    <n v="893"/>
    <n v="1779"/>
    <m/>
    <x v="0"/>
    <m/>
  </r>
  <r>
    <x v="4"/>
    <x v="4"/>
    <d v="2000-05-01T00:00:00"/>
    <x v="5"/>
    <n v="964"/>
    <n v="905"/>
    <n v="1869"/>
    <m/>
    <x v="0"/>
    <m/>
  </r>
  <r>
    <x v="4"/>
    <x v="5"/>
    <d v="2000-06-01T00:00:00"/>
    <x v="5"/>
    <n v="951"/>
    <n v="921"/>
    <n v="1872"/>
    <m/>
    <x v="0"/>
    <m/>
  </r>
  <r>
    <x v="4"/>
    <x v="6"/>
    <d v="2000-07-01T00:00:00"/>
    <x v="5"/>
    <n v="979"/>
    <n v="973"/>
    <n v="1952"/>
    <m/>
    <x v="0"/>
    <m/>
  </r>
  <r>
    <x v="4"/>
    <x v="7"/>
    <d v="2000-08-01T00:00:00"/>
    <x v="5"/>
    <n v="942"/>
    <n v="1008"/>
    <n v="1950"/>
    <m/>
    <x v="0"/>
    <m/>
  </r>
  <r>
    <x v="4"/>
    <x v="8"/>
    <d v="2000-09-01T00:00:00"/>
    <x v="5"/>
    <n v="949"/>
    <n v="871"/>
    <n v="1820"/>
    <m/>
    <x v="0"/>
    <m/>
  </r>
  <r>
    <x v="4"/>
    <x v="9"/>
    <d v="2000-10-01T00:00:00"/>
    <x v="5"/>
    <n v="1250"/>
    <n v="1124"/>
    <n v="2374"/>
    <m/>
    <x v="0"/>
    <m/>
  </r>
  <r>
    <x v="4"/>
    <x v="10"/>
    <d v="2000-11-01T00:00:00"/>
    <x v="5"/>
    <n v="1103"/>
    <n v="1078"/>
    <n v="2181"/>
    <m/>
    <x v="0"/>
    <m/>
  </r>
  <r>
    <x v="4"/>
    <x v="11"/>
    <d v="2000-12-01T00:00:00"/>
    <x v="5"/>
    <n v="1152"/>
    <n v="944"/>
    <n v="2096"/>
    <m/>
    <x v="0"/>
    <m/>
  </r>
  <r>
    <x v="5"/>
    <x v="0"/>
    <d v="2001-01-01T00:00:00"/>
    <x v="5"/>
    <n v="799"/>
    <n v="953"/>
    <n v="1752"/>
    <m/>
    <x v="0"/>
    <m/>
  </r>
  <r>
    <x v="5"/>
    <x v="1"/>
    <d v="2001-02-01T00:00:00"/>
    <x v="5"/>
    <n v="687"/>
    <n v="705"/>
    <n v="1392"/>
    <m/>
    <x v="0"/>
    <m/>
  </r>
  <r>
    <x v="5"/>
    <x v="2"/>
    <d v="2001-03-01T00:00:00"/>
    <x v="5"/>
    <n v="957"/>
    <n v="841"/>
    <n v="1798"/>
    <m/>
    <x v="0"/>
    <m/>
  </r>
  <r>
    <x v="5"/>
    <x v="3"/>
    <d v="2001-04-01T00:00:00"/>
    <x v="5"/>
    <n v="814"/>
    <n v="893"/>
    <n v="1707"/>
    <m/>
    <x v="0"/>
    <m/>
  </r>
  <r>
    <x v="5"/>
    <x v="4"/>
    <d v="2001-05-01T00:00:00"/>
    <x v="5"/>
    <n v="911"/>
    <n v="883"/>
    <n v="1794"/>
    <m/>
    <x v="0"/>
    <m/>
  </r>
  <r>
    <x v="5"/>
    <x v="5"/>
    <d v="2001-06-01T00:00:00"/>
    <x v="5"/>
    <n v="835"/>
    <n v="852"/>
    <n v="1687"/>
    <m/>
    <x v="0"/>
    <m/>
  </r>
  <r>
    <x v="5"/>
    <x v="6"/>
    <d v="2001-07-01T00:00:00"/>
    <x v="5"/>
    <n v="823"/>
    <n v="778"/>
    <n v="1601"/>
    <m/>
    <x v="0"/>
    <m/>
  </r>
  <r>
    <x v="5"/>
    <x v="7"/>
    <d v="2001-08-01T00:00:00"/>
    <x v="5"/>
    <n v="797"/>
    <n v="839"/>
    <n v="1636"/>
    <m/>
    <x v="0"/>
    <m/>
  </r>
  <r>
    <x v="5"/>
    <x v="8"/>
    <d v="2001-09-01T00:00:00"/>
    <x v="5"/>
    <n v="618"/>
    <n v="543"/>
    <n v="1161"/>
    <m/>
    <x v="0"/>
    <m/>
  </r>
  <r>
    <x v="5"/>
    <x v="9"/>
    <d v="2001-10-01T00:00:00"/>
    <x v="5"/>
    <n v="837"/>
    <n v="757"/>
    <n v="1594"/>
    <m/>
    <x v="0"/>
    <m/>
  </r>
  <r>
    <x v="5"/>
    <x v="10"/>
    <d v="2001-11-01T00:00:00"/>
    <x v="5"/>
    <n v="767"/>
    <n v="624"/>
    <n v="1391"/>
    <m/>
    <x v="0"/>
    <m/>
  </r>
  <r>
    <x v="5"/>
    <x v="11"/>
    <d v="2001-12-01T00:00:00"/>
    <x v="5"/>
    <n v="766"/>
    <n v="730"/>
    <n v="1496"/>
    <m/>
    <x v="0"/>
    <m/>
  </r>
  <r>
    <x v="6"/>
    <x v="0"/>
    <d v="2002-01-01T00:00:00"/>
    <x v="5"/>
    <n v="671"/>
    <n v="737"/>
    <n v="1408"/>
    <m/>
    <x v="0"/>
    <m/>
  </r>
  <r>
    <x v="6"/>
    <x v="1"/>
    <d v="2002-02-01T00:00:00"/>
    <x v="5"/>
    <n v="608"/>
    <n v="591"/>
    <n v="1199"/>
    <m/>
    <x v="0"/>
    <m/>
  </r>
  <r>
    <x v="6"/>
    <x v="2"/>
    <d v="2002-03-01T00:00:00"/>
    <x v="5"/>
    <n v="808"/>
    <n v="733"/>
    <n v="1541"/>
    <m/>
    <x v="0"/>
    <m/>
  </r>
  <r>
    <x v="6"/>
    <x v="3"/>
    <d v="2002-04-01T00:00:00"/>
    <x v="5"/>
    <n v="723"/>
    <n v="676"/>
    <n v="1399"/>
    <m/>
    <x v="0"/>
    <m/>
  </r>
  <r>
    <x v="6"/>
    <x v="4"/>
    <d v="2002-05-01T00:00:00"/>
    <x v="5"/>
    <n v="679"/>
    <n v="663"/>
    <n v="1342"/>
    <m/>
    <x v="0"/>
    <m/>
  </r>
  <r>
    <x v="6"/>
    <x v="5"/>
    <d v="2002-06-01T00:00:00"/>
    <x v="5"/>
    <n v="643"/>
    <n v="637"/>
    <n v="1280"/>
    <m/>
    <x v="0"/>
    <m/>
  </r>
  <r>
    <x v="6"/>
    <x v="6"/>
    <d v="2002-07-01T00:00:00"/>
    <x v="5"/>
    <n v="701"/>
    <n v="623"/>
    <n v="1324"/>
    <m/>
    <x v="0"/>
    <m/>
  </r>
  <r>
    <x v="6"/>
    <x v="7"/>
    <d v="2002-08-01T00:00:00"/>
    <x v="5"/>
    <n v="654"/>
    <n v="704"/>
    <n v="1358"/>
    <m/>
    <x v="0"/>
    <m/>
  </r>
  <r>
    <x v="6"/>
    <x v="8"/>
    <d v="2002-09-01T00:00:00"/>
    <x v="5"/>
    <n v="721"/>
    <n v="671"/>
    <n v="1392"/>
    <m/>
    <x v="0"/>
    <m/>
  </r>
  <r>
    <x v="6"/>
    <x v="9"/>
    <d v="2002-10-01T00:00:00"/>
    <x v="5"/>
    <n v="719"/>
    <n v="719"/>
    <n v="1438"/>
    <m/>
    <x v="0"/>
    <m/>
  </r>
  <r>
    <x v="6"/>
    <x v="10"/>
    <d v="2002-11-01T00:00:00"/>
    <x v="5"/>
    <n v="646"/>
    <n v="640"/>
    <n v="1286"/>
    <m/>
    <x v="0"/>
    <m/>
  </r>
  <r>
    <x v="6"/>
    <x v="11"/>
    <d v="2002-12-01T00:00:00"/>
    <x v="5"/>
    <n v="748"/>
    <n v="726"/>
    <n v="1474"/>
    <m/>
    <x v="0"/>
    <m/>
  </r>
  <r>
    <x v="7"/>
    <x v="0"/>
    <d v="2003-01-01T00:00:00"/>
    <x v="5"/>
    <n v="509"/>
    <n v="587"/>
    <n v="1096"/>
    <m/>
    <x v="0"/>
    <m/>
  </r>
  <r>
    <x v="7"/>
    <x v="1"/>
    <d v="2003-02-01T00:00:00"/>
    <x v="5"/>
    <n v="545"/>
    <n v="524"/>
    <n v="1069"/>
    <m/>
    <x v="0"/>
    <m/>
  </r>
  <r>
    <x v="7"/>
    <x v="2"/>
    <d v="2003-03-01T00:00:00"/>
    <x v="5"/>
    <n v="618"/>
    <n v="586"/>
    <n v="1204"/>
    <m/>
    <x v="0"/>
    <m/>
  </r>
  <r>
    <x v="7"/>
    <x v="3"/>
    <d v="2003-04-01T00:00:00"/>
    <x v="5"/>
    <n v="577"/>
    <n v="578"/>
    <n v="1155"/>
    <m/>
    <x v="0"/>
    <m/>
  </r>
  <r>
    <x v="7"/>
    <x v="4"/>
    <d v="2003-05-01T00:00:00"/>
    <x v="5"/>
    <n v="632"/>
    <n v="675"/>
    <n v="1307"/>
    <m/>
    <x v="0"/>
    <m/>
  </r>
  <r>
    <x v="7"/>
    <x v="5"/>
    <d v="2003-06-01T00:00:00"/>
    <x v="5"/>
    <n v="712"/>
    <n v="679"/>
    <n v="1391"/>
    <m/>
    <x v="0"/>
    <m/>
  </r>
  <r>
    <x v="7"/>
    <x v="6"/>
    <d v="2003-07-01T00:00:00"/>
    <x v="5"/>
    <n v="681"/>
    <n v="731"/>
    <n v="1412"/>
    <m/>
    <x v="0"/>
    <m/>
  </r>
  <r>
    <x v="7"/>
    <x v="7"/>
    <d v="2003-08-01T00:00:00"/>
    <x v="5"/>
    <n v="674"/>
    <n v="714"/>
    <n v="1388"/>
    <m/>
    <x v="0"/>
    <m/>
  </r>
  <r>
    <x v="7"/>
    <x v="8"/>
    <d v="2003-09-01T00:00:00"/>
    <x v="5"/>
    <n v="705"/>
    <n v="697"/>
    <n v="1402"/>
    <m/>
    <x v="0"/>
    <m/>
  </r>
  <r>
    <x v="7"/>
    <x v="9"/>
    <d v="2003-10-01T00:00:00"/>
    <x v="5"/>
    <n v="766"/>
    <n v="706"/>
    <n v="1472"/>
    <m/>
    <x v="0"/>
    <m/>
  </r>
  <r>
    <x v="7"/>
    <x v="10"/>
    <d v="2003-11-01T00:00:00"/>
    <x v="5"/>
    <n v="758"/>
    <n v="687"/>
    <n v="1445"/>
    <m/>
    <x v="0"/>
    <m/>
  </r>
  <r>
    <x v="7"/>
    <x v="11"/>
    <d v="2003-12-01T00:00:00"/>
    <x v="5"/>
    <n v="919"/>
    <n v="717"/>
    <n v="1636"/>
    <m/>
    <x v="0"/>
    <m/>
  </r>
  <r>
    <x v="8"/>
    <x v="0"/>
    <d v="2004-01-01T00:00:00"/>
    <x v="5"/>
    <n v="627"/>
    <n v="723"/>
    <n v="1350"/>
    <m/>
    <x v="0"/>
    <m/>
  </r>
  <r>
    <x v="8"/>
    <x v="1"/>
    <d v="2004-02-01T00:00:00"/>
    <x v="5"/>
    <n v="644"/>
    <n v="641"/>
    <n v="1285"/>
    <m/>
    <x v="0"/>
    <m/>
  </r>
  <r>
    <x v="8"/>
    <x v="2"/>
    <d v="2004-03-01T00:00:00"/>
    <x v="5"/>
    <n v="723"/>
    <n v="655"/>
    <n v="1378"/>
    <m/>
    <x v="0"/>
    <m/>
  </r>
  <r>
    <x v="8"/>
    <x v="3"/>
    <d v="2004-04-01T00:00:00"/>
    <x v="5"/>
    <n v="642"/>
    <n v="635"/>
    <n v="1277"/>
    <m/>
    <x v="0"/>
    <m/>
  </r>
  <r>
    <x v="8"/>
    <x v="4"/>
    <d v="2004-05-01T00:00:00"/>
    <x v="5"/>
    <n v="668"/>
    <n v="697"/>
    <n v="1365"/>
    <m/>
    <x v="0"/>
    <m/>
  </r>
  <r>
    <x v="8"/>
    <x v="5"/>
    <d v="2004-06-01T00:00:00"/>
    <x v="5"/>
    <n v="702"/>
    <n v="691"/>
    <n v="1393"/>
    <m/>
    <x v="0"/>
    <m/>
  </r>
  <r>
    <x v="8"/>
    <x v="6"/>
    <d v="2004-07-01T00:00:00"/>
    <x v="5"/>
    <n v="706"/>
    <n v="716"/>
    <n v="1422"/>
    <m/>
    <x v="0"/>
    <m/>
  </r>
  <r>
    <x v="8"/>
    <x v="7"/>
    <d v="2004-08-01T00:00:00"/>
    <x v="5"/>
    <n v="732"/>
    <n v="676"/>
    <n v="1408"/>
    <m/>
    <x v="0"/>
    <m/>
  </r>
  <r>
    <x v="8"/>
    <x v="8"/>
    <d v="2004-09-01T00:00:00"/>
    <x v="5"/>
    <n v="756"/>
    <n v="757"/>
    <n v="1513"/>
    <m/>
    <x v="0"/>
    <m/>
  </r>
  <r>
    <x v="8"/>
    <x v="9"/>
    <d v="2004-10-01T00:00:00"/>
    <x v="5"/>
    <n v="814"/>
    <n v="869"/>
    <n v="1683"/>
    <m/>
    <x v="0"/>
    <m/>
  </r>
  <r>
    <x v="8"/>
    <x v="10"/>
    <d v="2004-11-01T00:00:00"/>
    <x v="5"/>
    <n v="758"/>
    <n v="762"/>
    <n v="1520"/>
    <m/>
    <x v="0"/>
    <m/>
  </r>
  <r>
    <x v="8"/>
    <x v="11"/>
    <d v="2004-12-01T00:00:00"/>
    <x v="5"/>
    <n v="901"/>
    <n v="746"/>
    <n v="1647"/>
    <m/>
    <x v="0"/>
    <m/>
  </r>
  <r>
    <x v="9"/>
    <x v="0"/>
    <d v="2005-01-01T00:00:00"/>
    <x v="5"/>
    <n v="634"/>
    <n v="762"/>
    <n v="1396"/>
    <m/>
    <x v="0"/>
    <m/>
  </r>
  <r>
    <x v="9"/>
    <x v="1"/>
    <d v="2005-02-01T00:00:00"/>
    <x v="5"/>
    <n v="657"/>
    <n v="624"/>
    <n v="1281"/>
    <m/>
    <x v="0"/>
    <m/>
  </r>
  <r>
    <x v="9"/>
    <x v="2"/>
    <d v="2005-03-01T00:00:00"/>
    <x v="5"/>
    <n v="792"/>
    <n v="790"/>
    <n v="1582"/>
    <m/>
    <x v="0"/>
    <m/>
  </r>
  <r>
    <x v="9"/>
    <x v="3"/>
    <d v="2005-04-01T00:00:00"/>
    <x v="5"/>
    <n v="689"/>
    <n v="695"/>
    <n v="1384"/>
    <m/>
    <x v="0"/>
    <m/>
  </r>
  <r>
    <x v="9"/>
    <x v="4"/>
    <d v="2005-05-01T00:00:00"/>
    <x v="5"/>
    <n v="730"/>
    <n v="739"/>
    <n v="1469"/>
    <m/>
    <x v="0"/>
    <m/>
  </r>
  <r>
    <x v="9"/>
    <x v="5"/>
    <d v="2005-06-01T00:00:00"/>
    <x v="5"/>
    <n v="627"/>
    <n v="600"/>
    <n v="1227"/>
    <m/>
    <x v="0"/>
    <m/>
  </r>
  <r>
    <x v="9"/>
    <x v="6"/>
    <d v="2005-07-01T00:00:00"/>
    <x v="5"/>
    <n v="652"/>
    <n v="627"/>
    <n v="1279"/>
    <m/>
    <x v="0"/>
    <m/>
  </r>
  <r>
    <x v="9"/>
    <x v="7"/>
    <d v="2005-08-01T00:00:00"/>
    <x v="5"/>
    <n v="676"/>
    <n v="649"/>
    <n v="1325"/>
    <m/>
    <x v="0"/>
    <m/>
  </r>
  <r>
    <x v="9"/>
    <x v="8"/>
    <d v="2005-09-01T00:00:00"/>
    <x v="5"/>
    <n v="731"/>
    <n v="671"/>
    <n v="1402"/>
    <m/>
    <x v="0"/>
    <m/>
  </r>
  <r>
    <x v="9"/>
    <x v="9"/>
    <d v="2005-10-01T00:00:00"/>
    <x v="5"/>
    <n v="754"/>
    <n v="736"/>
    <n v="1490"/>
    <m/>
    <x v="0"/>
    <m/>
  </r>
  <r>
    <x v="9"/>
    <x v="10"/>
    <d v="2005-11-01T00:00:00"/>
    <x v="5"/>
    <n v="735"/>
    <n v="745"/>
    <n v="1480"/>
    <m/>
    <x v="0"/>
    <m/>
  </r>
  <r>
    <x v="9"/>
    <x v="11"/>
    <d v="2005-12-01T00:00:00"/>
    <x v="5"/>
    <n v="875"/>
    <n v="686"/>
    <n v="1561"/>
    <m/>
    <x v="0"/>
    <m/>
  </r>
  <r>
    <x v="10"/>
    <x v="0"/>
    <d v="2006-01-01T00:00:00"/>
    <x v="5"/>
    <n v="702"/>
    <n v="742"/>
    <n v="1444"/>
    <m/>
    <x v="0"/>
    <m/>
  </r>
  <r>
    <x v="10"/>
    <x v="1"/>
    <d v="2006-02-01T00:00:00"/>
    <x v="5"/>
    <n v="691"/>
    <n v="682"/>
    <n v="1373"/>
    <m/>
    <x v="0"/>
    <m/>
  </r>
  <r>
    <x v="10"/>
    <x v="2"/>
    <d v="2006-03-01T00:00:00"/>
    <x v="5"/>
    <n v="814"/>
    <n v="778"/>
    <n v="1592"/>
    <m/>
    <x v="0"/>
    <m/>
  </r>
  <r>
    <x v="10"/>
    <x v="3"/>
    <d v="2006-04-01T00:00:00"/>
    <x v="5"/>
    <n v="737"/>
    <n v="708"/>
    <n v="1445"/>
    <m/>
    <x v="0"/>
    <m/>
  </r>
  <r>
    <x v="10"/>
    <x v="4"/>
    <d v="2006-05-01T00:00:00"/>
    <x v="5"/>
    <n v="713"/>
    <n v="694"/>
    <n v="1407"/>
    <m/>
    <x v="0"/>
    <m/>
  </r>
  <r>
    <x v="10"/>
    <x v="5"/>
    <d v="2006-06-01T00:00:00"/>
    <x v="5"/>
    <n v="785"/>
    <n v="823"/>
    <n v="1608"/>
    <m/>
    <x v="0"/>
    <m/>
  </r>
  <r>
    <x v="10"/>
    <x v="6"/>
    <d v="2006-07-01T00:00:00"/>
    <x v="5"/>
    <n v="829"/>
    <n v="759"/>
    <n v="1588"/>
    <m/>
    <x v="0"/>
    <m/>
  </r>
  <r>
    <x v="10"/>
    <x v="7"/>
    <d v="2006-08-01T00:00:00"/>
    <x v="5"/>
    <n v="800"/>
    <n v="817"/>
    <n v="1617"/>
    <m/>
    <x v="0"/>
    <m/>
  </r>
  <r>
    <x v="10"/>
    <x v="8"/>
    <d v="2006-09-01T00:00:00"/>
    <x v="5"/>
    <n v="848"/>
    <n v="814"/>
    <n v="1662"/>
    <m/>
    <x v="0"/>
    <m/>
  </r>
  <r>
    <x v="10"/>
    <x v="9"/>
    <d v="2006-10-01T00:00:00"/>
    <x v="5"/>
    <n v="894"/>
    <n v="806"/>
    <n v="1700"/>
    <m/>
    <x v="0"/>
    <m/>
  </r>
  <r>
    <x v="10"/>
    <x v="10"/>
    <d v="2006-11-01T00:00:00"/>
    <x v="5"/>
    <n v="832"/>
    <n v="803"/>
    <n v="1635"/>
    <m/>
    <x v="0"/>
    <m/>
  </r>
  <r>
    <x v="10"/>
    <x v="11"/>
    <d v="2006-12-01T00:00:00"/>
    <x v="5"/>
    <n v="782"/>
    <n v="731"/>
    <n v="1513"/>
    <m/>
    <x v="0"/>
    <m/>
  </r>
  <r>
    <x v="11"/>
    <x v="0"/>
    <d v="2007-01-01T00:00:00"/>
    <x v="5"/>
    <n v="685"/>
    <n v="707"/>
    <n v="1392"/>
    <m/>
    <x v="0"/>
    <m/>
  </r>
  <r>
    <x v="11"/>
    <x v="1"/>
    <d v="2007-02-01T00:00:00"/>
    <x v="5"/>
    <n v="685"/>
    <n v="638"/>
    <n v="1323"/>
    <m/>
    <x v="0"/>
    <m/>
  </r>
  <r>
    <x v="11"/>
    <x v="2"/>
    <d v="2007-03-01T00:00:00"/>
    <x v="5"/>
    <n v="866"/>
    <n v="787"/>
    <n v="1653"/>
    <m/>
    <x v="0"/>
    <m/>
  </r>
  <r>
    <x v="11"/>
    <x v="3"/>
    <d v="2007-04-01T00:00:00"/>
    <x v="5"/>
    <n v="813"/>
    <n v="783"/>
    <n v="1596"/>
    <m/>
    <x v="0"/>
    <m/>
  </r>
  <r>
    <x v="11"/>
    <x v="4"/>
    <d v="2007-05-01T00:00:00"/>
    <x v="5"/>
    <n v="732"/>
    <n v="781"/>
    <n v="1513"/>
    <m/>
    <x v="0"/>
    <m/>
  </r>
  <r>
    <x v="11"/>
    <x v="5"/>
    <d v="2007-06-01T00:00:00"/>
    <x v="5"/>
    <n v="787"/>
    <n v="712"/>
    <n v="1499"/>
    <m/>
    <x v="0"/>
    <m/>
  </r>
  <r>
    <x v="11"/>
    <x v="6"/>
    <d v="2007-07-01T00:00:00"/>
    <x v="5"/>
    <n v="833"/>
    <n v="753"/>
    <n v="1586"/>
    <m/>
    <x v="0"/>
    <m/>
  </r>
  <r>
    <x v="11"/>
    <x v="7"/>
    <d v="2007-08-01T00:00:00"/>
    <x v="5"/>
    <n v="812"/>
    <n v="906"/>
    <n v="1718"/>
    <m/>
    <x v="0"/>
    <m/>
  </r>
  <r>
    <x v="11"/>
    <x v="8"/>
    <d v="2007-09-01T00:00:00"/>
    <x v="5"/>
    <n v="883"/>
    <n v="787"/>
    <n v="1670"/>
    <m/>
    <x v="0"/>
    <m/>
  </r>
  <r>
    <x v="11"/>
    <x v="9"/>
    <d v="2007-10-01T00:00:00"/>
    <x v="5"/>
    <n v="959"/>
    <n v="921"/>
    <n v="1880"/>
    <m/>
    <x v="0"/>
    <m/>
  </r>
  <r>
    <x v="11"/>
    <x v="10"/>
    <d v="2007-11-01T00:00:00"/>
    <x v="5"/>
    <n v="942"/>
    <n v="885"/>
    <n v="1827"/>
    <m/>
    <x v="0"/>
    <m/>
  </r>
  <r>
    <x v="11"/>
    <x v="11"/>
    <d v="2007-12-01T00:00:00"/>
    <x v="5"/>
    <n v="942"/>
    <n v="748"/>
    <n v="1690"/>
    <m/>
    <x v="0"/>
    <m/>
  </r>
  <r>
    <x v="12"/>
    <x v="0"/>
    <d v="2008-01-01T00:00:00"/>
    <x v="5"/>
    <n v="753"/>
    <n v="829"/>
    <n v="1582"/>
    <m/>
    <x v="0"/>
    <m/>
  </r>
  <r>
    <x v="12"/>
    <x v="1"/>
    <d v="2008-02-01T00:00:00"/>
    <x v="5"/>
    <n v="828"/>
    <n v="872"/>
    <n v="1700"/>
    <m/>
    <x v="0"/>
    <m/>
  </r>
  <r>
    <x v="12"/>
    <x v="2"/>
    <d v="2008-03-01T00:00:00"/>
    <x v="5"/>
    <n v="947"/>
    <n v="988"/>
    <n v="1935"/>
    <m/>
    <x v="0"/>
    <m/>
  </r>
  <r>
    <x v="12"/>
    <x v="3"/>
    <d v="2008-04-01T00:00:00"/>
    <x v="5"/>
    <n v="798"/>
    <n v="795"/>
    <n v="1593"/>
    <m/>
    <x v="0"/>
    <m/>
  </r>
  <r>
    <x v="12"/>
    <x v="4"/>
    <d v="2008-05-01T00:00:00"/>
    <x v="5"/>
    <n v="809"/>
    <n v="834"/>
    <n v="1643"/>
    <m/>
    <x v="0"/>
    <m/>
  </r>
  <r>
    <x v="12"/>
    <x v="5"/>
    <d v="2008-06-01T00:00:00"/>
    <x v="5"/>
    <n v="799"/>
    <n v="822"/>
    <n v="1621"/>
    <m/>
    <x v="0"/>
    <m/>
  </r>
  <r>
    <x v="12"/>
    <x v="6"/>
    <d v="2008-07-01T00:00:00"/>
    <x v="5"/>
    <n v="770"/>
    <n v="802"/>
    <n v="1572"/>
    <m/>
    <x v="0"/>
    <m/>
  </r>
  <r>
    <x v="12"/>
    <x v="7"/>
    <d v="2008-08-01T00:00:00"/>
    <x v="5"/>
    <n v="759"/>
    <n v="821"/>
    <n v="1580"/>
    <m/>
    <x v="0"/>
    <m/>
  </r>
  <r>
    <x v="12"/>
    <x v="8"/>
    <d v="2008-09-01T00:00:00"/>
    <x v="5"/>
    <n v="770"/>
    <n v="744"/>
    <n v="1514"/>
    <m/>
    <x v="0"/>
    <m/>
  </r>
  <r>
    <x v="12"/>
    <x v="9"/>
    <d v="2008-10-01T00:00:00"/>
    <x v="5"/>
    <n v="784"/>
    <n v="787"/>
    <n v="1571"/>
    <m/>
    <x v="0"/>
    <m/>
  </r>
  <r>
    <x v="12"/>
    <x v="10"/>
    <d v="2008-11-01T00:00:00"/>
    <x v="5"/>
    <n v="703"/>
    <n v="693"/>
    <n v="1396"/>
    <m/>
    <x v="0"/>
    <m/>
  </r>
  <r>
    <x v="12"/>
    <x v="11"/>
    <d v="2008-12-01T00:00:00"/>
    <x v="5"/>
    <n v="798"/>
    <n v="660"/>
    <n v="1458"/>
    <m/>
    <x v="0"/>
    <m/>
  </r>
  <r>
    <x v="13"/>
    <x v="0"/>
    <d v="2009-01-01T00:00:00"/>
    <x v="5"/>
    <n v="515"/>
    <n v="673"/>
    <n v="1188"/>
    <m/>
    <x v="0"/>
    <m/>
  </r>
  <r>
    <x v="13"/>
    <x v="1"/>
    <d v="2009-02-01T00:00:00"/>
    <x v="5"/>
    <n v="610"/>
    <n v="585"/>
    <n v="1195"/>
    <m/>
    <x v="0"/>
    <m/>
  </r>
  <r>
    <x v="13"/>
    <x v="2"/>
    <d v="2009-03-01T00:00:00"/>
    <x v="5"/>
    <n v="651"/>
    <n v="619"/>
    <n v="1270"/>
    <m/>
    <x v="0"/>
    <m/>
  </r>
  <r>
    <x v="13"/>
    <x v="3"/>
    <d v="2009-04-01T00:00:00"/>
    <x v="5"/>
    <n v="623"/>
    <n v="583"/>
    <n v="1206"/>
    <m/>
    <x v="0"/>
    <m/>
  </r>
  <r>
    <x v="13"/>
    <x v="4"/>
    <d v="2009-05-01T00:00:00"/>
    <x v="5"/>
    <n v="618"/>
    <n v="646"/>
    <n v="1264"/>
    <m/>
    <x v="0"/>
    <m/>
  </r>
  <r>
    <x v="13"/>
    <x v="5"/>
    <d v="2009-06-01T00:00:00"/>
    <x v="5"/>
    <n v="617"/>
    <n v="648"/>
    <n v="1265"/>
    <m/>
    <x v="0"/>
    <m/>
  </r>
  <r>
    <x v="13"/>
    <x v="6"/>
    <d v="2009-07-01T00:00:00"/>
    <x v="5"/>
    <n v="692"/>
    <n v="697"/>
    <n v="1389"/>
    <m/>
    <x v="0"/>
    <m/>
  </r>
  <r>
    <x v="13"/>
    <x v="7"/>
    <d v="2009-08-01T00:00:00"/>
    <x v="5"/>
    <n v="673"/>
    <n v="640"/>
    <n v="1313"/>
    <m/>
    <x v="0"/>
    <m/>
  </r>
  <r>
    <x v="13"/>
    <x v="8"/>
    <d v="2009-09-01T00:00:00"/>
    <x v="5"/>
    <n v="724"/>
    <n v="632"/>
    <n v="1356"/>
    <m/>
    <x v="0"/>
    <m/>
  </r>
  <r>
    <x v="13"/>
    <x v="9"/>
    <d v="2009-10-01T00:00:00"/>
    <x v="5"/>
    <n v="680"/>
    <n v="524"/>
    <n v="1204"/>
    <m/>
    <x v="0"/>
    <m/>
  </r>
  <r>
    <x v="13"/>
    <x v="10"/>
    <d v="2009-11-01T00:00:00"/>
    <x v="5"/>
    <n v="661"/>
    <n v="542"/>
    <n v="1203"/>
    <m/>
    <x v="0"/>
    <m/>
  </r>
  <r>
    <x v="13"/>
    <x v="11"/>
    <d v="2009-12-01T00:00:00"/>
    <x v="5"/>
    <n v="670"/>
    <n v="493"/>
    <n v="1163"/>
    <m/>
    <x v="0"/>
    <m/>
  </r>
  <r>
    <x v="14"/>
    <x v="0"/>
    <d v="2010-01-01T00:00:00"/>
    <x v="5"/>
    <n v="500"/>
    <n v="529"/>
    <n v="1029"/>
    <m/>
    <x v="0"/>
    <m/>
  </r>
  <r>
    <x v="14"/>
    <x v="1"/>
    <d v="2010-02-01T00:00:00"/>
    <x v="5"/>
    <n v="600"/>
    <n v="614"/>
    <n v="1214"/>
    <m/>
    <x v="0"/>
    <m/>
  </r>
  <r>
    <x v="14"/>
    <x v="2"/>
    <d v="2010-03-01T00:00:00"/>
    <x v="5"/>
    <n v="610"/>
    <n v="576"/>
    <n v="1186"/>
    <m/>
    <x v="0"/>
    <m/>
  </r>
  <r>
    <x v="14"/>
    <x v="3"/>
    <d v="2010-04-01T00:00:00"/>
    <x v="5"/>
    <n v="618"/>
    <n v="565"/>
    <n v="1183"/>
    <m/>
    <x v="0"/>
    <m/>
  </r>
  <r>
    <x v="14"/>
    <x v="4"/>
    <d v="2010-05-01T00:00:00"/>
    <x v="5"/>
    <n v="595"/>
    <n v="625"/>
    <n v="1220"/>
    <m/>
    <x v="0"/>
    <m/>
  </r>
  <r>
    <x v="14"/>
    <x v="5"/>
    <d v="2010-06-01T00:00:00"/>
    <x v="5"/>
    <n v="644"/>
    <n v="668"/>
    <n v="1312"/>
    <m/>
    <x v="0"/>
    <m/>
  </r>
  <r>
    <x v="14"/>
    <x v="6"/>
    <d v="2010-07-01T00:00:00"/>
    <x v="5"/>
    <n v="601"/>
    <n v="595"/>
    <n v="1196"/>
    <m/>
    <x v="0"/>
    <m/>
  </r>
  <r>
    <x v="14"/>
    <x v="7"/>
    <d v="2010-08-01T00:00:00"/>
    <x v="5"/>
    <n v="616"/>
    <n v="710"/>
    <n v="1326"/>
    <m/>
    <x v="0"/>
    <m/>
  </r>
  <r>
    <x v="14"/>
    <x v="8"/>
    <d v="2010-09-01T00:00:00"/>
    <x v="5"/>
    <n v="652"/>
    <n v="659"/>
    <n v="1311"/>
    <m/>
    <x v="0"/>
    <m/>
  </r>
  <r>
    <x v="14"/>
    <x v="9"/>
    <d v="2010-10-01T00:00:00"/>
    <x v="5"/>
    <n v="665"/>
    <n v="661"/>
    <n v="1326"/>
    <m/>
    <x v="0"/>
    <m/>
  </r>
  <r>
    <x v="14"/>
    <x v="10"/>
    <d v="2010-11-01T00:00:00"/>
    <x v="5"/>
    <n v="661"/>
    <n v="685"/>
    <n v="1346"/>
    <m/>
    <x v="0"/>
    <m/>
  </r>
  <r>
    <x v="14"/>
    <x v="11"/>
    <d v="2010-12-01T00:00:00"/>
    <x v="5"/>
    <n v="721"/>
    <n v="583"/>
    <n v="1304"/>
    <m/>
    <x v="0"/>
    <m/>
  </r>
  <r>
    <x v="15"/>
    <x v="0"/>
    <d v="2011-01-01T00:00:00"/>
    <x v="5"/>
    <n v="498"/>
    <n v="687"/>
    <n v="1185"/>
    <m/>
    <x v="0"/>
    <m/>
  </r>
  <r>
    <x v="15"/>
    <x v="1"/>
    <d v="2011-02-01T00:00:00"/>
    <x v="5"/>
    <n v="592"/>
    <n v="556"/>
    <n v="1148"/>
    <m/>
    <x v="0"/>
    <m/>
  </r>
  <r>
    <x v="15"/>
    <x v="2"/>
    <d v="2011-03-01T00:00:00"/>
    <x v="5"/>
    <n v="686"/>
    <n v="641"/>
    <n v="1327"/>
    <m/>
    <x v="0"/>
    <m/>
  </r>
  <r>
    <x v="15"/>
    <x v="3"/>
    <d v="2011-04-01T00:00:00"/>
    <x v="5"/>
    <n v="602"/>
    <n v="623"/>
    <n v="1225"/>
    <m/>
    <x v="0"/>
    <m/>
  </r>
  <r>
    <x v="15"/>
    <x v="4"/>
    <d v="2011-05-01T00:00:00"/>
    <x v="5"/>
    <n v="600"/>
    <n v="666"/>
    <n v="1266"/>
    <m/>
    <x v="0"/>
    <m/>
  </r>
  <r>
    <x v="15"/>
    <x v="5"/>
    <d v="2011-06-01T00:00:00"/>
    <x v="5"/>
    <n v="648"/>
    <n v="643"/>
    <n v="1291"/>
    <m/>
    <x v="0"/>
    <m/>
  </r>
  <r>
    <x v="15"/>
    <x v="6"/>
    <d v="2011-07-01T00:00:00"/>
    <x v="5"/>
    <n v="601"/>
    <n v="595"/>
    <n v="1196"/>
    <m/>
    <x v="0"/>
    <m/>
  </r>
  <r>
    <x v="15"/>
    <x v="7"/>
    <d v="2011-08-01T00:00:00"/>
    <x v="5"/>
    <n v="636"/>
    <n v="710"/>
    <n v="1346"/>
    <m/>
    <x v="0"/>
    <m/>
  </r>
  <r>
    <x v="15"/>
    <x v="8"/>
    <d v="2011-09-01T00:00:00"/>
    <x v="5"/>
    <n v="641"/>
    <n v="637"/>
    <n v="1278"/>
    <m/>
    <x v="0"/>
    <m/>
  </r>
  <r>
    <x v="15"/>
    <x v="9"/>
    <d v="2011-10-01T00:00:00"/>
    <x v="5"/>
    <n v="650"/>
    <n v="641"/>
    <n v="1291"/>
    <m/>
    <x v="0"/>
    <m/>
  </r>
  <r>
    <x v="15"/>
    <x v="10"/>
    <d v="2011-11-01T00:00:00"/>
    <x v="5"/>
    <n v="667"/>
    <n v="652"/>
    <n v="1319"/>
    <m/>
    <x v="0"/>
    <m/>
  </r>
  <r>
    <x v="15"/>
    <x v="11"/>
    <d v="2011-12-01T00:00:00"/>
    <x v="5"/>
    <n v="662"/>
    <n v="522"/>
    <n v="1184"/>
    <m/>
    <x v="0"/>
    <m/>
  </r>
  <r>
    <x v="16"/>
    <x v="0"/>
    <d v="2012-01-01T00:00:00"/>
    <x v="5"/>
    <n v="501"/>
    <n v="653"/>
    <n v="1154"/>
    <m/>
    <x v="0"/>
    <m/>
  </r>
  <r>
    <x v="16"/>
    <x v="1"/>
    <d v="2012-02-01T00:00:00"/>
    <x v="5"/>
    <n v="561"/>
    <n v="572"/>
    <n v="1133"/>
    <m/>
    <x v="0"/>
    <m/>
  </r>
  <r>
    <x v="16"/>
    <x v="2"/>
    <d v="2012-03-01T00:00:00"/>
    <x v="5"/>
    <n v="538"/>
    <n v="563"/>
    <n v="1101"/>
    <m/>
    <x v="0"/>
    <m/>
  </r>
  <r>
    <x v="16"/>
    <x v="3"/>
    <d v="2012-04-01T00:00:00"/>
    <x v="5"/>
    <n v="485"/>
    <n v="511"/>
    <n v="996"/>
    <m/>
    <x v="0"/>
    <m/>
  </r>
  <r>
    <x v="16"/>
    <x v="4"/>
    <d v="2012-05-01T00:00:00"/>
    <x v="5"/>
    <n v="524"/>
    <n v="544"/>
    <n v="1068"/>
    <m/>
    <x v="0"/>
    <m/>
  </r>
  <r>
    <x v="16"/>
    <x v="5"/>
    <d v="2012-06-01T00:00:00"/>
    <x v="5"/>
    <n v="492"/>
    <n v="508"/>
    <n v="1000"/>
    <m/>
    <x v="0"/>
    <m/>
  </r>
  <r>
    <x v="16"/>
    <x v="6"/>
    <d v="2012-07-01T00:00:00"/>
    <x v="5"/>
    <n v="586"/>
    <n v="629"/>
    <n v="1215"/>
    <m/>
    <x v="0"/>
    <m/>
  </r>
  <r>
    <x v="16"/>
    <x v="7"/>
    <d v="2012-08-01T00:00:00"/>
    <x v="5"/>
    <n v="546"/>
    <n v="567"/>
    <n v="1113"/>
    <m/>
    <x v="0"/>
    <m/>
  </r>
  <r>
    <x v="16"/>
    <x v="8"/>
    <d v="2012-09-01T00:00:00"/>
    <x v="5"/>
    <n v="514"/>
    <n v="580"/>
    <n v="1094"/>
    <m/>
    <x v="0"/>
    <m/>
  </r>
  <r>
    <x v="16"/>
    <x v="9"/>
    <d v="2012-10-01T00:00:00"/>
    <x v="5"/>
    <n v="611"/>
    <n v="674"/>
    <n v="1285"/>
    <m/>
    <x v="0"/>
    <m/>
  </r>
  <r>
    <x v="16"/>
    <x v="10"/>
    <d v="2012-11-01T00:00:00"/>
    <x v="5"/>
    <n v="715"/>
    <n v="700"/>
    <n v="1415"/>
    <m/>
    <x v="0"/>
    <m/>
  </r>
  <r>
    <x v="16"/>
    <x v="11"/>
    <d v="2012-12-01T00:00:00"/>
    <x v="5"/>
    <n v="992"/>
    <n v="865"/>
    <n v="1857"/>
    <m/>
    <x v="0"/>
    <m/>
  </r>
  <r>
    <x v="17"/>
    <x v="0"/>
    <d v="2013-01-01T00:00:00"/>
    <x v="5"/>
    <n v="729"/>
    <n v="819"/>
    <n v="1548"/>
    <m/>
    <x v="0"/>
    <m/>
  </r>
  <r>
    <x v="17"/>
    <x v="1"/>
    <d v="2013-02-01T00:00:00"/>
    <x v="5"/>
    <n v="841"/>
    <n v="770"/>
    <n v="1611"/>
    <m/>
    <x v="0"/>
    <m/>
  </r>
  <r>
    <x v="17"/>
    <x v="2"/>
    <d v="2013-03-01T00:00:00"/>
    <x v="5"/>
    <n v="1001"/>
    <n v="934"/>
    <n v="1935"/>
    <m/>
    <x v="0"/>
    <m/>
  </r>
  <r>
    <x v="17"/>
    <x v="3"/>
    <d v="2013-04-01T00:00:00"/>
    <x v="5"/>
    <n v="962"/>
    <n v="890"/>
    <n v="1852"/>
    <m/>
    <x v="0"/>
    <m/>
  </r>
  <r>
    <x v="17"/>
    <x v="4"/>
    <d v="2013-05-01T00:00:00"/>
    <x v="5"/>
    <n v="953"/>
    <n v="964"/>
    <n v="1917"/>
    <m/>
    <x v="0"/>
    <m/>
  </r>
  <r>
    <x v="17"/>
    <x v="5"/>
    <d v="2013-06-01T00:00:00"/>
    <x v="5"/>
    <n v="1089"/>
    <n v="1021"/>
    <n v="2110"/>
    <m/>
    <x v="0"/>
    <m/>
  </r>
  <r>
    <x v="17"/>
    <x v="6"/>
    <d v="2013-07-01T00:00:00"/>
    <x v="5"/>
    <n v="1078"/>
    <n v="1009"/>
    <n v="2087"/>
    <m/>
    <x v="0"/>
    <m/>
  </r>
  <r>
    <x v="17"/>
    <x v="7"/>
    <d v="2013-08-01T00:00:00"/>
    <x v="5"/>
    <n v="1170"/>
    <n v="1107"/>
    <n v="2277"/>
    <m/>
    <x v="0"/>
    <m/>
  </r>
  <r>
    <x v="17"/>
    <x v="8"/>
    <d v="2013-09-01T00:00:00"/>
    <x v="5"/>
    <n v="1168"/>
    <n v="1142"/>
    <n v="2310"/>
    <m/>
    <x v="0"/>
    <m/>
  </r>
  <r>
    <x v="17"/>
    <x v="9"/>
    <d v="2013-10-01T00:00:00"/>
    <x v="5"/>
    <n v="1175"/>
    <n v="1047"/>
    <n v="2222"/>
    <m/>
    <x v="0"/>
    <m/>
  </r>
  <r>
    <x v="17"/>
    <x v="10"/>
    <d v="2013-11-01T00:00:00"/>
    <x v="5"/>
    <n v="1031"/>
    <n v="972"/>
    <n v="2003"/>
    <m/>
    <x v="0"/>
    <m/>
  </r>
  <r>
    <x v="17"/>
    <x v="11"/>
    <d v="2013-12-01T00:00:00"/>
    <x v="5"/>
    <n v="1205"/>
    <n v="1003"/>
    <n v="2208"/>
    <m/>
    <x v="0"/>
    <m/>
  </r>
  <r>
    <x v="18"/>
    <x v="0"/>
    <d v="2014-01-01T00:00:00"/>
    <x v="5"/>
    <n v="828"/>
    <n v="1016"/>
    <n v="1844"/>
    <m/>
    <x v="0"/>
    <m/>
  </r>
  <r>
    <x v="18"/>
    <x v="1"/>
    <d v="2014-02-01T00:00:00"/>
    <x v="5"/>
    <n v="834"/>
    <n v="766"/>
    <n v="1600"/>
    <m/>
    <x v="0"/>
    <m/>
  </r>
  <r>
    <x v="18"/>
    <x v="2"/>
    <d v="2014-03-01T00:00:00"/>
    <x v="5"/>
    <n v="979"/>
    <n v="999"/>
    <n v="1978"/>
    <m/>
    <x v="0"/>
    <m/>
  </r>
  <r>
    <x v="18"/>
    <x v="3"/>
    <d v="2014-04-01T00:00:00"/>
    <x v="5"/>
    <n v="921"/>
    <n v="903"/>
    <n v="1824"/>
    <m/>
    <x v="0"/>
    <m/>
  </r>
  <r>
    <x v="18"/>
    <x v="4"/>
    <d v="2014-05-01T00:00:00"/>
    <x v="5"/>
    <n v="1049"/>
    <n v="1049"/>
    <n v="2098"/>
    <m/>
    <x v="0"/>
    <m/>
  </r>
  <r>
    <x v="18"/>
    <x v="5"/>
    <d v="2014-06-01T00:00:00"/>
    <x v="5"/>
    <n v="1089"/>
    <n v="1068"/>
    <n v="2157"/>
    <m/>
    <x v="0"/>
    <m/>
  </r>
  <r>
    <x v="18"/>
    <x v="6"/>
    <d v="2014-07-01T00:00:00"/>
    <x v="5"/>
    <n v="1110"/>
    <n v="1229"/>
    <n v="2339"/>
    <m/>
    <x v="0"/>
    <m/>
  </r>
  <r>
    <x v="18"/>
    <x v="7"/>
    <d v="2014-08-01T00:00:00"/>
    <x v="5"/>
    <n v="1133"/>
    <n v="1163"/>
    <n v="2296"/>
    <m/>
    <x v="0"/>
    <m/>
  </r>
  <r>
    <x v="18"/>
    <x v="8"/>
    <d v="2014-09-01T00:00:00"/>
    <x v="5"/>
    <n v="1063"/>
    <n v="1069"/>
    <n v="2132"/>
    <m/>
    <x v="0"/>
    <m/>
  </r>
  <r>
    <x v="18"/>
    <x v="9"/>
    <d v="2014-10-01T00:00:00"/>
    <x v="5"/>
    <n v="1202"/>
    <n v="1151"/>
    <n v="2353"/>
    <m/>
    <x v="0"/>
    <m/>
  </r>
  <r>
    <x v="18"/>
    <x v="10"/>
    <d v="2014-11-01T00:00:00"/>
    <x v="5"/>
    <n v="976"/>
    <n v="940"/>
    <n v="1916"/>
    <m/>
    <x v="0"/>
    <m/>
  </r>
  <r>
    <x v="18"/>
    <x v="11"/>
    <d v="2014-12-01T00:00:00"/>
    <x v="5"/>
    <n v="1057"/>
    <n v="912"/>
    <n v="1969"/>
    <m/>
    <x v="0"/>
    <m/>
  </r>
  <r>
    <x v="19"/>
    <x v="0"/>
    <d v="2015-01-01T00:00:00"/>
    <x v="5"/>
    <n v="871"/>
    <n v="1052"/>
    <n v="1923"/>
    <m/>
    <x v="0"/>
    <m/>
  </r>
  <r>
    <x v="19"/>
    <x v="1"/>
    <d v="2015-02-01T00:00:00"/>
    <x v="5"/>
    <n v="941"/>
    <n v="836"/>
    <n v="1777"/>
    <m/>
    <x v="0"/>
    <m/>
  </r>
  <r>
    <x v="19"/>
    <x v="2"/>
    <d v="2015-03-01T00:00:00"/>
    <x v="5"/>
    <n v="1071"/>
    <n v="1035"/>
    <n v="2106"/>
    <m/>
    <x v="0"/>
    <m/>
  </r>
  <r>
    <x v="19"/>
    <x v="3"/>
    <d v="2015-04-01T00:00:00"/>
    <x v="5"/>
    <n v="869"/>
    <n v="860"/>
    <n v="1729"/>
    <m/>
    <x v="0"/>
    <m/>
  </r>
  <r>
    <x v="19"/>
    <x v="4"/>
    <d v="2015-05-01T00:00:00"/>
    <x v="5"/>
    <n v="1070"/>
    <n v="961"/>
    <n v="2031"/>
    <m/>
    <x v="0"/>
    <m/>
  </r>
  <r>
    <x v="19"/>
    <x v="5"/>
    <d v="2015-06-01T00:00:00"/>
    <x v="5"/>
    <n v="996"/>
    <n v="988"/>
    <n v="1984"/>
    <m/>
    <x v="0"/>
    <m/>
  </r>
  <r>
    <x v="19"/>
    <x v="6"/>
    <d v="2015-07-01T00:00:00"/>
    <x v="5"/>
    <n v="1262"/>
    <n v="1262"/>
    <n v="2524"/>
    <m/>
    <x v="0"/>
    <m/>
  </r>
  <r>
    <x v="19"/>
    <x v="7"/>
    <d v="2015-08-01T00:00:00"/>
    <x v="5"/>
    <n v="1308"/>
    <n v="1245"/>
    <n v="2553"/>
    <m/>
    <x v="0"/>
    <m/>
  </r>
  <r>
    <x v="19"/>
    <x v="8"/>
    <d v="2015-09-01T00:00:00"/>
    <x v="5"/>
    <n v="1213"/>
    <n v="1202"/>
    <n v="2415"/>
    <m/>
    <x v="0"/>
    <m/>
  </r>
  <r>
    <x v="19"/>
    <x v="9"/>
    <d v="2015-10-01T00:00:00"/>
    <x v="5"/>
    <n v="1328"/>
    <n v="1185"/>
    <n v="2513"/>
    <m/>
    <x v="0"/>
    <m/>
  </r>
  <r>
    <x v="19"/>
    <x v="10"/>
    <d v="2015-11-01T00:00:00"/>
    <x v="5"/>
    <n v="1262"/>
    <n v="1178"/>
    <n v="2440"/>
    <m/>
    <x v="0"/>
    <m/>
  </r>
  <r>
    <x v="19"/>
    <x v="11"/>
    <d v="2015-12-01T00:00:00"/>
    <x v="5"/>
    <n v="1516"/>
    <n v="1189"/>
    <n v="2705"/>
    <m/>
    <x v="0"/>
    <m/>
  </r>
  <r>
    <x v="0"/>
    <x v="0"/>
    <d v="1996-01-01T00:00:00"/>
    <x v="6"/>
    <n v="1064"/>
    <n v="1014"/>
    <n v="2078"/>
    <m/>
    <x v="0"/>
    <m/>
  </r>
  <r>
    <x v="0"/>
    <x v="1"/>
    <d v="1996-02-01T00:00:00"/>
    <x v="6"/>
    <n v="975"/>
    <n v="1028"/>
    <n v="2003"/>
    <m/>
    <x v="0"/>
    <m/>
  </r>
  <r>
    <x v="0"/>
    <x v="2"/>
    <d v="1996-03-01T00:00:00"/>
    <x v="6"/>
    <n v="1043"/>
    <n v="1117"/>
    <n v="2160"/>
    <m/>
    <x v="0"/>
    <m/>
  </r>
  <r>
    <x v="0"/>
    <x v="3"/>
    <d v="1996-04-01T00:00:00"/>
    <x v="6"/>
    <n v="1063"/>
    <n v="1043"/>
    <n v="2106"/>
    <m/>
    <x v="0"/>
    <m/>
  </r>
  <r>
    <x v="0"/>
    <x v="4"/>
    <d v="1996-05-01T00:00:00"/>
    <x v="6"/>
    <n v="1274"/>
    <n v="1225"/>
    <n v="2499"/>
    <m/>
    <x v="0"/>
    <m/>
  </r>
  <r>
    <x v="0"/>
    <x v="5"/>
    <d v="1996-06-01T00:00:00"/>
    <x v="6"/>
    <n v="1183"/>
    <n v="1457"/>
    <n v="2640"/>
    <m/>
    <x v="0"/>
    <m/>
  </r>
  <r>
    <x v="0"/>
    <x v="6"/>
    <d v="1996-07-01T00:00:00"/>
    <x v="6"/>
    <n v="1402"/>
    <n v="1483"/>
    <n v="2885"/>
    <m/>
    <x v="0"/>
    <m/>
  </r>
  <r>
    <x v="0"/>
    <x v="7"/>
    <d v="1996-08-01T00:00:00"/>
    <x v="6"/>
    <n v="1752"/>
    <n v="1566"/>
    <n v="3318"/>
    <m/>
    <x v="0"/>
    <m/>
  </r>
  <r>
    <x v="0"/>
    <x v="8"/>
    <d v="1996-09-01T00:00:00"/>
    <x v="6"/>
    <n v="1123"/>
    <n v="1164"/>
    <n v="2287"/>
    <m/>
    <x v="0"/>
    <m/>
  </r>
  <r>
    <x v="0"/>
    <x v="9"/>
    <d v="1996-10-01T00:00:00"/>
    <x v="6"/>
    <n v="1073"/>
    <n v="959"/>
    <n v="2032"/>
    <m/>
    <x v="0"/>
    <m/>
  </r>
  <r>
    <x v="0"/>
    <x v="10"/>
    <d v="1996-11-01T00:00:00"/>
    <x v="6"/>
    <n v="1105"/>
    <n v="1104"/>
    <n v="2209"/>
    <m/>
    <x v="0"/>
    <m/>
  </r>
  <r>
    <x v="0"/>
    <x v="11"/>
    <d v="1996-12-01T00:00:00"/>
    <x v="6"/>
    <n v="1069"/>
    <n v="839"/>
    <n v="1908"/>
    <m/>
    <x v="0"/>
    <m/>
  </r>
  <r>
    <x v="1"/>
    <x v="0"/>
    <d v="1997-01-01T00:00:00"/>
    <x v="6"/>
    <n v="947"/>
    <n v="922"/>
    <n v="1869"/>
    <m/>
    <x v="0"/>
    <m/>
  </r>
  <r>
    <x v="1"/>
    <x v="1"/>
    <d v="1997-02-01T00:00:00"/>
    <x v="6"/>
    <n v="689"/>
    <n v="713"/>
    <n v="1402"/>
    <m/>
    <x v="0"/>
    <m/>
  </r>
  <r>
    <x v="1"/>
    <x v="2"/>
    <d v="1997-03-01T00:00:00"/>
    <x v="6"/>
    <n v="821"/>
    <n v="858"/>
    <n v="1679"/>
    <m/>
    <x v="0"/>
    <m/>
  </r>
  <r>
    <x v="1"/>
    <x v="3"/>
    <d v="1997-04-01T00:00:00"/>
    <x v="6"/>
    <n v="830"/>
    <n v="818"/>
    <n v="1648"/>
    <m/>
    <x v="0"/>
    <m/>
  </r>
  <r>
    <x v="1"/>
    <x v="4"/>
    <d v="1997-05-01T00:00:00"/>
    <x v="6"/>
    <n v="1129"/>
    <n v="1084"/>
    <n v="2213"/>
    <m/>
    <x v="0"/>
    <m/>
  </r>
  <r>
    <x v="1"/>
    <x v="5"/>
    <d v="1997-06-01T00:00:00"/>
    <x v="6"/>
    <n v="1043"/>
    <n v="1177"/>
    <n v="2220"/>
    <m/>
    <x v="0"/>
    <m/>
  </r>
  <r>
    <x v="1"/>
    <x v="6"/>
    <d v="1997-07-01T00:00:00"/>
    <x v="6"/>
    <n v="1396"/>
    <n v="1426"/>
    <n v="2822"/>
    <m/>
    <x v="0"/>
    <m/>
  </r>
  <r>
    <x v="1"/>
    <x v="7"/>
    <d v="1997-08-01T00:00:00"/>
    <x v="6"/>
    <n v="1505"/>
    <n v="1389"/>
    <n v="2894"/>
    <m/>
    <x v="0"/>
    <m/>
  </r>
  <r>
    <x v="1"/>
    <x v="8"/>
    <d v="1997-09-01T00:00:00"/>
    <x v="6"/>
    <n v="1177"/>
    <n v="1174"/>
    <n v="2351"/>
    <m/>
    <x v="0"/>
    <m/>
  </r>
  <r>
    <x v="1"/>
    <x v="9"/>
    <d v="1997-10-01T00:00:00"/>
    <x v="6"/>
    <n v="1131"/>
    <n v="1003"/>
    <n v="2134"/>
    <m/>
    <x v="0"/>
    <m/>
  </r>
  <r>
    <x v="1"/>
    <x v="10"/>
    <d v="1997-11-01T00:00:00"/>
    <x v="6"/>
    <n v="834"/>
    <n v="835"/>
    <n v="1669"/>
    <m/>
    <x v="0"/>
    <m/>
  </r>
  <r>
    <x v="1"/>
    <x v="11"/>
    <d v="1997-12-01T00:00:00"/>
    <x v="6"/>
    <n v="929"/>
    <n v="813"/>
    <n v="1742"/>
    <m/>
    <x v="0"/>
    <m/>
  </r>
  <r>
    <x v="2"/>
    <x v="0"/>
    <d v="1998-01-01T00:00:00"/>
    <x v="6"/>
    <n v="835"/>
    <n v="807"/>
    <n v="1642"/>
    <m/>
    <x v="0"/>
    <m/>
  </r>
  <r>
    <x v="2"/>
    <x v="1"/>
    <d v="1998-02-01T00:00:00"/>
    <x v="6"/>
    <n v="749"/>
    <n v="821"/>
    <n v="1570"/>
    <m/>
    <x v="0"/>
    <m/>
  </r>
  <r>
    <x v="2"/>
    <x v="2"/>
    <d v="1998-03-01T00:00:00"/>
    <x v="6"/>
    <n v="705"/>
    <n v="875"/>
    <n v="1580"/>
    <m/>
    <x v="0"/>
    <m/>
  </r>
  <r>
    <x v="2"/>
    <x v="3"/>
    <d v="1998-04-01T00:00:00"/>
    <x v="6"/>
    <n v="834"/>
    <n v="870"/>
    <n v="1704"/>
    <m/>
    <x v="0"/>
    <m/>
  </r>
  <r>
    <x v="2"/>
    <x v="4"/>
    <d v="1998-05-01T00:00:00"/>
    <x v="6"/>
    <n v="999"/>
    <n v="993"/>
    <n v="1992"/>
    <m/>
    <x v="0"/>
    <m/>
  </r>
  <r>
    <x v="2"/>
    <x v="5"/>
    <d v="1998-06-01T00:00:00"/>
    <x v="6"/>
    <n v="1146"/>
    <n v="1335"/>
    <n v="2481"/>
    <m/>
    <x v="0"/>
    <m/>
  </r>
  <r>
    <x v="2"/>
    <x v="6"/>
    <d v="1998-07-01T00:00:00"/>
    <x v="6"/>
    <n v="1409"/>
    <n v="1436"/>
    <n v="2845"/>
    <m/>
    <x v="0"/>
    <m/>
  </r>
  <r>
    <x v="2"/>
    <x v="7"/>
    <d v="1998-08-01T00:00:00"/>
    <x v="6"/>
    <n v="1504"/>
    <n v="1225"/>
    <n v="2729"/>
    <m/>
    <x v="0"/>
    <m/>
  </r>
  <r>
    <x v="2"/>
    <x v="8"/>
    <d v="1998-09-01T00:00:00"/>
    <x v="6"/>
    <n v="992"/>
    <n v="954"/>
    <n v="1946"/>
    <m/>
    <x v="0"/>
    <m/>
  </r>
  <r>
    <x v="2"/>
    <x v="9"/>
    <d v="1998-10-01T00:00:00"/>
    <x v="6"/>
    <n v="867"/>
    <n v="822"/>
    <n v="1689"/>
    <m/>
    <x v="0"/>
    <m/>
  </r>
  <r>
    <x v="2"/>
    <x v="10"/>
    <d v="1998-11-01T00:00:00"/>
    <x v="6"/>
    <n v="844"/>
    <n v="878"/>
    <n v="1722"/>
    <m/>
    <x v="0"/>
    <m/>
  </r>
  <r>
    <x v="2"/>
    <x v="11"/>
    <d v="1998-12-01T00:00:00"/>
    <x v="6"/>
    <n v="1021"/>
    <n v="988"/>
    <n v="2009"/>
    <m/>
    <x v="0"/>
    <m/>
  </r>
  <r>
    <x v="3"/>
    <x v="0"/>
    <d v="1999-01-01T00:00:00"/>
    <x v="6"/>
    <n v="948"/>
    <n v="755"/>
    <n v="1703"/>
    <m/>
    <x v="0"/>
    <m/>
  </r>
  <r>
    <x v="3"/>
    <x v="1"/>
    <d v="1999-02-01T00:00:00"/>
    <x v="6"/>
    <n v="716"/>
    <n v="726"/>
    <n v="1442"/>
    <m/>
    <x v="0"/>
    <m/>
  </r>
  <r>
    <x v="3"/>
    <x v="2"/>
    <d v="1999-03-01T00:00:00"/>
    <x v="6"/>
    <n v="769"/>
    <n v="723"/>
    <n v="1492"/>
    <m/>
    <x v="0"/>
    <m/>
  </r>
  <r>
    <x v="3"/>
    <x v="3"/>
    <d v="1999-04-01T00:00:00"/>
    <x v="6"/>
    <n v="797"/>
    <n v="757"/>
    <n v="1554"/>
    <m/>
    <x v="0"/>
    <m/>
  </r>
  <r>
    <x v="3"/>
    <x v="4"/>
    <d v="1999-05-01T00:00:00"/>
    <x v="6"/>
    <n v="995"/>
    <n v="1028"/>
    <n v="2023"/>
    <m/>
    <x v="0"/>
    <m/>
  </r>
  <r>
    <x v="3"/>
    <x v="5"/>
    <d v="1999-06-01T00:00:00"/>
    <x v="6"/>
    <n v="1234"/>
    <n v="1426"/>
    <n v="2660"/>
    <m/>
    <x v="0"/>
    <m/>
  </r>
  <r>
    <x v="3"/>
    <x v="6"/>
    <d v="1999-07-01T00:00:00"/>
    <x v="6"/>
    <n v="1545"/>
    <n v="1658"/>
    <n v="3203"/>
    <m/>
    <x v="0"/>
    <m/>
  </r>
  <r>
    <x v="3"/>
    <x v="7"/>
    <d v="1999-08-01T00:00:00"/>
    <x v="6"/>
    <n v="1842"/>
    <n v="1541"/>
    <n v="3383"/>
    <m/>
    <x v="0"/>
    <m/>
  </r>
  <r>
    <x v="3"/>
    <x v="8"/>
    <d v="1999-09-01T00:00:00"/>
    <x v="6"/>
    <n v="1300"/>
    <n v="1263"/>
    <n v="2563"/>
    <m/>
    <x v="0"/>
    <m/>
  </r>
  <r>
    <x v="3"/>
    <x v="9"/>
    <d v="1999-10-01T00:00:00"/>
    <x v="6"/>
    <n v="1146"/>
    <n v="1100"/>
    <n v="2246"/>
    <m/>
    <x v="0"/>
    <m/>
  </r>
  <r>
    <x v="3"/>
    <x v="10"/>
    <d v="1999-11-01T00:00:00"/>
    <x v="6"/>
    <n v="922"/>
    <n v="837"/>
    <n v="1759"/>
    <m/>
    <x v="0"/>
    <m/>
  </r>
  <r>
    <x v="3"/>
    <x v="11"/>
    <d v="1999-12-01T00:00:00"/>
    <x v="6"/>
    <n v="1051"/>
    <n v="1189"/>
    <n v="2240"/>
    <m/>
    <x v="0"/>
    <m/>
  </r>
  <r>
    <x v="4"/>
    <x v="0"/>
    <d v="2000-01-01T00:00:00"/>
    <x v="6"/>
    <n v="804"/>
    <n v="731"/>
    <n v="1535"/>
    <m/>
    <x v="0"/>
    <m/>
  </r>
  <r>
    <x v="4"/>
    <x v="1"/>
    <d v="2000-02-01T00:00:00"/>
    <x v="6"/>
    <n v="800"/>
    <n v="815"/>
    <n v="1615"/>
    <m/>
    <x v="0"/>
    <m/>
  </r>
  <r>
    <x v="4"/>
    <x v="2"/>
    <d v="2000-03-01T00:00:00"/>
    <x v="6"/>
    <n v="892"/>
    <n v="892"/>
    <n v="1784"/>
    <m/>
    <x v="0"/>
    <m/>
  </r>
  <r>
    <x v="4"/>
    <x v="3"/>
    <d v="2000-04-01T00:00:00"/>
    <x v="6"/>
    <n v="847"/>
    <n v="858"/>
    <n v="1705"/>
    <m/>
    <x v="0"/>
    <m/>
  </r>
  <r>
    <x v="4"/>
    <x v="4"/>
    <d v="2000-05-01T00:00:00"/>
    <x v="6"/>
    <n v="1070"/>
    <n v="1054"/>
    <n v="2124"/>
    <m/>
    <x v="0"/>
    <m/>
  </r>
  <r>
    <x v="4"/>
    <x v="5"/>
    <d v="2000-06-01T00:00:00"/>
    <x v="6"/>
    <n v="1129"/>
    <n v="1432"/>
    <n v="2561"/>
    <m/>
    <x v="0"/>
    <m/>
  </r>
  <r>
    <x v="4"/>
    <x v="6"/>
    <d v="2000-07-01T00:00:00"/>
    <x v="6"/>
    <n v="1644"/>
    <n v="1542"/>
    <n v="3186"/>
    <m/>
    <x v="0"/>
    <m/>
  </r>
  <r>
    <x v="4"/>
    <x v="7"/>
    <d v="2000-08-01T00:00:00"/>
    <x v="6"/>
    <n v="1648"/>
    <n v="1448"/>
    <n v="3096"/>
    <m/>
    <x v="0"/>
    <m/>
  </r>
  <r>
    <x v="4"/>
    <x v="8"/>
    <d v="2000-09-01T00:00:00"/>
    <x v="6"/>
    <n v="1082"/>
    <n v="987"/>
    <n v="2069"/>
    <m/>
    <x v="0"/>
    <m/>
  </r>
  <r>
    <x v="4"/>
    <x v="9"/>
    <d v="2000-10-01T00:00:00"/>
    <x v="6"/>
    <n v="1265"/>
    <n v="1144"/>
    <n v="2409"/>
    <m/>
    <x v="0"/>
    <m/>
  </r>
  <r>
    <x v="4"/>
    <x v="10"/>
    <d v="2000-11-01T00:00:00"/>
    <x v="6"/>
    <n v="1073"/>
    <n v="987"/>
    <n v="2060"/>
    <m/>
    <x v="0"/>
    <m/>
  </r>
  <r>
    <x v="4"/>
    <x v="11"/>
    <d v="2000-12-01T00:00:00"/>
    <x v="6"/>
    <n v="1029"/>
    <n v="1138"/>
    <n v="2167"/>
    <m/>
    <x v="0"/>
    <m/>
  </r>
  <r>
    <x v="5"/>
    <x v="0"/>
    <d v="2001-01-01T00:00:00"/>
    <x v="6"/>
    <n v="834"/>
    <n v="992"/>
    <n v="1826"/>
    <m/>
    <x v="0"/>
    <m/>
  </r>
  <r>
    <x v="5"/>
    <x v="1"/>
    <d v="2001-02-01T00:00:00"/>
    <x v="6"/>
    <n v="665"/>
    <n v="755"/>
    <n v="1420"/>
    <m/>
    <x v="0"/>
    <m/>
  </r>
  <r>
    <x v="5"/>
    <x v="2"/>
    <d v="2001-03-01T00:00:00"/>
    <x v="6"/>
    <n v="1026"/>
    <n v="1012"/>
    <n v="2038"/>
    <m/>
    <x v="0"/>
    <m/>
  </r>
  <r>
    <x v="5"/>
    <x v="3"/>
    <d v="2001-04-01T00:00:00"/>
    <x v="6"/>
    <n v="1003"/>
    <n v="989"/>
    <n v="1992"/>
    <m/>
    <x v="0"/>
    <m/>
  </r>
  <r>
    <x v="5"/>
    <x v="4"/>
    <d v="2001-05-01T00:00:00"/>
    <x v="6"/>
    <n v="986"/>
    <n v="1104"/>
    <n v="2090"/>
    <m/>
    <x v="0"/>
    <m/>
  </r>
  <r>
    <x v="5"/>
    <x v="5"/>
    <d v="2001-06-01T00:00:00"/>
    <x v="6"/>
    <n v="1306"/>
    <n v="1345"/>
    <n v="2651"/>
    <m/>
    <x v="0"/>
    <m/>
  </r>
  <r>
    <x v="5"/>
    <x v="6"/>
    <d v="2001-07-01T00:00:00"/>
    <x v="6"/>
    <n v="1351"/>
    <n v="1328"/>
    <n v="2679"/>
    <m/>
    <x v="0"/>
    <m/>
  </r>
  <r>
    <x v="5"/>
    <x v="7"/>
    <d v="2001-08-01T00:00:00"/>
    <x v="6"/>
    <n v="1411"/>
    <n v="1169"/>
    <n v="2580"/>
    <m/>
    <x v="0"/>
    <m/>
  </r>
  <r>
    <x v="5"/>
    <x v="8"/>
    <d v="2001-09-01T00:00:00"/>
    <x v="6"/>
    <n v="686"/>
    <n v="638"/>
    <n v="1324"/>
    <m/>
    <x v="0"/>
    <m/>
  </r>
  <r>
    <x v="5"/>
    <x v="9"/>
    <d v="2001-10-01T00:00:00"/>
    <x v="6"/>
    <n v="609"/>
    <n v="548"/>
    <n v="1157"/>
    <m/>
    <x v="0"/>
    <m/>
  </r>
  <r>
    <x v="5"/>
    <x v="10"/>
    <d v="2001-11-01T00:00:00"/>
    <x v="6"/>
    <n v="649"/>
    <n v="630"/>
    <n v="1279"/>
    <m/>
    <x v="0"/>
    <m/>
  </r>
  <r>
    <x v="5"/>
    <x v="11"/>
    <d v="2001-12-01T00:00:00"/>
    <x v="6"/>
    <n v="797"/>
    <n v="789"/>
    <n v="1586"/>
    <m/>
    <x v="0"/>
    <m/>
  </r>
  <r>
    <x v="6"/>
    <x v="0"/>
    <d v="2002-01-01T00:00:00"/>
    <x v="6"/>
    <n v="745"/>
    <n v="679"/>
    <n v="1424"/>
    <m/>
    <x v="0"/>
    <m/>
  </r>
  <r>
    <x v="6"/>
    <x v="1"/>
    <d v="2002-02-01T00:00:00"/>
    <x v="6"/>
    <n v="749"/>
    <n v="794"/>
    <n v="1543"/>
    <m/>
    <x v="0"/>
    <m/>
  </r>
  <r>
    <x v="6"/>
    <x v="2"/>
    <d v="2002-03-01T00:00:00"/>
    <x v="6"/>
    <n v="797"/>
    <n v="765"/>
    <n v="1562"/>
    <m/>
    <x v="0"/>
    <m/>
  </r>
  <r>
    <x v="6"/>
    <x v="3"/>
    <d v="2002-04-01T00:00:00"/>
    <x v="6"/>
    <n v="823"/>
    <n v="812"/>
    <n v="1635"/>
    <m/>
    <x v="0"/>
    <m/>
  </r>
  <r>
    <x v="6"/>
    <x v="4"/>
    <d v="2002-05-01T00:00:00"/>
    <x v="6"/>
    <n v="807"/>
    <n v="852"/>
    <n v="1659"/>
    <m/>
    <x v="0"/>
    <m/>
  </r>
  <r>
    <x v="6"/>
    <x v="5"/>
    <d v="2002-06-01T00:00:00"/>
    <x v="6"/>
    <n v="900"/>
    <n v="1162"/>
    <n v="2062"/>
    <m/>
    <x v="0"/>
    <m/>
  </r>
  <r>
    <x v="6"/>
    <x v="6"/>
    <d v="2002-07-01T00:00:00"/>
    <x v="6"/>
    <n v="1083"/>
    <n v="986"/>
    <n v="2069"/>
    <m/>
    <x v="0"/>
    <m/>
  </r>
  <r>
    <x v="6"/>
    <x v="7"/>
    <d v="2002-08-01T00:00:00"/>
    <x v="6"/>
    <n v="1120"/>
    <n v="1000"/>
    <n v="2120"/>
    <m/>
    <x v="0"/>
    <m/>
  </r>
  <r>
    <x v="6"/>
    <x v="8"/>
    <d v="2002-09-01T00:00:00"/>
    <x v="6"/>
    <n v="754"/>
    <n v="793"/>
    <n v="1547"/>
    <m/>
    <x v="0"/>
    <m/>
  </r>
  <r>
    <x v="6"/>
    <x v="9"/>
    <d v="2002-10-01T00:00:00"/>
    <x v="6"/>
    <n v="850"/>
    <n v="815"/>
    <n v="1665"/>
    <m/>
    <x v="0"/>
    <m/>
  </r>
  <r>
    <x v="6"/>
    <x v="10"/>
    <d v="2002-11-01T00:00:00"/>
    <x v="6"/>
    <n v="708"/>
    <n v="689"/>
    <n v="1397"/>
    <m/>
    <x v="0"/>
    <m/>
  </r>
  <r>
    <x v="6"/>
    <x v="11"/>
    <d v="2002-12-01T00:00:00"/>
    <x v="6"/>
    <n v="766"/>
    <n v="788"/>
    <n v="1554"/>
    <m/>
    <x v="0"/>
    <m/>
  </r>
  <r>
    <x v="7"/>
    <x v="0"/>
    <d v="2003-01-01T00:00:00"/>
    <x v="6"/>
    <n v="700"/>
    <n v="621"/>
    <n v="1321"/>
    <m/>
    <x v="0"/>
    <m/>
  </r>
  <r>
    <x v="7"/>
    <x v="1"/>
    <d v="2003-02-01T00:00:00"/>
    <x v="6"/>
    <n v="686"/>
    <n v="705"/>
    <n v="1391"/>
    <m/>
    <x v="0"/>
    <m/>
  </r>
  <r>
    <x v="7"/>
    <x v="2"/>
    <d v="2003-03-01T00:00:00"/>
    <x v="6"/>
    <n v="689"/>
    <n v="696"/>
    <n v="1385"/>
    <m/>
    <x v="0"/>
    <m/>
  </r>
  <r>
    <x v="7"/>
    <x v="3"/>
    <d v="2003-04-01T00:00:00"/>
    <x v="6"/>
    <n v="782"/>
    <n v="736"/>
    <n v="1518"/>
    <m/>
    <x v="0"/>
    <m/>
  </r>
  <r>
    <x v="7"/>
    <x v="4"/>
    <d v="2003-05-01T00:00:00"/>
    <x v="6"/>
    <n v="952"/>
    <n v="916"/>
    <n v="1868"/>
    <m/>
    <x v="0"/>
    <m/>
  </r>
  <r>
    <x v="7"/>
    <x v="5"/>
    <d v="2003-06-01T00:00:00"/>
    <x v="6"/>
    <n v="907"/>
    <n v="1090"/>
    <n v="1997"/>
    <m/>
    <x v="0"/>
    <m/>
  </r>
  <r>
    <x v="7"/>
    <x v="6"/>
    <d v="2003-07-01T00:00:00"/>
    <x v="6"/>
    <n v="1195"/>
    <n v="1136"/>
    <n v="2331"/>
    <m/>
    <x v="0"/>
    <m/>
  </r>
  <r>
    <x v="7"/>
    <x v="7"/>
    <d v="2003-08-01T00:00:00"/>
    <x v="6"/>
    <n v="1139"/>
    <n v="979"/>
    <n v="2118"/>
    <m/>
    <x v="0"/>
    <m/>
  </r>
  <r>
    <x v="7"/>
    <x v="8"/>
    <d v="2003-09-01T00:00:00"/>
    <x v="6"/>
    <n v="1025"/>
    <n v="993"/>
    <n v="2018"/>
    <m/>
    <x v="0"/>
    <m/>
  </r>
  <r>
    <x v="7"/>
    <x v="9"/>
    <d v="2003-10-01T00:00:00"/>
    <x v="6"/>
    <n v="949"/>
    <n v="839"/>
    <n v="1788"/>
    <m/>
    <x v="0"/>
    <m/>
  </r>
  <r>
    <x v="7"/>
    <x v="10"/>
    <d v="2003-11-01T00:00:00"/>
    <x v="6"/>
    <n v="866"/>
    <n v="849"/>
    <n v="1715"/>
    <m/>
    <x v="0"/>
    <m/>
  </r>
  <r>
    <x v="7"/>
    <x v="11"/>
    <d v="2003-12-01T00:00:00"/>
    <x v="6"/>
    <n v="942"/>
    <n v="819"/>
    <n v="1761"/>
    <m/>
    <x v="0"/>
    <m/>
  </r>
  <r>
    <x v="8"/>
    <x v="0"/>
    <d v="2004-01-01T00:00:00"/>
    <x v="6"/>
    <n v="1009"/>
    <n v="918"/>
    <n v="1927"/>
    <m/>
    <x v="0"/>
    <m/>
  </r>
  <r>
    <x v="8"/>
    <x v="1"/>
    <d v="2004-02-01T00:00:00"/>
    <x v="6"/>
    <n v="745"/>
    <n v="740"/>
    <n v="1485"/>
    <m/>
    <x v="0"/>
    <m/>
  </r>
  <r>
    <x v="8"/>
    <x v="2"/>
    <d v="2004-03-01T00:00:00"/>
    <x v="6"/>
    <n v="964"/>
    <n v="892"/>
    <n v="1856"/>
    <m/>
    <x v="0"/>
    <m/>
  </r>
  <r>
    <x v="8"/>
    <x v="3"/>
    <d v="2004-04-01T00:00:00"/>
    <x v="6"/>
    <n v="1004"/>
    <n v="1008"/>
    <n v="2012"/>
    <m/>
    <x v="0"/>
    <m/>
  </r>
  <r>
    <x v="8"/>
    <x v="4"/>
    <d v="2004-05-01T00:00:00"/>
    <x v="6"/>
    <n v="987"/>
    <n v="994"/>
    <n v="1981"/>
    <m/>
    <x v="0"/>
    <m/>
  </r>
  <r>
    <x v="8"/>
    <x v="5"/>
    <d v="2004-06-01T00:00:00"/>
    <x v="6"/>
    <n v="1112"/>
    <n v="1239"/>
    <n v="2351"/>
    <m/>
    <x v="0"/>
    <m/>
  </r>
  <r>
    <x v="8"/>
    <x v="6"/>
    <d v="2004-07-01T00:00:00"/>
    <x v="6"/>
    <n v="1225"/>
    <n v="1203"/>
    <n v="2428"/>
    <m/>
    <x v="0"/>
    <m/>
  </r>
  <r>
    <x v="8"/>
    <x v="7"/>
    <d v="2004-08-01T00:00:00"/>
    <x v="6"/>
    <n v="1287"/>
    <n v="1099"/>
    <n v="2386"/>
    <m/>
    <x v="0"/>
    <m/>
  </r>
  <r>
    <x v="8"/>
    <x v="8"/>
    <d v="2004-09-01T00:00:00"/>
    <x v="6"/>
    <n v="1089"/>
    <n v="1053"/>
    <n v="2142"/>
    <m/>
    <x v="0"/>
    <m/>
  </r>
  <r>
    <x v="8"/>
    <x v="9"/>
    <d v="2004-10-01T00:00:00"/>
    <x v="6"/>
    <n v="1181"/>
    <n v="1135"/>
    <n v="2316"/>
    <m/>
    <x v="0"/>
    <m/>
  </r>
  <r>
    <x v="8"/>
    <x v="10"/>
    <d v="2004-11-01T00:00:00"/>
    <x v="6"/>
    <n v="962"/>
    <n v="924"/>
    <n v="1886"/>
    <m/>
    <x v="0"/>
    <m/>
  </r>
  <r>
    <x v="8"/>
    <x v="11"/>
    <d v="2004-12-01T00:00:00"/>
    <x v="6"/>
    <n v="1220"/>
    <n v="1215"/>
    <n v="2435"/>
    <m/>
    <x v="0"/>
    <m/>
  </r>
  <r>
    <x v="9"/>
    <x v="0"/>
    <d v="2005-01-01T00:00:00"/>
    <x v="6"/>
    <n v="978"/>
    <n v="833"/>
    <n v="1811"/>
    <m/>
    <x v="0"/>
    <m/>
  </r>
  <r>
    <x v="9"/>
    <x v="1"/>
    <d v="2005-02-01T00:00:00"/>
    <x v="6"/>
    <n v="792"/>
    <n v="832"/>
    <n v="1624"/>
    <m/>
    <x v="0"/>
    <m/>
  </r>
  <r>
    <x v="9"/>
    <x v="2"/>
    <d v="2005-03-01T00:00:00"/>
    <x v="6"/>
    <n v="920"/>
    <n v="842"/>
    <n v="1762"/>
    <m/>
    <x v="0"/>
    <m/>
  </r>
  <r>
    <x v="9"/>
    <x v="3"/>
    <d v="2005-04-01T00:00:00"/>
    <x v="6"/>
    <n v="909"/>
    <n v="984"/>
    <n v="1893"/>
    <m/>
    <x v="0"/>
    <m/>
  </r>
  <r>
    <x v="9"/>
    <x v="4"/>
    <d v="2005-05-01T00:00:00"/>
    <x v="6"/>
    <n v="974"/>
    <n v="1043"/>
    <n v="2017"/>
    <m/>
    <x v="0"/>
    <m/>
  </r>
  <r>
    <x v="9"/>
    <x v="5"/>
    <d v="2005-06-01T00:00:00"/>
    <x v="6"/>
    <n v="1089"/>
    <n v="1274"/>
    <n v="2363"/>
    <m/>
    <x v="0"/>
    <m/>
  </r>
  <r>
    <x v="9"/>
    <x v="6"/>
    <d v="2005-07-01T00:00:00"/>
    <x v="6"/>
    <n v="1266"/>
    <n v="1237"/>
    <n v="2503"/>
    <m/>
    <x v="0"/>
    <m/>
  </r>
  <r>
    <x v="9"/>
    <x v="7"/>
    <d v="2005-08-01T00:00:00"/>
    <x v="6"/>
    <n v="1293"/>
    <n v="1094"/>
    <n v="2387"/>
    <m/>
    <x v="0"/>
    <m/>
  </r>
  <r>
    <x v="9"/>
    <x v="8"/>
    <d v="2005-09-01T00:00:00"/>
    <x v="6"/>
    <n v="1019"/>
    <n v="973"/>
    <n v="1992"/>
    <m/>
    <x v="0"/>
    <m/>
  </r>
  <r>
    <x v="9"/>
    <x v="9"/>
    <d v="2005-10-01T00:00:00"/>
    <x v="6"/>
    <n v="1171"/>
    <n v="994"/>
    <n v="2165"/>
    <m/>
    <x v="0"/>
    <m/>
  </r>
  <r>
    <x v="9"/>
    <x v="10"/>
    <d v="2005-11-01T00:00:00"/>
    <x v="6"/>
    <n v="1080"/>
    <n v="1046"/>
    <n v="2126"/>
    <m/>
    <x v="0"/>
    <m/>
  </r>
  <r>
    <x v="9"/>
    <x v="11"/>
    <d v="2005-12-01T00:00:00"/>
    <x v="6"/>
    <n v="1290"/>
    <n v="1252"/>
    <n v="2542"/>
    <m/>
    <x v="0"/>
    <m/>
  </r>
  <r>
    <x v="10"/>
    <x v="0"/>
    <d v="2006-01-01T00:00:00"/>
    <x v="6"/>
    <n v="1050"/>
    <n v="912"/>
    <n v="1962"/>
    <m/>
    <x v="0"/>
    <m/>
  </r>
  <r>
    <x v="10"/>
    <x v="1"/>
    <d v="2006-02-01T00:00:00"/>
    <x v="6"/>
    <n v="1033"/>
    <n v="1069"/>
    <n v="2102"/>
    <m/>
    <x v="0"/>
    <m/>
  </r>
  <r>
    <x v="10"/>
    <x v="2"/>
    <d v="2006-03-01T00:00:00"/>
    <x v="6"/>
    <n v="1219"/>
    <n v="1181"/>
    <n v="2400"/>
    <m/>
    <x v="0"/>
    <m/>
  </r>
  <r>
    <x v="10"/>
    <x v="3"/>
    <d v="2006-04-01T00:00:00"/>
    <x v="6"/>
    <n v="1083"/>
    <n v="1121"/>
    <n v="2204"/>
    <m/>
    <x v="0"/>
    <m/>
  </r>
  <r>
    <x v="10"/>
    <x v="4"/>
    <d v="2006-05-01T00:00:00"/>
    <x v="6"/>
    <n v="1236"/>
    <n v="1305"/>
    <n v="2541"/>
    <m/>
    <x v="0"/>
    <m/>
  </r>
  <r>
    <x v="10"/>
    <x v="5"/>
    <d v="2006-06-01T00:00:00"/>
    <x v="6"/>
    <n v="1292"/>
    <n v="1407"/>
    <n v="2699"/>
    <m/>
    <x v="0"/>
    <m/>
  </r>
  <r>
    <x v="10"/>
    <x v="6"/>
    <d v="2006-07-01T00:00:00"/>
    <x v="6"/>
    <n v="1508"/>
    <n v="1478"/>
    <n v="2986"/>
    <m/>
    <x v="0"/>
    <m/>
  </r>
  <r>
    <x v="10"/>
    <x v="7"/>
    <d v="2006-08-01T00:00:00"/>
    <x v="6"/>
    <n v="1553"/>
    <n v="1327"/>
    <n v="2880"/>
    <m/>
    <x v="0"/>
    <m/>
  </r>
  <r>
    <x v="10"/>
    <x v="8"/>
    <d v="2006-09-01T00:00:00"/>
    <x v="6"/>
    <n v="1201"/>
    <n v="1223"/>
    <n v="2424"/>
    <m/>
    <x v="0"/>
    <m/>
  </r>
  <r>
    <x v="10"/>
    <x v="9"/>
    <d v="2006-10-01T00:00:00"/>
    <x v="6"/>
    <n v="1402"/>
    <n v="1246"/>
    <n v="2648"/>
    <m/>
    <x v="0"/>
    <m/>
  </r>
  <r>
    <x v="10"/>
    <x v="10"/>
    <d v="2006-11-01T00:00:00"/>
    <x v="6"/>
    <n v="1144"/>
    <n v="1098"/>
    <n v="2242"/>
    <m/>
    <x v="0"/>
    <m/>
  </r>
  <r>
    <x v="10"/>
    <x v="11"/>
    <d v="2006-12-01T00:00:00"/>
    <x v="6"/>
    <n v="1042"/>
    <n v="1037"/>
    <n v="2079"/>
    <m/>
    <x v="0"/>
    <m/>
  </r>
  <r>
    <x v="11"/>
    <x v="0"/>
    <d v="2007-01-01T00:00:00"/>
    <x v="6"/>
    <n v="1103"/>
    <n v="1007"/>
    <n v="2110"/>
    <m/>
    <x v="0"/>
    <m/>
  </r>
  <r>
    <x v="11"/>
    <x v="1"/>
    <d v="2007-02-01T00:00:00"/>
    <x v="6"/>
    <n v="1103"/>
    <n v="1007"/>
    <n v="2110"/>
    <m/>
    <x v="0"/>
    <m/>
  </r>
  <r>
    <x v="11"/>
    <x v="2"/>
    <d v="2007-03-01T00:00:00"/>
    <x v="6"/>
    <n v="1186"/>
    <n v="1094"/>
    <n v="2280"/>
    <m/>
    <x v="0"/>
    <m/>
  </r>
  <r>
    <x v="11"/>
    <x v="3"/>
    <d v="2007-04-01T00:00:00"/>
    <x v="6"/>
    <n v="1160"/>
    <n v="1130"/>
    <n v="2290"/>
    <m/>
    <x v="0"/>
    <m/>
  </r>
  <r>
    <x v="11"/>
    <x v="4"/>
    <d v="2007-05-01T00:00:00"/>
    <x v="6"/>
    <n v="1209"/>
    <n v="1278"/>
    <n v="2487"/>
    <m/>
    <x v="0"/>
    <m/>
  </r>
  <r>
    <x v="11"/>
    <x v="5"/>
    <d v="2007-06-01T00:00:00"/>
    <x v="6"/>
    <n v="1279"/>
    <n v="1469"/>
    <n v="2748"/>
    <m/>
    <x v="0"/>
    <m/>
  </r>
  <r>
    <x v="11"/>
    <x v="6"/>
    <d v="2007-07-01T00:00:00"/>
    <x v="6"/>
    <n v="1545"/>
    <n v="1453"/>
    <n v="2998"/>
    <m/>
    <x v="0"/>
    <m/>
  </r>
  <r>
    <x v="11"/>
    <x v="7"/>
    <d v="2007-08-01T00:00:00"/>
    <x v="6"/>
    <n v="1668"/>
    <n v="1465"/>
    <n v="3133"/>
    <m/>
    <x v="0"/>
    <m/>
  </r>
  <r>
    <x v="11"/>
    <x v="8"/>
    <d v="2007-09-01T00:00:00"/>
    <x v="6"/>
    <n v="1365"/>
    <n v="1269"/>
    <n v="2634"/>
    <m/>
    <x v="0"/>
    <m/>
  </r>
  <r>
    <x v="11"/>
    <x v="9"/>
    <d v="2007-10-01T00:00:00"/>
    <x v="6"/>
    <n v="1465"/>
    <n v="1447"/>
    <n v="2912"/>
    <m/>
    <x v="0"/>
    <m/>
  </r>
  <r>
    <x v="11"/>
    <x v="10"/>
    <d v="2007-11-01T00:00:00"/>
    <x v="6"/>
    <n v="1303"/>
    <n v="1247"/>
    <n v="2550"/>
    <m/>
    <x v="0"/>
    <m/>
  </r>
  <r>
    <x v="11"/>
    <x v="11"/>
    <d v="2007-12-01T00:00:00"/>
    <x v="6"/>
    <n v="1445"/>
    <n v="1458"/>
    <n v="2903"/>
    <m/>
    <x v="0"/>
    <m/>
  </r>
  <r>
    <x v="12"/>
    <x v="0"/>
    <d v="2008-01-01T00:00:00"/>
    <x v="6"/>
    <n v="1197"/>
    <n v="1263"/>
    <n v="2460"/>
    <m/>
    <x v="0"/>
    <m/>
  </r>
  <r>
    <x v="12"/>
    <x v="1"/>
    <d v="2008-02-01T00:00:00"/>
    <x v="6"/>
    <n v="1257"/>
    <n v="1318"/>
    <n v="2575"/>
    <m/>
    <x v="0"/>
    <m/>
  </r>
  <r>
    <x v="12"/>
    <x v="2"/>
    <d v="2008-03-01T00:00:00"/>
    <x v="6"/>
    <n v="1370"/>
    <n v="1501"/>
    <n v="2871"/>
    <m/>
    <x v="0"/>
    <m/>
  </r>
  <r>
    <x v="12"/>
    <x v="3"/>
    <d v="2008-04-01T00:00:00"/>
    <x v="6"/>
    <n v="1280"/>
    <n v="1278"/>
    <n v="2558"/>
    <m/>
    <x v="0"/>
    <m/>
  </r>
  <r>
    <x v="12"/>
    <x v="4"/>
    <d v="2008-05-01T00:00:00"/>
    <x v="6"/>
    <n v="1399"/>
    <n v="1514"/>
    <n v="2913"/>
    <m/>
    <x v="0"/>
    <m/>
  </r>
  <r>
    <x v="12"/>
    <x v="5"/>
    <d v="2008-06-01T00:00:00"/>
    <x v="6"/>
    <n v="1541"/>
    <n v="1710"/>
    <n v="3251"/>
    <m/>
    <x v="0"/>
    <m/>
  </r>
  <r>
    <x v="12"/>
    <x v="6"/>
    <d v="2008-07-01T00:00:00"/>
    <x v="6"/>
    <n v="1657"/>
    <n v="1667"/>
    <n v="3324"/>
    <m/>
    <x v="0"/>
    <m/>
  </r>
  <r>
    <x v="12"/>
    <x v="7"/>
    <d v="2008-08-01T00:00:00"/>
    <x v="6"/>
    <n v="1521"/>
    <n v="1398"/>
    <n v="2919"/>
    <m/>
    <x v="0"/>
    <m/>
  </r>
  <r>
    <x v="12"/>
    <x v="8"/>
    <d v="2008-09-01T00:00:00"/>
    <x v="6"/>
    <n v="1414"/>
    <n v="1454"/>
    <n v="2868"/>
    <m/>
    <x v="0"/>
    <m/>
  </r>
  <r>
    <x v="12"/>
    <x v="9"/>
    <d v="2008-10-01T00:00:00"/>
    <x v="6"/>
    <n v="1457"/>
    <n v="1360"/>
    <n v="2817"/>
    <m/>
    <x v="0"/>
    <m/>
  </r>
  <r>
    <x v="12"/>
    <x v="10"/>
    <d v="2008-11-01T00:00:00"/>
    <x v="6"/>
    <n v="1274"/>
    <n v="1272"/>
    <n v="2546"/>
    <m/>
    <x v="0"/>
    <m/>
  </r>
  <r>
    <x v="12"/>
    <x v="11"/>
    <d v="2008-12-01T00:00:00"/>
    <x v="6"/>
    <n v="1470"/>
    <n v="1474"/>
    <n v="2944"/>
    <m/>
    <x v="0"/>
    <m/>
  </r>
  <r>
    <x v="13"/>
    <x v="0"/>
    <d v="2009-01-01T00:00:00"/>
    <x v="6"/>
    <n v="1208"/>
    <n v="1079"/>
    <n v="2287"/>
    <m/>
    <x v="0"/>
    <m/>
  </r>
  <r>
    <x v="13"/>
    <x v="1"/>
    <d v="2009-02-01T00:00:00"/>
    <x v="6"/>
    <n v="1047"/>
    <n v="1135"/>
    <n v="2182"/>
    <m/>
    <x v="0"/>
    <m/>
  </r>
  <r>
    <x v="13"/>
    <x v="2"/>
    <d v="2009-03-01T00:00:00"/>
    <x v="6"/>
    <n v="1083"/>
    <n v="1143"/>
    <n v="2226"/>
    <m/>
    <x v="0"/>
    <m/>
  </r>
  <r>
    <x v="13"/>
    <x v="3"/>
    <d v="2009-04-01T00:00:00"/>
    <x v="6"/>
    <n v="1208"/>
    <n v="1183"/>
    <n v="2391"/>
    <m/>
    <x v="0"/>
    <m/>
  </r>
  <r>
    <x v="13"/>
    <x v="4"/>
    <d v="2009-05-01T00:00:00"/>
    <x v="6"/>
    <n v="1276"/>
    <n v="1329"/>
    <n v="2605"/>
    <m/>
    <x v="0"/>
    <m/>
  </r>
  <r>
    <x v="13"/>
    <x v="5"/>
    <d v="2009-06-01T00:00:00"/>
    <x v="6"/>
    <n v="1159"/>
    <n v="1392"/>
    <n v="2551"/>
    <m/>
    <x v="0"/>
    <m/>
  </r>
  <r>
    <x v="13"/>
    <x v="6"/>
    <d v="2009-07-01T00:00:00"/>
    <x v="6"/>
    <n v="1334"/>
    <n v="1379"/>
    <n v="2713"/>
    <m/>
    <x v="0"/>
    <m/>
  </r>
  <r>
    <x v="13"/>
    <x v="7"/>
    <d v="2009-08-01T00:00:00"/>
    <x v="6"/>
    <n v="1239"/>
    <n v="1117"/>
    <n v="2356"/>
    <m/>
    <x v="0"/>
    <m/>
  </r>
  <r>
    <x v="13"/>
    <x v="8"/>
    <d v="2009-09-01T00:00:00"/>
    <x v="6"/>
    <n v="1163"/>
    <n v="1129"/>
    <n v="2292"/>
    <m/>
    <x v="0"/>
    <m/>
  </r>
  <r>
    <x v="13"/>
    <x v="9"/>
    <d v="2009-10-01T00:00:00"/>
    <x v="6"/>
    <n v="1174"/>
    <n v="1120"/>
    <n v="2294"/>
    <m/>
    <x v="0"/>
    <m/>
  </r>
  <r>
    <x v="13"/>
    <x v="10"/>
    <d v="2009-11-01T00:00:00"/>
    <x v="6"/>
    <n v="1130"/>
    <n v="1119"/>
    <n v="2249"/>
    <m/>
    <x v="0"/>
    <m/>
  </r>
  <r>
    <x v="13"/>
    <x v="11"/>
    <d v="2009-12-01T00:00:00"/>
    <x v="6"/>
    <n v="1231"/>
    <n v="1199"/>
    <n v="2430"/>
    <m/>
    <x v="0"/>
    <m/>
  </r>
  <r>
    <x v="14"/>
    <x v="0"/>
    <d v="2010-01-01T00:00:00"/>
    <x v="6"/>
    <n v="988"/>
    <n v="992"/>
    <n v="1980"/>
    <m/>
    <x v="0"/>
    <m/>
  </r>
  <r>
    <x v="14"/>
    <x v="1"/>
    <d v="2010-02-01T00:00:00"/>
    <x v="6"/>
    <n v="944"/>
    <n v="999"/>
    <n v="1943"/>
    <m/>
    <x v="0"/>
    <m/>
  </r>
  <r>
    <x v="14"/>
    <x v="2"/>
    <d v="2010-03-01T00:00:00"/>
    <x v="6"/>
    <n v="1082"/>
    <n v="1139"/>
    <n v="2221"/>
    <m/>
    <x v="0"/>
    <m/>
  </r>
  <r>
    <x v="14"/>
    <x v="3"/>
    <d v="2010-04-01T00:00:00"/>
    <x v="6"/>
    <n v="1183"/>
    <n v="1209"/>
    <n v="2392"/>
    <m/>
    <x v="0"/>
    <m/>
  </r>
  <r>
    <x v="14"/>
    <x v="4"/>
    <d v="2010-05-01T00:00:00"/>
    <x v="6"/>
    <n v="1119"/>
    <n v="1244"/>
    <n v="2363"/>
    <m/>
    <x v="0"/>
    <m/>
  </r>
  <r>
    <x v="14"/>
    <x v="5"/>
    <d v="2010-06-01T00:00:00"/>
    <x v="6"/>
    <n v="1226"/>
    <n v="1492"/>
    <n v="2718"/>
    <m/>
    <x v="0"/>
    <m/>
  </r>
  <r>
    <x v="14"/>
    <x v="6"/>
    <d v="2010-07-01T00:00:00"/>
    <x v="6"/>
    <n v="1419"/>
    <n v="1374"/>
    <n v="2793"/>
    <m/>
    <x v="0"/>
    <m/>
  </r>
  <r>
    <x v="14"/>
    <x v="7"/>
    <d v="2010-08-01T00:00:00"/>
    <x v="6"/>
    <n v="1444"/>
    <n v="1176"/>
    <n v="2620"/>
    <m/>
    <x v="0"/>
    <m/>
  </r>
  <r>
    <x v="14"/>
    <x v="8"/>
    <d v="2010-09-01T00:00:00"/>
    <x v="6"/>
    <n v="1202"/>
    <n v="1182"/>
    <n v="2384"/>
    <m/>
    <x v="0"/>
    <m/>
  </r>
  <r>
    <x v="14"/>
    <x v="9"/>
    <d v="2010-10-01T00:00:00"/>
    <x v="6"/>
    <n v="1212"/>
    <n v="1166"/>
    <n v="2378"/>
    <m/>
    <x v="0"/>
    <m/>
  </r>
  <r>
    <x v="14"/>
    <x v="10"/>
    <d v="2010-11-01T00:00:00"/>
    <x v="6"/>
    <n v="1261"/>
    <n v="1149"/>
    <n v="2410"/>
    <m/>
    <x v="0"/>
    <m/>
  </r>
  <r>
    <x v="14"/>
    <x v="11"/>
    <d v="2010-12-01T00:00:00"/>
    <x v="6"/>
    <n v="1232"/>
    <n v="1199"/>
    <n v="2431"/>
    <m/>
    <x v="0"/>
    <m/>
  </r>
  <r>
    <x v="15"/>
    <x v="0"/>
    <d v="2011-01-01T00:00:00"/>
    <x v="6"/>
    <n v="987"/>
    <n v="1027"/>
    <n v="2014"/>
    <m/>
    <x v="0"/>
    <m/>
  </r>
  <r>
    <x v="15"/>
    <x v="1"/>
    <d v="2011-02-01T00:00:00"/>
    <x v="6"/>
    <n v="951"/>
    <n v="933"/>
    <n v="1884"/>
    <m/>
    <x v="0"/>
    <m/>
  </r>
  <r>
    <x v="15"/>
    <x v="2"/>
    <d v="2011-03-01T00:00:00"/>
    <x v="6"/>
    <n v="1014"/>
    <n v="1104"/>
    <n v="2118"/>
    <m/>
    <x v="0"/>
    <m/>
  </r>
  <r>
    <x v="15"/>
    <x v="3"/>
    <d v="2011-04-01T00:00:00"/>
    <x v="6"/>
    <n v="1095"/>
    <n v="1090"/>
    <n v="2185"/>
    <m/>
    <x v="0"/>
    <m/>
  </r>
  <r>
    <x v="15"/>
    <x v="4"/>
    <d v="2011-05-01T00:00:00"/>
    <x v="6"/>
    <n v="1184"/>
    <n v="1214"/>
    <n v="2398"/>
    <m/>
    <x v="0"/>
    <m/>
  </r>
  <r>
    <x v="15"/>
    <x v="5"/>
    <d v="2011-06-01T00:00:00"/>
    <x v="6"/>
    <n v="1201"/>
    <n v="1503"/>
    <n v="2704"/>
    <m/>
    <x v="0"/>
    <m/>
  </r>
  <r>
    <x v="15"/>
    <x v="6"/>
    <d v="2011-07-01T00:00:00"/>
    <x v="6"/>
    <n v="1447"/>
    <n v="1418"/>
    <n v="2865"/>
    <m/>
    <x v="0"/>
    <m/>
  </r>
  <r>
    <x v="15"/>
    <x v="7"/>
    <d v="2011-08-01T00:00:00"/>
    <x v="6"/>
    <n v="1464"/>
    <n v="1193"/>
    <n v="2657"/>
    <m/>
    <x v="0"/>
    <m/>
  </r>
  <r>
    <x v="15"/>
    <x v="8"/>
    <d v="2011-09-01T00:00:00"/>
    <x v="6"/>
    <n v="1241"/>
    <n v="1315"/>
    <n v="2556"/>
    <m/>
    <x v="0"/>
    <m/>
  </r>
  <r>
    <x v="15"/>
    <x v="9"/>
    <d v="2011-10-01T00:00:00"/>
    <x v="6"/>
    <n v="1320"/>
    <n v="1331"/>
    <n v="2651"/>
    <m/>
    <x v="0"/>
    <m/>
  </r>
  <r>
    <x v="15"/>
    <x v="10"/>
    <d v="2011-11-01T00:00:00"/>
    <x v="6"/>
    <n v="1106"/>
    <n v="1110"/>
    <n v="2216"/>
    <m/>
    <x v="0"/>
    <m/>
  </r>
  <r>
    <x v="15"/>
    <x v="11"/>
    <d v="2011-12-01T00:00:00"/>
    <x v="6"/>
    <n v="1179"/>
    <n v="1089"/>
    <n v="2268"/>
    <m/>
    <x v="0"/>
    <m/>
  </r>
  <r>
    <x v="16"/>
    <x v="0"/>
    <d v="2012-01-01T00:00:00"/>
    <x v="6"/>
    <n v="1006"/>
    <n v="1011"/>
    <n v="2017"/>
    <m/>
    <x v="0"/>
    <m/>
  </r>
  <r>
    <x v="16"/>
    <x v="1"/>
    <d v="2012-02-01T00:00:00"/>
    <x v="6"/>
    <n v="973"/>
    <n v="1013"/>
    <n v="1986"/>
    <m/>
    <x v="0"/>
    <m/>
  </r>
  <r>
    <x v="16"/>
    <x v="2"/>
    <d v="2012-03-01T00:00:00"/>
    <x v="6"/>
    <n v="1006"/>
    <n v="1011"/>
    <n v="2017"/>
    <m/>
    <x v="0"/>
    <m/>
  </r>
  <r>
    <x v="16"/>
    <x v="3"/>
    <d v="2012-04-01T00:00:00"/>
    <x v="6"/>
    <n v="978"/>
    <n v="1060"/>
    <n v="2038"/>
    <m/>
    <x v="0"/>
    <m/>
  </r>
  <r>
    <x v="16"/>
    <x v="4"/>
    <d v="2012-05-01T00:00:00"/>
    <x v="6"/>
    <n v="968"/>
    <n v="1015"/>
    <n v="1983"/>
    <m/>
    <x v="0"/>
    <m/>
  </r>
  <r>
    <x v="16"/>
    <x v="5"/>
    <d v="2012-06-01T00:00:00"/>
    <x v="6"/>
    <n v="1090"/>
    <n v="1236"/>
    <n v="2326"/>
    <m/>
    <x v="0"/>
    <m/>
  </r>
  <r>
    <x v="16"/>
    <x v="6"/>
    <d v="2012-07-01T00:00:00"/>
    <x v="6"/>
    <n v="1286"/>
    <n v="1275"/>
    <n v="2561"/>
    <m/>
    <x v="0"/>
    <m/>
  </r>
  <r>
    <x v="16"/>
    <x v="7"/>
    <d v="2012-08-01T00:00:00"/>
    <x v="6"/>
    <n v="1435"/>
    <n v="1230"/>
    <n v="2665"/>
    <m/>
    <x v="0"/>
    <m/>
  </r>
  <r>
    <x v="16"/>
    <x v="8"/>
    <d v="2012-09-01T00:00:00"/>
    <x v="6"/>
    <n v="1075"/>
    <n v="1102"/>
    <n v="2177"/>
    <m/>
    <x v="0"/>
    <m/>
  </r>
  <r>
    <x v="16"/>
    <x v="9"/>
    <d v="2012-10-01T00:00:00"/>
    <x v="6"/>
    <n v="1123"/>
    <n v="1052"/>
    <n v="2175"/>
    <m/>
    <x v="0"/>
    <m/>
  </r>
  <r>
    <x v="16"/>
    <x v="10"/>
    <d v="2012-11-01T00:00:00"/>
    <x v="6"/>
    <n v="1011"/>
    <n v="1064"/>
    <n v="2075"/>
    <m/>
    <x v="0"/>
    <m/>
  </r>
  <r>
    <x v="16"/>
    <x v="11"/>
    <d v="2012-12-01T00:00:00"/>
    <x v="6"/>
    <n v="1037"/>
    <n v="1033"/>
    <n v="2070"/>
    <m/>
    <x v="0"/>
    <m/>
  </r>
  <r>
    <x v="17"/>
    <x v="0"/>
    <d v="2013-01-01T00:00:00"/>
    <x v="6"/>
    <n v="880"/>
    <n v="831"/>
    <n v="1711"/>
    <m/>
    <x v="0"/>
    <m/>
  </r>
  <r>
    <x v="17"/>
    <x v="1"/>
    <d v="2013-02-01T00:00:00"/>
    <x v="6"/>
    <n v="847"/>
    <n v="918"/>
    <n v="1765"/>
    <m/>
    <x v="0"/>
    <m/>
  </r>
  <r>
    <x v="17"/>
    <x v="2"/>
    <d v="2013-03-01T00:00:00"/>
    <x v="6"/>
    <n v="947"/>
    <n v="970"/>
    <n v="1917"/>
    <m/>
    <x v="0"/>
    <m/>
  </r>
  <r>
    <x v="17"/>
    <x v="3"/>
    <d v="2013-04-01T00:00:00"/>
    <x v="6"/>
    <n v="913"/>
    <n v="969"/>
    <n v="1882"/>
    <m/>
    <x v="0"/>
    <m/>
  </r>
  <r>
    <x v="17"/>
    <x v="4"/>
    <d v="2013-05-01T00:00:00"/>
    <x v="6"/>
    <n v="1115"/>
    <n v="1173"/>
    <n v="2288"/>
    <m/>
    <x v="0"/>
    <m/>
  </r>
  <r>
    <x v="17"/>
    <x v="5"/>
    <d v="2013-06-01T00:00:00"/>
    <x v="6"/>
    <n v="1259"/>
    <n v="1546"/>
    <n v="2805"/>
    <m/>
    <x v="0"/>
    <m/>
  </r>
  <r>
    <x v="17"/>
    <x v="6"/>
    <d v="2013-07-01T00:00:00"/>
    <x v="6"/>
    <n v="1493"/>
    <n v="1465"/>
    <n v="2958"/>
    <m/>
    <x v="0"/>
    <m/>
  </r>
  <r>
    <x v="17"/>
    <x v="7"/>
    <d v="2013-08-01T00:00:00"/>
    <x v="6"/>
    <n v="1474"/>
    <n v="1300"/>
    <n v="2774"/>
    <m/>
    <x v="0"/>
    <m/>
  </r>
  <r>
    <x v="17"/>
    <x v="8"/>
    <d v="2013-09-01T00:00:00"/>
    <x v="6"/>
    <n v="1160"/>
    <n v="1184"/>
    <n v="2344"/>
    <m/>
    <x v="0"/>
    <m/>
  </r>
  <r>
    <x v="17"/>
    <x v="9"/>
    <d v="2013-10-01T00:00:00"/>
    <x v="6"/>
    <n v="1246"/>
    <n v="1205"/>
    <n v="2451"/>
    <m/>
    <x v="0"/>
    <m/>
  </r>
  <r>
    <x v="17"/>
    <x v="10"/>
    <d v="2013-11-01T00:00:00"/>
    <x v="6"/>
    <n v="1003"/>
    <n v="887"/>
    <n v="1890"/>
    <m/>
    <x v="0"/>
    <m/>
  </r>
  <r>
    <x v="17"/>
    <x v="11"/>
    <d v="2013-12-01T00:00:00"/>
    <x v="6"/>
    <n v="1102"/>
    <n v="1125"/>
    <n v="2227"/>
    <m/>
    <x v="0"/>
    <m/>
  </r>
  <r>
    <x v="18"/>
    <x v="0"/>
    <d v="2014-01-01T00:00:00"/>
    <x v="6"/>
    <n v="711"/>
    <n v="716"/>
    <n v="1427"/>
    <m/>
    <x v="0"/>
    <m/>
  </r>
  <r>
    <x v="18"/>
    <x v="1"/>
    <d v="2014-02-01T00:00:00"/>
    <x v="6"/>
    <n v="562"/>
    <n v="639"/>
    <n v="1201"/>
    <m/>
    <x v="0"/>
    <m/>
  </r>
  <r>
    <x v="18"/>
    <x v="2"/>
    <d v="2014-03-01T00:00:00"/>
    <x v="6"/>
    <n v="573"/>
    <n v="597"/>
    <n v="1170"/>
    <m/>
    <x v="0"/>
    <m/>
  </r>
  <r>
    <x v="18"/>
    <x v="3"/>
    <d v="2014-04-01T00:00:00"/>
    <x v="6"/>
    <n v="627"/>
    <n v="675"/>
    <n v="1302"/>
    <m/>
    <x v="0"/>
    <m/>
  </r>
  <r>
    <x v="18"/>
    <x v="4"/>
    <d v="2014-05-01T00:00:00"/>
    <x v="6"/>
    <n v="711"/>
    <n v="700"/>
    <n v="1411"/>
    <m/>
    <x v="0"/>
    <m/>
  </r>
  <r>
    <x v="18"/>
    <x v="5"/>
    <d v="2014-06-01T00:00:00"/>
    <x v="6"/>
    <n v="818"/>
    <n v="1059"/>
    <n v="1877"/>
    <m/>
    <x v="0"/>
    <m/>
  </r>
  <r>
    <x v="18"/>
    <x v="6"/>
    <d v="2014-07-01T00:00:00"/>
    <x v="6"/>
    <n v="943"/>
    <n v="918"/>
    <n v="1861"/>
    <m/>
    <x v="0"/>
    <m/>
  </r>
  <r>
    <x v="18"/>
    <x v="7"/>
    <d v="2014-08-01T00:00:00"/>
    <x v="6"/>
    <n v="858"/>
    <n v="669"/>
    <n v="1527"/>
    <m/>
    <x v="0"/>
    <m/>
  </r>
  <r>
    <x v="18"/>
    <x v="8"/>
    <d v="2014-09-01T00:00:00"/>
    <x v="6"/>
    <n v="641"/>
    <n v="607"/>
    <n v="1248"/>
    <m/>
    <x v="0"/>
    <m/>
  </r>
  <r>
    <x v="18"/>
    <x v="9"/>
    <d v="2014-10-01T00:00:00"/>
    <x v="6"/>
    <n v="455"/>
    <n v="468"/>
    <n v="923"/>
    <m/>
    <x v="0"/>
    <m/>
  </r>
  <r>
    <x v="18"/>
    <x v="10"/>
    <d v="2014-11-01T00:00:00"/>
    <x v="6"/>
    <n v="398"/>
    <n v="366"/>
    <n v="764"/>
    <m/>
    <x v="0"/>
    <m/>
  </r>
  <r>
    <x v="18"/>
    <x v="11"/>
    <d v="2014-12-01T00:00:00"/>
    <x v="6"/>
    <n v="411"/>
    <n v="435"/>
    <n v="846"/>
    <m/>
    <x v="0"/>
    <m/>
  </r>
  <r>
    <x v="19"/>
    <x v="0"/>
    <d v="2015-01-01T00:00:00"/>
    <x v="6"/>
    <n v="425"/>
    <n v="383"/>
    <n v="808"/>
    <m/>
    <x v="0"/>
    <m/>
  </r>
  <r>
    <x v="19"/>
    <x v="1"/>
    <d v="2015-02-01T00:00:00"/>
    <x v="6"/>
    <n v="330"/>
    <n v="379"/>
    <n v="709"/>
    <m/>
    <x v="0"/>
    <m/>
  </r>
  <r>
    <x v="19"/>
    <x v="2"/>
    <d v="2015-03-01T00:00:00"/>
    <x v="6"/>
    <n v="457"/>
    <n v="470"/>
    <n v="927"/>
    <m/>
    <x v="0"/>
    <m/>
  </r>
  <r>
    <x v="19"/>
    <x v="3"/>
    <d v="2015-04-01T00:00:00"/>
    <x v="6"/>
    <n v="379"/>
    <n v="453"/>
    <n v="832"/>
    <m/>
    <x v="0"/>
    <m/>
  </r>
  <r>
    <x v="19"/>
    <x v="4"/>
    <d v="2015-05-01T00:00:00"/>
    <x v="6"/>
    <n v="312"/>
    <n v="314"/>
    <n v="626"/>
    <m/>
    <x v="0"/>
    <m/>
  </r>
  <r>
    <x v="19"/>
    <x v="5"/>
    <d v="2015-06-01T00:00:00"/>
    <x v="6"/>
    <n v="204"/>
    <n v="228"/>
    <n v="432"/>
    <m/>
    <x v="0"/>
    <m/>
  </r>
  <r>
    <x v="19"/>
    <x v="6"/>
    <d v="2015-07-01T00:00:00"/>
    <x v="6"/>
    <n v="201"/>
    <n v="202"/>
    <n v="403"/>
    <m/>
    <x v="0"/>
    <m/>
  </r>
  <r>
    <x v="19"/>
    <x v="7"/>
    <d v="2015-08-01T00:00:00"/>
    <x v="6"/>
    <n v="288"/>
    <n v="246"/>
    <n v="534"/>
    <m/>
    <x v="0"/>
    <m/>
  </r>
  <r>
    <x v="19"/>
    <x v="8"/>
    <d v="2015-09-01T00:00:00"/>
    <x v="6"/>
    <n v="219"/>
    <n v="226"/>
    <n v="445"/>
    <m/>
    <x v="0"/>
    <m/>
  </r>
  <r>
    <x v="19"/>
    <x v="9"/>
    <d v="2015-10-01T00:00:00"/>
    <x v="6"/>
    <n v="222"/>
    <n v="222"/>
    <n v="444"/>
    <m/>
    <x v="0"/>
    <m/>
  </r>
  <r>
    <x v="19"/>
    <x v="10"/>
    <d v="2015-11-01T00:00:00"/>
    <x v="6"/>
    <n v="271"/>
    <n v="251"/>
    <n v="522"/>
    <m/>
    <x v="0"/>
    <m/>
  </r>
  <r>
    <x v="19"/>
    <x v="11"/>
    <d v="2015-12-01T00:00:00"/>
    <x v="6"/>
    <n v="283"/>
    <n v="251"/>
    <n v="534"/>
    <m/>
    <x v="0"/>
    <m/>
  </r>
  <r>
    <x v="0"/>
    <x v="0"/>
    <d v="1996-01-01T00:00:00"/>
    <x v="7"/>
    <n v="792"/>
    <n v="792"/>
    <n v="1584"/>
    <m/>
    <x v="0"/>
    <m/>
  </r>
  <r>
    <x v="0"/>
    <x v="1"/>
    <d v="1996-02-01T00:00:00"/>
    <x v="7"/>
    <n v="689"/>
    <n v="681"/>
    <n v="1370"/>
    <m/>
    <x v="0"/>
    <m/>
  </r>
  <r>
    <x v="0"/>
    <x v="2"/>
    <d v="1996-03-01T00:00:00"/>
    <x v="7"/>
    <n v="829"/>
    <n v="773"/>
    <n v="1602"/>
    <m/>
    <x v="0"/>
    <m/>
  </r>
  <r>
    <x v="0"/>
    <x v="3"/>
    <d v="1996-04-01T00:00:00"/>
    <x v="7"/>
    <n v="686"/>
    <n v="720"/>
    <n v="1406"/>
    <m/>
    <x v="0"/>
    <m/>
  </r>
  <r>
    <x v="0"/>
    <x v="4"/>
    <d v="1996-05-01T00:00:00"/>
    <x v="7"/>
    <n v="805"/>
    <n v="805"/>
    <n v="1610"/>
    <m/>
    <x v="0"/>
    <m/>
  </r>
  <r>
    <x v="0"/>
    <x v="5"/>
    <d v="1996-06-01T00:00:00"/>
    <x v="7"/>
    <n v="739"/>
    <n v="779"/>
    <n v="1518"/>
    <m/>
    <x v="0"/>
    <m/>
  </r>
  <r>
    <x v="0"/>
    <x v="6"/>
    <d v="1996-07-01T00:00:00"/>
    <x v="7"/>
    <n v="675"/>
    <n v="704"/>
    <n v="1379"/>
    <m/>
    <x v="0"/>
    <m/>
  </r>
  <r>
    <x v="0"/>
    <x v="7"/>
    <d v="1996-08-01T00:00:00"/>
    <x v="7"/>
    <n v="762"/>
    <n v="776"/>
    <n v="1538"/>
    <m/>
    <x v="0"/>
    <m/>
  </r>
  <r>
    <x v="0"/>
    <x v="8"/>
    <d v="1996-09-01T00:00:00"/>
    <x v="7"/>
    <n v="784"/>
    <n v="748"/>
    <n v="1532"/>
    <m/>
    <x v="0"/>
    <m/>
  </r>
  <r>
    <x v="0"/>
    <x v="9"/>
    <d v="1996-10-01T00:00:00"/>
    <x v="7"/>
    <n v="772"/>
    <n v="819"/>
    <n v="1591"/>
    <m/>
    <x v="0"/>
    <m/>
  </r>
  <r>
    <x v="0"/>
    <x v="10"/>
    <d v="1996-11-01T00:00:00"/>
    <x v="7"/>
    <n v="706"/>
    <n v="739"/>
    <n v="1445"/>
    <m/>
    <x v="0"/>
    <m/>
  </r>
  <r>
    <x v="0"/>
    <x v="11"/>
    <d v="1996-12-01T00:00:00"/>
    <x v="7"/>
    <n v="715"/>
    <n v="831"/>
    <n v="1546"/>
    <m/>
    <x v="0"/>
    <m/>
  </r>
  <r>
    <x v="1"/>
    <x v="0"/>
    <d v="1997-01-01T00:00:00"/>
    <x v="7"/>
    <n v="712"/>
    <n v="711"/>
    <n v="1423"/>
    <m/>
    <x v="0"/>
    <m/>
  </r>
  <r>
    <x v="1"/>
    <x v="1"/>
    <d v="1997-02-01T00:00:00"/>
    <x v="7"/>
    <n v="651"/>
    <n v="696"/>
    <n v="1347"/>
    <m/>
    <x v="0"/>
    <m/>
  </r>
  <r>
    <x v="1"/>
    <x v="2"/>
    <d v="1997-03-01T00:00:00"/>
    <x v="7"/>
    <n v="713"/>
    <n v="767"/>
    <n v="1480"/>
    <m/>
    <x v="0"/>
    <m/>
  </r>
  <r>
    <x v="1"/>
    <x v="3"/>
    <d v="1997-04-01T00:00:00"/>
    <x v="7"/>
    <n v="806"/>
    <n v="878"/>
    <n v="1684"/>
    <m/>
    <x v="0"/>
    <m/>
  </r>
  <r>
    <x v="1"/>
    <x v="4"/>
    <d v="1997-05-01T00:00:00"/>
    <x v="7"/>
    <n v="922"/>
    <n v="969"/>
    <n v="1891"/>
    <m/>
    <x v="0"/>
    <m/>
  </r>
  <r>
    <x v="1"/>
    <x v="5"/>
    <d v="1997-06-01T00:00:00"/>
    <x v="7"/>
    <n v="1018"/>
    <n v="1086"/>
    <n v="2104"/>
    <m/>
    <x v="0"/>
    <m/>
  </r>
  <r>
    <x v="1"/>
    <x v="6"/>
    <d v="1997-07-01T00:00:00"/>
    <x v="7"/>
    <n v="1112"/>
    <n v="1184"/>
    <n v="2296"/>
    <m/>
    <x v="0"/>
    <m/>
  </r>
  <r>
    <x v="1"/>
    <x v="7"/>
    <d v="1997-08-01T00:00:00"/>
    <x v="7"/>
    <n v="1128"/>
    <n v="1132"/>
    <n v="2260"/>
    <m/>
    <x v="0"/>
    <m/>
  </r>
  <r>
    <x v="1"/>
    <x v="8"/>
    <d v="1997-09-01T00:00:00"/>
    <x v="7"/>
    <n v="1110"/>
    <n v="1127"/>
    <n v="2237"/>
    <m/>
    <x v="0"/>
    <m/>
  </r>
  <r>
    <x v="1"/>
    <x v="9"/>
    <d v="1997-10-01T00:00:00"/>
    <x v="7"/>
    <n v="930"/>
    <n v="912"/>
    <n v="1842"/>
    <m/>
    <x v="0"/>
    <m/>
  </r>
  <r>
    <x v="1"/>
    <x v="10"/>
    <d v="1997-11-01T00:00:00"/>
    <x v="7"/>
    <n v="879"/>
    <n v="903"/>
    <n v="1782"/>
    <m/>
    <x v="0"/>
    <m/>
  </r>
  <r>
    <x v="1"/>
    <x v="11"/>
    <d v="1997-12-01T00:00:00"/>
    <x v="7"/>
    <n v="934"/>
    <n v="979"/>
    <n v="1913"/>
    <m/>
    <x v="0"/>
    <m/>
  </r>
  <r>
    <x v="2"/>
    <x v="0"/>
    <d v="1998-01-01T00:00:00"/>
    <x v="7"/>
    <n v="921"/>
    <n v="926"/>
    <n v="1847"/>
    <m/>
    <x v="0"/>
    <m/>
  </r>
  <r>
    <x v="2"/>
    <x v="1"/>
    <d v="1998-02-01T00:00:00"/>
    <x v="7"/>
    <n v="782"/>
    <n v="829"/>
    <n v="1611"/>
    <m/>
    <x v="0"/>
    <m/>
  </r>
  <r>
    <x v="2"/>
    <x v="2"/>
    <d v="1998-03-01T00:00:00"/>
    <x v="7"/>
    <n v="890"/>
    <n v="833"/>
    <n v="1723"/>
    <m/>
    <x v="0"/>
    <m/>
  </r>
  <r>
    <x v="2"/>
    <x v="3"/>
    <d v="1998-04-01T00:00:00"/>
    <x v="7"/>
    <n v="815"/>
    <n v="815"/>
    <n v="1630"/>
    <m/>
    <x v="0"/>
    <m/>
  </r>
  <r>
    <x v="2"/>
    <x v="4"/>
    <d v="1998-05-01T00:00:00"/>
    <x v="7"/>
    <n v="846"/>
    <n v="881"/>
    <n v="1727"/>
    <m/>
    <x v="0"/>
    <m/>
  </r>
  <r>
    <x v="2"/>
    <x v="5"/>
    <d v="1998-06-01T00:00:00"/>
    <x v="7"/>
    <n v="877"/>
    <n v="843"/>
    <n v="1720"/>
    <m/>
    <x v="0"/>
    <m/>
  </r>
  <r>
    <x v="2"/>
    <x v="6"/>
    <d v="1998-07-01T00:00:00"/>
    <x v="7"/>
    <n v="965"/>
    <n v="951"/>
    <n v="1916"/>
    <m/>
    <x v="0"/>
    <m/>
  </r>
  <r>
    <x v="2"/>
    <x v="7"/>
    <d v="1998-08-01T00:00:00"/>
    <x v="7"/>
    <n v="940"/>
    <n v="980"/>
    <n v="1920"/>
    <m/>
    <x v="0"/>
    <m/>
  </r>
  <r>
    <x v="2"/>
    <x v="8"/>
    <d v="1998-09-01T00:00:00"/>
    <x v="7"/>
    <n v="828"/>
    <n v="826"/>
    <n v="1654"/>
    <m/>
    <x v="0"/>
    <m/>
  </r>
  <r>
    <x v="2"/>
    <x v="9"/>
    <d v="1998-10-01T00:00:00"/>
    <x v="7"/>
    <n v="883"/>
    <n v="810"/>
    <n v="1693"/>
    <m/>
    <x v="0"/>
    <m/>
  </r>
  <r>
    <x v="2"/>
    <x v="10"/>
    <d v="1998-11-01T00:00:00"/>
    <x v="7"/>
    <n v="744"/>
    <n v="741"/>
    <n v="1485"/>
    <m/>
    <x v="0"/>
    <m/>
  </r>
  <r>
    <x v="2"/>
    <x v="11"/>
    <d v="1998-12-01T00:00:00"/>
    <x v="7"/>
    <n v="809"/>
    <n v="854"/>
    <n v="1663"/>
    <m/>
    <x v="0"/>
    <m/>
  </r>
  <r>
    <x v="3"/>
    <x v="0"/>
    <d v="1999-01-01T00:00:00"/>
    <x v="7"/>
    <n v="721"/>
    <n v="714"/>
    <n v="1435"/>
    <m/>
    <x v="0"/>
    <m/>
  </r>
  <r>
    <x v="3"/>
    <x v="1"/>
    <d v="1999-02-01T00:00:00"/>
    <x v="7"/>
    <n v="649"/>
    <n v="657"/>
    <n v="1306"/>
    <m/>
    <x v="0"/>
    <m/>
  </r>
  <r>
    <x v="3"/>
    <x v="2"/>
    <d v="1999-03-01T00:00:00"/>
    <x v="7"/>
    <n v="673"/>
    <n v="679"/>
    <n v="1352"/>
    <m/>
    <x v="0"/>
    <m/>
  </r>
  <r>
    <x v="3"/>
    <x v="3"/>
    <d v="1999-04-01T00:00:00"/>
    <x v="7"/>
    <n v="691"/>
    <n v="660"/>
    <n v="1351"/>
    <m/>
    <x v="0"/>
    <m/>
  </r>
  <r>
    <x v="3"/>
    <x v="4"/>
    <d v="1999-05-01T00:00:00"/>
    <x v="7"/>
    <n v="692"/>
    <n v="649"/>
    <n v="1341"/>
    <m/>
    <x v="0"/>
    <m/>
  </r>
  <r>
    <x v="3"/>
    <x v="5"/>
    <d v="1999-06-01T00:00:00"/>
    <x v="7"/>
    <n v="795"/>
    <n v="764"/>
    <n v="1559"/>
    <m/>
    <x v="0"/>
    <m/>
  </r>
  <r>
    <x v="3"/>
    <x v="6"/>
    <d v="1999-07-01T00:00:00"/>
    <x v="7"/>
    <n v="815"/>
    <n v="819"/>
    <n v="1634"/>
    <m/>
    <x v="0"/>
    <m/>
  </r>
  <r>
    <x v="3"/>
    <x v="7"/>
    <d v="1999-08-01T00:00:00"/>
    <x v="7"/>
    <n v="956"/>
    <n v="956"/>
    <n v="1912"/>
    <m/>
    <x v="0"/>
    <m/>
  </r>
  <r>
    <x v="3"/>
    <x v="8"/>
    <d v="1999-09-01T00:00:00"/>
    <x v="7"/>
    <n v="873"/>
    <n v="817"/>
    <n v="1690"/>
    <m/>
    <x v="0"/>
    <m/>
  </r>
  <r>
    <x v="3"/>
    <x v="9"/>
    <d v="1999-10-01T00:00:00"/>
    <x v="7"/>
    <n v="799"/>
    <n v="733"/>
    <n v="1532"/>
    <m/>
    <x v="0"/>
    <m/>
  </r>
  <r>
    <x v="3"/>
    <x v="10"/>
    <d v="1999-11-01T00:00:00"/>
    <x v="7"/>
    <n v="782"/>
    <n v="770"/>
    <n v="1552"/>
    <m/>
    <x v="0"/>
    <m/>
  </r>
  <r>
    <x v="3"/>
    <x v="11"/>
    <d v="1999-12-01T00:00:00"/>
    <x v="7"/>
    <n v="808"/>
    <n v="1091"/>
    <n v="1899"/>
    <m/>
    <x v="0"/>
    <m/>
  </r>
  <r>
    <x v="4"/>
    <x v="0"/>
    <d v="2000-01-01T00:00:00"/>
    <x v="7"/>
    <n v="778"/>
    <n v="730"/>
    <n v="1508"/>
    <m/>
    <x v="0"/>
    <m/>
  </r>
  <r>
    <x v="4"/>
    <x v="1"/>
    <d v="2000-02-01T00:00:00"/>
    <x v="7"/>
    <n v="652"/>
    <n v="687"/>
    <n v="1339"/>
    <m/>
    <x v="0"/>
    <m/>
  </r>
  <r>
    <x v="4"/>
    <x v="2"/>
    <d v="2000-03-01T00:00:00"/>
    <x v="7"/>
    <n v="748"/>
    <n v="685"/>
    <n v="1433"/>
    <m/>
    <x v="0"/>
    <m/>
  </r>
  <r>
    <x v="4"/>
    <x v="3"/>
    <d v="2000-04-01T00:00:00"/>
    <x v="7"/>
    <n v="707"/>
    <n v="782"/>
    <n v="1489"/>
    <m/>
    <x v="0"/>
    <m/>
  </r>
  <r>
    <x v="4"/>
    <x v="4"/>
    <d v="2000-05-01T00:00:00"/>
    <x v="7"/>
    <n v="791"/>
    <n v="898"/>
    <n v="1689"/>
    <m/>
    <x v="0"/>
    <m/>
  </r>
  <r>
    <x v="4"/>
    <x v="5"/>
    <d v="2000-06-01T00:00:00"/>
    <x v="7"/>
    <n v="842"/>
    <n v="848"/>
    <n v="1690"/>
    <m/>
    <x v="0"/>
    <m/>
  </r>
  <r>
    <x v="4"/>
    <x v="6"/>
    <d v="2000-07-01T00:00:00"/>
    <x v="7"/>
    <n v="759"/>
    <n v="863"/>
    <n v="1622"/>
    <m/>
    <x v="0"/>
    <m/>
  </r>
  <r>
    <x v="4"/>
    <x v="7"/>
    <d v="2000-08-01T00:00:00"/>
    <x v="7"/>
    <n v="867"/>
    <n v="927"/>
    <n v="1794"/>
    <m/>
    <x v="0"/>
    <m/>
  </r>
  <r>
    <x v="4"/>
    <x v="8"/>
    <d v="2000-09-01T00:00:00"/>
    <x v="7"/>
    <n v="713"/>
    <n v="762"/>
    <n v="1475"/>
    <m/>
    <x v="0"/>
    <m/>
  </r>
  <r>
    <x v="4"/>
    <x v="9"/>
    <d v="2000-10-01T00:00:00"/>
    <x v="7"/>
    <n v="991"/>
    <n v="980"/>
    <n v="1971"/>
    <m/>
    <x v="0"/>
    <m/>
  </r>
  <r>
    <x v="4"/>
    <x v="10"/>
    <d v="2000-11-01T00:00:00"/>
    <x v="7"/>
    <n v="925"/>
    <n v="977"/>
    <n v="1902"/>
    <m/>
    <x v="0"/>
    <m/>
  </r>
  <r>
    <x v="4"/>
    <x v="11"/>
    <d v="2000-12-01T00:00:00"/>
    <x v="7"/>
    <n v="861"/>
    <n v="889"/>
    <n v="1750"/>
    <m/>
    <x v="0"/>
    <m/>
  </r>
  <r>
    <x v="5"/>
    <x v="0"/>
    <d v="2001-01-01T00:00:00"/>
    <x v="7"/>
    <n v="835"/>
    <n v="805"/>
    <n v="1640"/>
    <m/>
    <x v="0"/>
    <m/>
  </r>
  <r>
    <x v="5"/>
    <x v="1"/>
    <d v="2001-02-01T00:00:00"/>
    <x v="7"/>
    <n v="656"/>
    <n v="740"/>
    <n v="1396"/>
    <m/>
    <x v="0"/>
    <m/>
  </r>
  <r>
    <x v="5"/>
    <x v="2"/>
    <d v="2001-03-01T00:00:00"/>
    <x v="7"/>
    <n v="757"/>
    <n v="791"/>
    <n v="1548"/>
    <m/>
    <x v="0"/>
    <m/>
  </r>
  <r>
    <x v="5"/>
    <x v="3"/>
    <d v="2001-04-01T00:00:00"/>
    <x v="7"/>
    <n v="799"/>
    <n v="860"/>
    <n v="1659"/>
    <m/>
    <x v="0"/>
    <m/>
  </r>
  <r>
    <x v="5"/>
    <x v="4"/>
    <d v="2001-05-01T00:00:00"/>
    <x v="7"/>
    <n v="877"/>
    <n v="926"/>
    <n v="1803"/>
    <m/>
    <x v="0"/>
    <m/>
  </r>
  <r>
    <x v="5"/>
    <x v="5"/>
    <d v="2001-06-01T00:00:00"/>
    <x v="7"/>
    <n v="816"/>
    <n v="931"/>
    <n v="1747"/>
    <m/>
    <x v="0"/>
    <m/>
  </r>
  <r>
    <x v="5"/>
    <x v="6"/>
    <d v="2001-07-01T00:00:00"/>
    <x v="7"/>
    <n v="851"/>
    <n v="898"/>
    <n v="1749"/>
    <m/>
    <x v="0"/>
    <m/>
  </r>
  <r>
    <x v="5"/>
    <x v="7"/>
    <d v="2001-08-01T00:00:00"/>
    <x v="7"/>
    <n v="888"/>
    <n v="931"/>
    <n v="1819"/>
    <m/>
    <x v="0"/>
    <m/>
  </r>
  <r>
    <x v="5"/>
    <x v="8"/>
    <d v="2001-09-01T00:00:00"/>
    <x v="7"/>
    <n v="432"/>
    <n v="404"/>
    <n v="836"/>
    <m/>
    <x v="0"/>
    <m/>
  </r>
  <r>
    <x v="5"/>
    <x v="9"/>
    <d v="2001-10-01T00:00:00"/>
    <x v="7"/>
    <n v="557"/>
    <n v="619"/>
    <n v="1176"/>
    <m/>
    <x v="0"/>
    <m/>
  </r>
  <r>
    <x v="5"/>
    <x v="10"/>
    <d v="2001-11-01T00:00:00"/>
    <x v="7"/>
    <n v="551"/>
    <n v="510"/>
    <n v="1061"/>
    <m/>
    <x v="0"/>
    <m/>
  </r>
  <r>
    <x v="5"/>
    <x v="11"/>
    <d v="2001-12-01T00:00:00"/>
    <x v="7"/>
    <n v="602"/>
    <n v="668"/>
    <n v="1270"/>
    <m/>
    <x v="0"/>
    <m/>
  </r>
  <r>
    <x v="6"/>
    <x v="0"/>
    <d v="2002-01-01T00:00:00"/>
    <x v="7"/>
    <n v="593"/>
    <n v="607"/>
    <n v="1200"/>
    <m/>
    <x v="0"/>
    <m/>
  </r>
  <r>
    <x v="6"/>
    <x v="1"/>
    <d v="2002-02-01T00:00:00"/>
    <x v="7"/>
    <n v="758"/>
    <n v="760"/>
    <n v="1518"/>
    <m/>
    <x v="0"/>
    <m/>
  </r>
  <r>
    <x v="6"/>
    <x v="2"/>
    <d v="2002-03-01T00:00:00"/>
    <x v="7"/>
    <n v="689"/>
    <n v="680"/>
    <n v="1369"/>
    <m/>
    <x v="0"/>
    <m/>
  </r>
  <r>
    <x v="6"/>
    <x v="3"/>
    <d v="2002-04-01T00:00:00"/>
    <x v="7"/>
    <n v="692"/>
    <n v="718"/>
    <n v="1410"/>
    <m/>
    <x v="0"/>
    <m/>
  </r>
  <r>
    <x v="6"/>
    <x v="4"/>
    <d v="2002-05-01T00:00:00"/>
    <x v="7"/>
    <n v="743"/>
    <n v="718"/>
    <n v="1461"/>
    <m/>
    <x v="0"/>
    <m/>
  </r>
  <r>
    <x v="6"/>
    <x v="5"/>
    <d v="2002-06-01T00:00:00"/>
    <x v="7"/>
    <n v="663"/>
    <n v="699"/>
    <n v="1362"/>
    <m/>
    <x v="0"/>
    <m/>
  </r>
  <r>
    <x v="6"/>
    <x v="6"/>
    <d v="2002-07-01T00:00:00"/>
    <x v="7"/>
    <n v="616"/>
    <n v="642"/>
    <n v="1258"/>
    <m/>
    <x v="0"/>
    <m/>
  </r>
  <r>
    <x v="6"/>
    <x v="7"/>
    <d v="2002-08-01T00:00:00"/>
    <x v="7"/>
    <n v="668"/>
    <n v="694"/>
    <n v="1362"/>
    <m/>
    <x v="0"/>
    <m/>
  </r>
  <r>
    <x v="6"/>
    <x v="8"/>
    <d v="2002-09-01T00:00:00"/>
    <x v="7"/>
    <n v="653"/>
    <n v="699"/>
    <n v="1352"/>
    <m/>
    <x v="0"/>
    <m/>
  </r>
  <r>
    <x v="6"/>
    <x v="9"/>
    <d v="2002-10-01T00:00:00"/>
    <x v="7"/>
    <n v="652"/>
    <n v="702"/>
    <n v="1354"/>
    <m/>
    <x v="0"/>
    <m/>
  </r>
  <r>
    <x v="6"/>
    <x v="10"/>
    <d v="2002-11-01T00:00:00"/>
    <x v="7"/>
    <n v="643"/>
    <n v="645"/>
    <n v="1288"/>
    <m/>
    <x v="0"/>
    <m/>
  </r>
  <r>
    <x v="6"/>
    <x v="11"/>
    <d v="2002-12-01T00:00:00"/>
    <x v="7"/>
    <n v="693"/>
    <n v="738"/>
    <n v="1431"/>
    <m/>
    <x v="0"/>
    <m/>
  </r>
  <r>
    <x v="7"/>
    <x v="0"/>
    <d v="2003-01-01T00:00:00"/>
    <x v="7"/>
    <n v="602"/>
    <n v="636"/>
    <n v="1238"/>
    <m/>
    <x v="0"/>
    <m/>
  </r>
  <r>
    <x v="7"/>
    <x v="1"/>
    <d v="2003-02-01T00:00:00"/>
    <x v="7"/>
    <n v="524"/>
    <n v="506"/>
    <n v="1030"/>
    <m/>
    <x v="0"/>
    <m/>
  </r>
  <r>
    <x v="7"/>
    <x v="2"/>
    <d v="2003-03-01T00:00:00"/>
    <x v="7"/>
    <n v="543"/>
    <n v="608"/>
    <n v="1151"/>
    <m/>
    <x v="0"/>
    <m/>
  </r>
  <r>
    <x v="7"/>
    <x v="3"/>
    <d v="2003-04-01T00:00:00"/>
    <x v="7"/>
    <n v="641"/>
    <n v="637"/>
    <n v="1278"/>
    <m/>
    <x v="0"/>
    <m/>
  </r>
  <r>
    <x v="7"/>
    <x v="4"/>
    <d v="2003-05-01T00:00:00"/>
    <x v="7"/>
    <n v="770"/>
    <n v="840"/>
    <n v="1610"/>
    <m/>
    <x v="0"/>
    <m/>
  </r>
  <r>
    <x v="7"/>
    <x v="5"/>
    <d v="2003-06-01T00:00:00"/>
    <x v="7"/>
    <n v="691"/>
    <n v="738"/>
    <n v="1429"/>
    <m/>
    <x v="0"/>
    <m/>
  </r>
  <r>
    <x v="7"/>
    <x v="6"/>
    <d v="2003-07-01T00:00:00"/>
    <x v="7"/>
    <n v="676"/>
    <n v="685"/>
    <n v="1361"/>
    <m/>
    <x v="0"/>
    <m/>
  </r>
  <r>
    <x v="7"/>
    <x v="7"/>
    <d v="2003-08-01T00:00:00"/>
    <x v="7"/>
    <n v="795"/>
    <n v="812"/>
    <n v="1607"/>
    <m/>
    <x v="0"/>
    <m/>
  </r>
  <r>
    <x v="7"/>
    <x v="8"/>
    <d v="2003-09-01T00:00:00"/>
    <x v="7"/>
    <n v="745"/>
    <n v="802"/>
    <n v="1547"/>
    <m/>
    <x v="0"/>
    <m/>
  </r>
  <r>
    <x v="7"/>
    <x v="9"/>
    <d v="2003-10-01T00:00:00"/>
    <x v="7"/>
    <n v="838"/>
    <n v="860"/>
    <n v="1698"/>
    <m/>
    <x v="0"/>
    <m/>
  </r>
  <r>
    <x v="7"/>
    <x v="10"/>
    <d v="2003-11-01T00:00:00"/>
    <x v="7"/>
    <n v="885"/>
    <n v="836"/>
    <n v="1721"/>
    <m/>
    <x v="0"/>
    <m/>
  </r>
  <r>
    <x v="7"/>
    <x v="11"/>
    <d v="2003-12-01T00:00:00"/>
    <x v="7"/>
    <n v="873"/>
    <n v="939"/>
    <n v="1812"/>
    <m/>
    <x v="0"/>
    <m/>
  </r>
  <r>
    <x v="8"/>
    <x v="0"/>
    <d v="2004-01-01T00:00:00"/>
    <x v="7"/>
    <n v="883"/>
    <n v="799"/>
    <n v="1682"/>
    <m/>
    <x v="0"/>
    <m/>
  </r>
  <r>
    <x v="8"/>
    <x v="1"/>
    <d v="2004-02-01T00:00:00"/>
    <x v="7"/>
    <n v="792"/>
    <n v="792"/>
    <n v="1584"/>
    <m/>
    <x v="0"/>
    <m/>
  </r>
  <r>
    <x v="8"/>
    <x v="2"/>
    <d v="2004-03-01T00:00:00"/>
    <x v="7"/>
    <n v="877"/>
    <n v="841"/>
    <n v="1718"/>
    <m/>
    <x v="0"/>
    <m/>
  </r>
  <r>
    <x v="8"/>
    <x v="3"/>
    <d v="2004-04-01T00:00:00"/>
    <x v="7"/>
    <n v="835"/>
    <n v="893"/>
    <n v="1728"/>
    <m/>
    <x v="0"/>
    <m/>
  </r>
  <r>
    <x v="8"/>
    <x v="4"/>
    <d v="2004-05-01T00:00:00"/>
    <x v="7"/>
    <n v="971"/>
    <n v="931"/>
    <n v="1902"/>
    <m/>
    <x v="0"/>
    <m/>
  </r>
  <r>
    <x v="8"/>
    <x v="5"/>
    <d v="2004-06-01T00:00:00"/>
    <x v="7"/>
    <n v="980"/>
    <n v="952"/>
    <n v="1932"/>
    <m/>
    <x v="0"/>
    <m/>
  </r>
  <r>
    <x v="8"/>
    <x v="6"/>
    <d v="2004-07-01T00:00:00"/>
    <x v="7"/>
    <n v="945"/>
    <n v="969"/>
    <n v="1914"/>
    <m/>
    <x v="0"/>
    <m/>
  </r>
  <r>
    <x v="8"/>
    <x v="7"/>
    <d v="2004-08-01T00:00:00"/>
    <x v="7"/>
    <n v="1156"/>
    <n v="1131"/>
    <n v="2287"/>
    <m/>
    <x v="0"/>
    <m/>
  </r>
  <r>
    <x v="8"/>
    <x v="8"/>
    <d v="2004-09-01T00:00:00"/>
    <x v="7"/>
    <n v="1073"/>
    <n v="1093"/>
    <n v="2166"/>
    <m/>
    <x v="0"/>
    <m/>
  </r>
  <r>
    <x v="8"/>
    <x v="9"/>
    <d v="2004-10-01T00:00:00"/>
    <x v="7"/>
    <n v="1237"/>
    <n v="1172"/>
    <n v="2409"/>
    <m/>
    <x v="0"/>
    <m/>
  </r>
  <r>
    <x v="8"/>
    <x v="10"/>
    <d v="2004-11-01T00:00:00"/>
    <x v="7"/>
    <n v="1109"/>
    <n v="1125"/>
    <n v="2234"/>
    <m/>
    <x v="0"/>
    <m/>
  </r>
  <r>
    <x v="8"/>
    <x v="11"/>
    <d v="2004-12-01T00:00:00"/>
    <x v="7"/>
    <n v="1177"/>
    <n v="1129"/>
    <n v="2306"/>
    <m/>
    <x v="0"/>
    <m/>
  </r>
  <r>
    <x v="9"/>
    <x v="0"/>
    <d v="2005-01-01T00:00:00"/>
    <x v="7"/>
    <n v="1106"/>
    <n v="1108"/>
    <n v="2214"/>
    <m/>
    <x v="0"/>
    <m/>
  </r>
  <r>
    <x v="9"/>
    <x v="1"/>
    <d v="2005-02-01T00:00:00"/>
    <x v="7"/>
    <n v="1097"/>
    <n v="953"/>
    <n v="2050"/>
    <m/>
    <x v="0"/>
    <m/>
  </r>
  <r>
    <x v="9"/>
    <x v="2"/>
    <d v="2005-03-01T00:00:00"/>
    <x v="7"/>
    <n v="1144"/>
    <n v="1116"/>
    <n v="2260"/>
    <m/>
    <x v="0"/>
    <m/>
  </r>
  <r>
    <x v="9"/>
    <x v="3"/>
    <d v="2005-04-01T00:00:00"/>
    <x v="7"/>
    <n v="1088"/>
    <n v="1075"/>
    <n v="2163"/>
    <m/>
    <x v="0"/>
    <m/>
  </r>
  <r>
    <x v="9"/>
    <x v="4"/>
    <d v="2005-05-01T00:00:00"/>
    <x v="7"/>
    <n v="1195"/>
    <n v="1237"/>
    <n v="2432"/>
    <m/>
    <x v="0"/>
    <m/>
  </r>
  <r>
    <x v="9"/>
    <x v="5"/>
    <d v="2005-06-01T00:00:00"/>
    <x v="7"/>
    <n v="1244"/>
    <n v="1171"/>
    <n v="2415"/>
    <m/>
    <x v="0"/>
    <m/>
  </r>
  <r>
    <x v="9"/>
    <x v="6"/>
    <d v="2005-07-01T00:00:00"/>
    <x v="7"/>
    <n v="1127"/>
    <n v="1145"/>
    <n v="2272"/>
    <m/>
    <x v="0"/>
    <m/>
  </r>
  <r>
    <x v="9"/>
    <x v="7"/>
    <d v="2005-08-01T00:00:00"/>
    <x v="7"/>
    <n v="1222"/>
    <n v="1203"/>
    <n v="2425"/>
    <m/>
    <x v="0"/>
    <m/>
  </r>
  <r>
    <x v="9"/>
    <x v="8"/>
    <d v="2005-09-01T00:00:00"/>
    <x v="7"/>
    <n v="1166"/>
    <n v="1145"/>
    <n v="2311"/>
    <m/>
    <x v="0"/>
    <m/>
  </r>
  <r>
    <x v="9"/>
    <x v="9"/>
    <d v="2005-10-01T00:00:00"/>
    <x v="7"/>
    <n v="1318"/>
    <n v="1307"/>
    <n v="2625"/>
    <m/>
    <x v="0"/>
    <m/>
  </r>
  <r>
    <x v="9"/>
    <x v="10"/>
    <d v="2005-11-01T00:00:00"/>
    <x v="7"/>
    <n v="1348"/>
    <n v="1310"/>
    <n v="2658"/>
    <m/>
    <x v="0"/>
    <m/>
  </r>
  <r>
    <x v="9"/>
    <x v="11"/>
    <d v="2005-12-01T00:00:00"/>
    <x v="7"/>
    <n v="1338"/>
    <n v="1281"/>
    <n v="2619"/>
    <m/>
    <x v="0"/>
    <m/>
  </r>
  <r>
    <x v="10"/>
    <x v="0"/>
    <d v="2006-01-01T00:00:00"/>
    <x v="7"/>
    <n v="1249"/>
    <n v="1316"/>
    <n v="2565"/>
    <m/>
    <x v="0"/>
    <m/>
  </r>
  <r>
    <x v="10"/>
    <x v="1"/>
    <d v="2006-02-01T00:00:00"/>
    <x v="7"/>
    <n v="1231"/>
    <n v="1183"/>
    <n v="2414"/>
    <m/>
    <x v="0"/>
    <m/>
  </r>
  <r>
    <x v="10"/>
    <x v="2"/>
    <d v="2006-03-01T00:00:00"/>
    <x v="7"/>
    <n v="1432"/>
    <n v="1383"/>
    <n v="2815"/>
    <m/>
    <x v="0"/>
    <m/>
  </r>
  <r>
    <x v="10"/>
    <x v="3"/>
    <d v="2006-04-01T00:00:00"/>
    <x v="7"/>
    <n v="1365"/>
    <n v="1288"/>
    <n v="2653"/>
    <m/>
    <x v="0"/>
    <m/>
  </r>
  <r>
    <x v="10"/>
    <x v="4"/>
    <d v="2006-05-01T00:00:00"/>
    <x v="7"/>
    <n v="1546"/>
    <n v="1549"/>
    <n v="3095"/>
    <m/>
    <x v="0"/>
    <m/>
  </r>
  <r>
    <x v="10"/>
    <x v="5"/>
    <d v="2006-06-01T00:00:00"/>
    <x v="7"/>
    <n v="1528"/>
    <n v="1544"/>
    <n v="3072"/>
    <m/>
    <x v="0"/>
    <m/>
  </r>
  <r>
    <x v="10"/>
    <x v="6"/>
    <d v="2006-07-01T00:00:00"/>
    <x v="7"/>
    <n v="1336"/>
    <n v="1399"/>
    <n v="2735"/>
    <m/>
    <x v="0"/>
    <m/>
  </r>
  <r>
    <x v="10"/>
    <x v="7"/>
    <d v="2006-08-01T00:00:00"/>
    <x v="7"/>
    <n v="1644"/>
    <n v="1633"/>
    <n v="3277"/>
    <m/>
    <x v="0"/>
    <m/>
  </r>
  <r>
    <x v="10"/>
    <x v="8"/>
    <d v="2006-09-01T00:00:00"/>
    <x v="7"/>
    <n v="1599"/>
    <n v="1557"/>
    <n v="3156"/>
    <m/>
    <x v="0"/>
    <m/>
  </r>
  <r>
    <x v="10"/>
    <x v="9"/>
    <d v="2006-10-01T00:00:00"/>
    <x v="7"/>
    <n v="1683"/>
    <n v="1675"/>
    <n v="3358"/>
    <m/>
    <x v="0"/>
    <m/>
  </r>
  <r>
    <x v="10"/>
    <x v="10"/>
    <d v="2006-11-01T00:00:00"/>
    <x v="7"/>
    <n v="1671"/>
    <n v="1583"/>
    <n v="3254"/>
    <m/>
    <x v="0"/>
    <m/>
  </r>
  <r>
    <x v="10"/>
    <x v="11"/>
    <d v="2006-12-01T00:00:00"/>
    <x v="7"/>
    <n v="1341"/>
    <n v="1326"/>
    <n v="2667"/>
    <m/>
    <x v="0"/>
    <m/>
  </r>
  <r>
    <x v="11"/>
    <x v="0"/>
    <d v="2007-01-01T00:00:00"/>
    <x v="7"/>
    <n v="1616"/>
    <n v="1655"/>
    <n v="3271"/>
    <m/>
    <x v="0"/>
    <m/>
  </r>
  <r>
    <x v="11"/>
    <x v="1"/>
    <d v="2007-02-01T00:00:00"/>
    <x v="7"/>
    <n v="1603"/>
    <n v="1569"/>
    <n v="3172"/>
    <m/>
    <x v="0"/>
    <m/>
  </r>
  <r>
    <x v="11"/>
    <x v="2"/>
    <d v="2007-03-01T00:00:00"/>
    <x v="7"/>
    <n v="1740"/>
    <n v="1692"/>
    <n v="3432"/>
    <m/>
    <x v="0"/>
    <m/>
  </r>
  <r>
    <x v="11"/>
    <x v="3"/>
    <d v="2007-04-01T00:00:00"/>
    <x v="7"/>
    <n v="1757"/>
    <n v="1786"/>
    <n v="3543"/>
    <m/>
    <x v="0"/>
    <m/>
  </r>
  <r>
    <x v="11"/>
    <x v="4"/>
    <d v="2007-05-01T00:00:00"/>
    <x v="7"/>
    <n v="1882"/>
    <n v="1869"/>
    <n v="3751"/>
    <m/>
    <x v="0"/>
    <m/>
  </r>
  <r>
    <x v="11"/>
    <x v="5"/>
    <d v="2007-06-01T00:00:00"/>
    <x v="7"/>
    <n v="1866"/>
    <n v="1849"/>
    <n v="3715"/>
    <m/>
    <x v="0"/>
    <m/>
  </r>
  <r>
    <x v="11"/>
    <x v="6"/>
    <d v="2007-07-01T00:00:00"/>
    <x v="7"/>
    <n v="1858"/>
    <n v="1808"/>
    <n v="3666"/>
    <m/>
    <x v="0"/>
    <m/>
  </r>
  <r>
    <x v="11"/>
    <x v="7"/>
    <d v="2007-08-01T00:00:00"/>
    <x v="7"/>
    <n v="1923"/>
    <n v="1938"/>
    <n v="3861"/>
    <m/>
    <x v="0"/>
    <m/>
  </r>
  <r>
    <x v="11"/>
    <x v="8"/>
    <d v="2007-09-01T00:00:00"/>
    <x v="7"/>
    <n v="1873"/>
    <n v="1807"/>
    <n v="3680"/>
    <m/>
    <x v="0"/>
    <m/>
  </r>
  <r>
    <x v="11"/>
    <x v="9"/>
    <d v="2007-10-01T00:00:00"/>
    <x v="7"/>
    <n v="1972"/>
    <n v="2023"/>
    <n v="3995"/>
    <m/>
    <x v="0"/>
    <m/>
  </r>
  <r>
    <x v="11"/>
    <x v="10"/>
    <d v="2007-11-01T00:00:00"/>
    <x v="7"/>
    <n v="1899"/>
    <n v="1929"/>
    <n v="3828"/>
    <m/>
    <x v="0"/>
    <m/>
  </r>
  <r>
    <x v="11"/>
    <x v="11"/>
    <d v="2007-12-01T00:00:00"/>
    <x v="7"/>
    <n v="1802"/>
    <n v="1797"/>
    <n v="3599"/>
    <m/>
    <x v="0"/>
    <m/>
  </r>
  <r>
    <x v="12"/>
    <x v="0"/>
    <d v="2008-01-01T00:00:00"/>
    <x v="7"/>
    <n v="1808"/>
    <n v="1884"/>
    <n v="3692"/>
    <m/>
    <x v="0"/>
    <m/>
  </r>
  <r>
    <x v="12"/>
    <x v="1"/>
    <d v="2008-02-01T00:00:00"/>
    <x v="7"/>
    <n v="1903"/>
    <n v="1774"/>
    <n v="3677"/>
    <m/>
    <x v="0"/>
    <m/>
  </r>
  <r>
    <x v="12"/>
    <x v="2"/>
    <d v="2008-03-01T00:00:00"/>
    <x v="7"/>
    <n v="1892"/>
    <n v="1853"/>
    <n v="3745"/>
    <m/>
    <x v="0"/>
    <m/>
  </r>
  <r>
    <x v="12"/>
    <x v="3"/>
    <d v="2008-04-01T00:00:00"/>
    <x v="7"/>
    <n v="1988"/>
    <n v="2052"/>
    <n v="4040"/>
    <m/>
    <x v="0"/>
    <m/>
  </r>
  <r>
    <x v="12"/>
    <x v="4"/>
    <d v="2008-05-01T00:00:00"/>
    <x v="7"/>
    <n v="1939"/>
    <n v="2058"/>
    <n v="3997"/>
    <m/>
    <x v="0"/>
    <m/>
  </r>
  <r>
    <x v="12"/>
    <x v="5"/>
    <d v="2008-06-01T00:00:00"/>
    <x v="7"/>
    <n v="2023"/>
    <n v="1965"/>
    <n v="3988"/>
    <m/>
    <x v="0"/>
    <m/>
  </r>
  <r>
    <x v="12"/>
    <x v="6"/>
    <d v="2008-07-01T00:00:00"/>
    <x v="7"/>
    <n v="2045"/>
    <n v="2106"/>
    <n v="4151"/>
    <m/>
    <x v="0"/>
    <m/>
  </r>
  <r>
    <x v="12"/>
    <x v="7"/>
    <d v="2008-08-01T00:00:00"/>
    <x v="7"/>
    <n v="2172"/>
    <n v="2191"/>
    <n v="4363"/>
    <m/>
    <x v="0"/>
    <m/>
  </r>
  <r>
    <x v="12"/>
    <x v="8"/>
    <d v="2008-09-01T00:00:00"/>
    <x v="7"/>
    <n v="2018"/>
    <n v="2075"/>
    <n v="4093"/>
    <m/>
    <x v="0"/>
    <m/>
  </r>
  <r>
    <x v="12"/>
    <x v="9"/>
    <d v="2008-10-01T00:00:00"/>
    <x v="7"/>
    <n v="2362"/>
    <n v="2123"/>
    <n v="4485"/>
    <m/>
    <x v="0"/>
    <m/>
  </r>
  <r>
    <x v="12"/>
    <x v="10"/>
    <d v="2008-11-01T00:00:00"/>
    <x v="7"/>
    <n v="2135"/>
    <n v="2351"/>
    <n v="4486"/>
    <m/>
    <x v="0"/>
    <m/>
  </r>
  <r>
    <x v="12"/>
    <x v="11"/>
    <d v="2008-12-01T00:00:00"/>
    <x v="7"/>
    <n v="2300"/>
    <n v="2555"/>
    <n v="4855"/>
    <m/>
    <x v="0"/>
    <m/>
  </r>
  <r>
    <x v="13"/>
    <x v="0"/>
    <d v="2009-01-01T00:00:00"/>
    <x v="7"/>
    <n v="1840"/>
    <n v="2122"/>
    <n v="3962"/>
    <m/>
    <x v="0"/>
    <m/>
  </r>
  <r>
    <x v="13"/>
    <x v="1"/>
    <d v="2009-02-01T00:00:00"/>
    <x v="7"/>
    <n v="1756"/>
    <n v="2095"/>
    <n v="3851"/>
    <m/>
    <x v="0"/>
    <m/>
  </r>
  <r>
    <x v="13"/>
    <x v="2"/>
    <d v="2009-03-01T00:00:00"/>
    <x v="7"/>
    <n v="1441"/>
    <n v="1796"/>
    <n v="3237"/>
    <m/>
    <x v="0"/>
    <m/>
  </r>
  <r>
    <x v="13"/>
    <x v="3"/>
    <d v="2009-04-01T00:00:00"/>
    <x v="7"/>
    <n v="1585"/>
    <n v="1988"/>
    <n v="3573"/>
    <m/>
    <x v="0"/>
    <m/>
  </r>
  <r>
    <x v="13"/>
    <x v="4"/>
    <d v="2009-05-01T00:00:00"/>
    <x v="7"/>
    <n v="1517"/>
    <n v="1528"/>
    <n v="3045"/>
    <m/>
    <x v="0"/>
    <m/>
  </r>
  <r>
    <x v="13"/>
    <x v="5"/>
    <d v="2009-06-01T00:00:00"/>
    <x v="7"/>
    <n v="1516"/>
    <n v="1506"/>
    <n v="3022"/>
    <m/>
    <x v="0"/>
    <m/>
  </r>
  <r>
    <x v="13"/>
    <x v="6"/>
    <d v="2009-07-01T00:00:00"/>
    <x v="7"/>
    <n v="1379"/>
    <n v="1483"/>
    <n v="2862"/>
    <m/>
    <x v="0"/>
    <m/>
  </r>
  <r>
    <x v="13"/>
    <x v="7"/>
    <d v="2009-08-01T00:00:00"/>
    <x v="7"/>
    <n v="1465"/>
    <n v="1442"/>
    <n v="2907"/>
    <m/>
    <x v="0"/>
    <m/>
  </r>
  <r>
    <x v="13"/>
    <x v="8"/>
    <d v="2009-09-01T00:00:00"/>
    <x v="7"/>
    <n v="1373"/>
    <n v="1421"/>
    <n v="2794"/>
    <m/>
    <x v="0"/>
    <m/>
  </r>
  <r>
    <x v="13"/>
    <x v="9"/>
    <d v="2009-10-01T00:00:00"/>
    <x v="7"/>
    <n v="1559"/>
    <n v="1409"/>
    <n v="2968"/>
    <m/>
    <x v="0"/>
    <m/>
  </r>
  <r>
    <x v="13"/>
    <x v="10"/>
    <d v="2009-11-01T00:00:00"/>
    <x v="7"/>
    <n v="1633"/>
    <n v="2137"/>
    <n v="3770"/>
    <m/>
    <x v="0"/>
    <m/>
  </r>
  <r>
    <x v="13"/>
    <x v="11"/>
    <d v="2009-12-01T00:00:00"/>
    <x v="7"/>
    <n v="1751"/>
    <n v="1695"/>
    <n v="3446"/>
    <m/>
    <x v="0"/>
    <m/>
  </r>
  <r>
    <x v="14"/>
    <x v="0"/>
    <d v="2010-01-01T00:00:00"/>
    <x v="7"/>
    <n v="1441"/>
    <n v="1822"/>
    <n v="3263"/>
    <m/>
    <x v="0"/>
    <m/>
  </r>
  <r>
    <x v="14"/>
    <x v="1"/>
    <d v="2010-02-01T00:00:00"/>
    <x v="7"/>
    <n v="1325"/>
    <n v="1675"/>
    <n v="3000"/>
    <m/>
    <x v="0"/>
    <m/>
  </r>
  <r>
    <x v="14"/>
    <x v="2"/>
    <d v="2010-03-01T00:00:00"/>
    <x v="7"/>
    <n v="1475"/>
    <n v="1865"/>
    <n v="3340"/>
    <m/>
    <x v="0"/>
    <m/>
  </r>
  <r>
    <x v="14"/>
    <x v="3"/>
    <d v="2010-04-01T00:00:00"/>
    <x v="7"/>
    <n v="1542"/>
    <n v="1953"/>
    <n v="3495"/>
    <m/>
    <x v="0"/>
    <m/>
  </r>
  <r>
    <x v="14"/>
    <x v="4"/>
    <d v="2010-05-01T00:00:00"/>
    <x v="7"/>
    <n v="1709"/>
    <n v="2159"/>
    <n v="3868"/>
    <m/>
    <x v="0"/>
    <m/>
  </r>
  <r>
    <x v="14"/>
    <x v="5"/>
    <d v="2010-06-01T00:00:00"/>
    <x v="7"/>
    <n v="1662"/>
    <n v="2230"/>
    <n v="3892"/>
    <m/>
    <x v="0"/>
    <m/>
  </r>
  <r>
    <x v="14"/>
    <x v="6"/>
    <d v="2010-07-01T00:00:00"/>
    <x v="7"/>
    <n v="1664"/>
    <n v="2126"/>
    <n v="3790"/>
    <m/>
    <x v="0"/>
    <m/>
  </r>
  <r>
    <x v="14"/>
    <x v="7"/>
    <d v="2010-08-01T00:00:00"/>
    <x v="7"/>
    <n v="1750"/>
    <n v="2295"/>
    <n v="4045"/>
    <m/>
    <x v="0"/>
    <m/>
  </r>
  <r>
    <x v="14"/>
    <x v="8"/>
    <d v="2010-09-01T00:00:00"/>
    <x v="7"/>
    <n v="1753"/>
    <n v="2091"/>
    <n v="3844"/>
    <m/>
    <x v="0"/>
    <m/>
  </r>
  <r>
    <x v="14"/>
    <x v="9"/>
    <d v="2010-10-01T00:00:00"/>
    <x v="7"/>
    <n v="1879"/>
    <n v="2186"/>
    <n v="4065"/>
    <m/>
    <x v="0"/>
    <m/>
  </r>
  <r>
    <x v="14"/>
    <x v="10"/>
    <d v="2010-11-01T00:00:00"/>
    <x v="7"/>
    <n v="1856"/>
    <n v="2384"/>
    <n v="4240"/>
    <m/>
    <x v="0"/>
    <m/>
  </r>
  <r>
    <x v="14"/>
    <x v="11"/>
    <d v="2010-12-01T00:00:00"/>
    <x v="7"/>
    <n v="1977"/>
    <n v="2330"/>
    <n v="4307"/>
    <m/>
    <x v="0"/>
    <m/>
  </r>
  <r>
    <x v="15"/>
    <x v="0"/>
    <d v="2011-01-01T00:00:00"/>
    <x v="7"/>
    <n v="1736"/>
    <n v="2238"/>
    <n v="3974"/>
    <m/>
    <x v="0"/>
    <m/>
  </r>
  <r>
    <x v="15"/>
    <x v="1"/>
    <d v="2011-02-01T00:00:00"/>
    <x v="7"/>
    <n v="1710"/>
    <n v="2149"/>
    <n v="3859"/>
    <m/>
    <x v="0"/>
    <m/>
  </r>
  <r>
    <x v="15"/>
    <x v="2"/>
    <d v="2011-03-01T00:00:00"/>
    <x v="7"/>
    <n v="2066"/>
    <n v="1973"/>
    <n v="4039"/>
    <m/>
    <x v="0"/>
    <m/>
  </r>
  <r>
    <x v="15"/>
    <x v="3"/>
    <d v="2011-04-01T00:00:00"/>
    <x v="7"/>
    <n v="1935"/>
    <n v="2395"/>
    <n v="4330"/>
    <m/>
    <x v="0"/>
    <m/>
  </r>
  <r>
    <x v="15"/>
    <x v="4"/>
    <d v="2011-05-01T00:00:00"/>
    <x v="7"/>
    <n v="2245"/>
    <n v="2204"/>
    <n v="4449"/>
    <m/>
    <x v="0"/>
    <m/>
  </r>
  <r>
    <x v="15"/>
    <x v="5"/>
    <d v="2011-06-01T00:00:00"/>
    <x v="7"/>
    <n v="2233"/>
    <n v="2761"/>
    <n v="4994"/>
    <m/>
    <x v="0"/>
    <m/>
  </r>
  <r>
    <x v="15"/>
    <x v="6"/>
    <d v="2011-07-01T00:00:00"/>
    <x v="7"/>
    <n v="2742"/>
    <n v="2098"/>
    <n v="4840"/>
    <m/>
    <x v="0"/>
    <m/>
  </r>
  <r>
    <x v="15"/>
    <x v="7"/>
    <d v="2011-08-01T00:00:00"/>
    <x v="7"/>
    <n v="2964"/>
    <n v="2490"/>
    <n v="5454"/>
    <m/>
    <x v="0"/>
    <m/>
  </r>
  <r>
    <x v="15"/>
    <x v="8"/>
    <d v="2011-09-01T00:00:00"/>
    <x v="7"/>
    <n v="2734"/>
    <n v="2373"/>
    <n v="5107"/>
    <m/>
    <x v="0"/>
    <m/>
  </r>
  <r>
    <x v="15"/>
    <x v="9"/>
    <d v="2011-10-01T00:00:00"/>
    <x v="7"/>
    <n v="2574"/>
    <n v="3209"/>
    <n v="5783"/>
    <m/>
    <x v="0"/>
    <m/>
  </r>
  <r>
    <x v="15"/>
    <x v="10"/>
    <d v="2011-11-01T00:00:00"/>
    <x v="7"/>
    <n v="2636"/>
    <n v="3090"/>
    <n v="5726"/>
    <m/>
    <x v="0"/>
    <m/>
  </r>
  <r>
    <x v="15"/>
    <x v="11"/>
    <d v="2011-12-01T00:00:00"/>
    <x v="7"/>
    <n v="2386"/>
    <n v="2894"/>
    <n v="5280"/>
    <m/>
    <x v="0"/>
    <m/>
  </r>
  <r>
    <x v="16"/>
    <x v="0"/>
    <d v="2012-01-01T00:00:00"/>
    <x v="7"/>
    <n v="2271"/>
    <n v="2741"/>
    <n v="5012"/>
    <m/>
    <x v="0"/>
    <m/>
  </r>
  <r>
    <x v="16"/>
    <x v="1"/>
    <d v="2012-02-01T00:00:00"/>
    <x v="7"/>
    <n v="2152"/>
    <n v="2556"/>
    <n v="4708"/>
    <m/>
    <x v="0"/>
    <m/>
  </r>
  <r>
    <x v="16"/>
    <x v="2"/>
    <d v="2012-03-01T00:00:00"/>
    <x v="7"/>
    <n v="2413"/>
    <n v="2758"/>
    <n v="5171"/>
    <m/>
    <x v="0"/>
    <m/>
  </r>
  <r>
    <x v="16"/>
    <x v="3"/>
    <d v="2012-04-01T00:00:00"/>
    <x v="7"/>
    <n v="2226"/>
    <n v="2755"/>
    <n v="4981"/>
    <m/>
    <x v="0"/>
    <m/>
  </r>
  <r>
    <x v="16"/>
    <x v="4"/>
    <d v="2012-05-01T00:00:00"/>
    <x v="7"/>
    <n v="2411"/>
    <n v="3019"/>
    <n v="5430"/>
    <m/>
    <x v="0"/>
    <m/>
  </r>
  <r>
    <x v="16"/>
    <x v="5"/>
    <d v="2012-06-01T00:00:00"/>
    <x v="7"/>
    <n v="2371"/>
    <n v="2969"/>
    <n v="5340"/>
    <m/>
    <x v="0"/>
    <m/>
  </r>
  <r>
    <x v="16"/>
    <x v="6"/>
    <d v="2012-07-01T00:00:00"/>
    <x v="7"/>
    <n v="2271"/>
    <n v="2893"/>
    <n v="5164"/>
    <m/>
    <x v="0"/>
    <m/>
  </r>
  <r>
    <x v="16"/>
    <x v="7"/>
    <d v="2012-08-01T00:00:00"/>
    <x v="7"/>
    <n v="2392"/>
    <n v="2919"/>
    <n v="5311"/>
    <m/>
    <x v="0"/>
    <m/>
  </r>
  <r>
    <x v="16"/>
    <x v="8"/>
    <d v="2012-09-01T00:00:00"/>
    <x v="7"/>
    <n v="2142"/>
    <n v="2690"/>
    <n v="4832"/>
    <m/>
    <x v="0"/>
    <m/>
  </r>
  <r>
    <x v="16"/>
    <x v="9"/>
    <d v="2012-10-01T00:00:00"/>
    <x v="7"/>
    <n v="2464"/>
    <n v="2950"/>
    <n v="5414"/>
    <m/>
    <x v="0"/>
    <m/>
  </r>
  <r>
    <x v="16"/>
    <x v="10"/>
    <d v="2012-11-01T00:00:00"/>
    <x v="7"/>
    <n v="2353"/>
    <n v="2702"/>
    <n v="5055"/>
    <m/>
    <x v="0"/>
    <m/>
  </r>
  <r>
    <x v="16"/>
    <x v="11"/>
    <d v="2012-12-01T00:00:00"/>
    <x v="7"/>
    <n v="2378"/>
    <n v="2904"/>
    <n v="5282"/>
    <m/>
    <x v="0"/>
    <m/>
  </r>
  <r>
    <x v="17"/>
    <x v="0"/>
    <d v="2013-01-01T00:00:00"/>
    <x v="7"/>
    <n v="2056"/>
    <n v="2533"/>
    <n v="4589"/>
    <m/>
    <x v="0"/>
    <m/>
  </r>
  <r>
    <x v="17"/>
    <x v="1"/>
    <d v="2013-02-01T00:00:00"/>
    <x v="7"/>
    <n v="1909"/>
    <n v="2317"/>
    <n v="4226"/>
    <m/>
    <x v="0"/>
    <m/>
  </r>
  <r>
    <x v="17"/>
    <x v="2"/>
    <d v="2013-03-01T00:00:00"/>
    <x v="7"/>
    <n v="2195"/>
    <n v="2812"/>
    <n v="5007"/>
    <m/>
    <x v="0"/>
    <m/>
  </r>
  <r>
    <x v="17"/>
    <x v="3"/>
    <d v="2013-04-01T00:00:00"/>
    <x v="7"/>
    <n v="2158"/>
    <n v="2797"/>
    <n v="4955"/>
    <m/>
    <x v="0"/>
    <m/>
  </r>
  <r>
    <x v="17"/>
    <x v="4"/>
    <d v="2013-05-01T00:00:00"/>
    <x v="7"/>
    <n v="2188"/>
    <n v="2581"/>
    <n v="4769"/>
    <m/>
    <x v="0"/>
    <m/>
  </r>
  <r>
    <x v="17"/>
    <x v="5"/>
    <d v="2013-06-01T00:00:00"/>
    <x v="7"/>
    <n v="1856"/>
    <n v="2642"/>
    <n v="4498"/>
    <m/>
    <x v="0"/>
    <m/>
  </r>
  <r>
    <x v="17"/>
    <x v="6"/>
    <d v="2013-07-01T00:00:00"/>
    <x v="7"/>
    <n v="1896"/>
    <n v="2573"/>
    <n v="4469"/>
    <m/>
    <x v="0"/>
    <m/>
  </r>
  <r>
    <x v="17"/>
    <x v="7"/>
    <d v="2013-08-01T00:00:00"/>
    <x v="7"/>
    <n v="1838"/>
    <n v="2328"/>
    <n v="4166"/>
    <m/>
    <x v="0"/>
    <m/>
  </r>
  <r>
    <x v="17"/>
    <x v="8"/>
    <d v="2013-09-01T00:00:00"/>
    <x v="7"/>
    <n v="1730"/>
    <n v="2227"/>
    <n v="3957"/>
    <m/>
    <x v="0"/>
    <m/>
  </r>
  <r>
    <x v="17"/>
    <x v="9"/>
    <d v="2013-10-01T00:00:00"/>
    <x v="7"/>
    <n v="1879"/>
    <n v="2352"/>
    <n v="4231"/>
    <m/>
    <x v="0"/>
    <m/>
  </r>
  <r>
    <x v="17"/>
    <x v="10"/>
    <d v="2013-11-01T00:00:00"/>
    <x v="7"/>
    <n v="1765"/>
    <n v="2284"/>
    <n v="4049"/>
    <m/>
    <x v="0"/>
    <m/>
  </r>
  <r>
    <x v="17"/>
    <x v="11"/>
    <d v="2013-12-01T00:00:00"/>
    <x v="7"/>
    <n v="2109"/>
    <n v="2682"/>
    <n v="4791"/>
    <m/>
    <x v="0"/>
    <m/>
  </r>
  <r>
    <x v="18"/>
    <x v="0"/>
    <d v="2014-01-01T00:00:00"/>
    <x v="7"/>
    <n v="1660"/>
    <n v="2135"/>
    <n v="3795"/>
    <m/>
    <x v="0"/>
    <m/>
  </r>
  <r>
    <x v="18"/>
    <x v="1"/>
    <d v="2014-02-01T00:00:00"/>
    <x v="7"/>
    <n v="1646"/>
    <n v="2085"/>
    <n v="3731"/>
    <m/>
    <x v="0"/>
    <m/>
  </r>
  <r>
    <x v="18"/>
    <x v="2"/>
    <d v="2014-03-01T00:00:00"/>
    <x v="7"/>
    <n v="1654"/>
    <n v="2346"/>
    <n v="4000"/>
    <m/>
    <x v="0"/>
    <m/>
  </r>
  <r>
    <x v="18"/>
    <x v="3"/>
    <d v="2014-04-01T00:00:00"/>
    <x v="7"/>
    <n v="1825"/>
    <n v="2610"/>
    <n v="4435"/>
    <m/>
    <x v="0"/>
    <m/>
  </r>
  <r>
    <x v="18"/>
    <x v="4"/>
    <d v="2014-05-01T00:00:00"/>
    <x v="7"/>
    <n v="1790"/>
    <n v="2394"/>
    <n v="4184"/>
    <m/>
    <x v="0"/>
    <m/>
  </r>
  <r>
    <x v="18"/>
    <x v="5"/>
    <d v="2014-06-01T00:00:00"/>
    <x v="7"/>
    <n v="1714"/>
    <n v="2304"/>
    <n v="4018"/>
    <m/>
    <x v="0"/>
    <m/>
  </r>
  <r>
    <x v="18"/>
    <x v="6"/>
    <d v="2014-07-01T00:00:00"/>
    <x v="7"/>
    <n v="1760"/>
    <n v="2642"/>
    <n v="4402"/>
    <m/>
    <x v="0"/>
    <m/>
  </r>
  <r>
    <x v="18"/>
    <x v="7"/>
    <d v="2014-08-01T00:00:00"/>
    <x v="7"/>
    <n v="1691"/>
    <n v="1577"/>
    <n v="3268"/>
    <m/>
    <x v="0"/>
    <m/>
  </r>
  <r>
    <x v="18"/>
    <x v="8"/>
    <d v="2014-09-01T00:00:00"/>
    <x v="7"/>
    <n v="1529"/>
    <n v="1556"/>
    <n v="3085"/>
    <m/>
    <x v="0"/>
    <m/>
  </r>
  <r>
    <x v="18"/>
    <x v="9"/>
    <d v="2014-10-01T00:00:00"/>
    <x v="7"/>
    <n v="1524"/>
    <n v="1379"/>
    <n v="2903"/>
    <m/>
    <x v="0"/>
    <m/>
  </r>
  <r>
    <x v="18"/>
    <x v="10"/>
    <d v="2014-11-01T00:00:00"/>
    <x v="7"/>
    <n v="1367"/>
    <n v="1347"/>
    <n v="2714"/>
    <m/>
    <x v="0"/>
    <m/>
  </r>
  <r>
    <x v="18"/>
    <x v="11"/>
    <d v="2014-12-01T00:00:00"/>
    <x v="7"/>
    <n v="1476"/>
    <n v="1470"/>
    <n v="2946"/>
    <m/>
    <x v="0"/>
    <m/>
  </r>
  <r>
    <x v="19"/>
    <x v="0"/>
    <d v="2015-01-01T00:00:00"/>
    <x v="7"/>
    <n v="1427"/>
    <n v="1370"/>
    <n v="2797"/>
    <m/>
    <x v="0"/>
    <m/>
  </r>
  <r>
    <x v="19"/>
    <x v="1"/>
    <d v="2015-02-01T00:00:00"/>
    <x v="7"/>
    <n v="1196"/>
    <n v="1222"/>
    <n v="2418"/>
    <m/>
    <x v="0"/>
    <m/>
  </r>
  <r>
    <x v="19"/>
    <x v="2"/>
    <d v="2015-03-01T00:00:00"/>
    <x v="7"/>
    <n v="1491"/>
    <n v="1404"/>
    <n v="2895"/>
    <m/>
    <x v="0"/>
    <m/>
  </r>
  <r>
    <x v="19"/>
    <x v="3"/>
    <d v="2015-04-01T00:00:00"/>
    <x v="7"/>
    <n v="1323"/>
    <n v="1418"/>
    <n v="2741"/>
    <m/>
    <x v="0"/>
    <m/>
  </r>
  <r>
    <x v="19"/>
    <x v="4"/>
    <d v="2015-05-01T00:00:00"/>
    <x v="7"/>
    <n v="1473"/>
    <n v="1343"/>
    <n v="2816"/>
    <m/>
    <x v="0"/>
    <m/>
  </r>
  <r>
    <x v="19"/>
    <x v="5"/>
    <d v="2015-06-01T00:00:00"/>
    <x v="7"/>
    <n v="1368"/>
    <n v="1490"/>
    <n v="2858"/>
    <m/>
    <x v="0"/>
    <m/>
  </r>
  <r>
    <x v="19"/>
    <x v="6"/>
    <d v="2015-07-01T00:00:00"/>
    <x v="7"/>
    <n v="1605"/>
    <n v="1634"/>
    <n v="3239"/>
    <m/>
    <x v="0"/>
    <m/>
  </r>
  <r>
    <x v="19"/>
    <x v="7"/>
    <d v="2015-08-01T00:00:00"/>
    <x v="7"/>
    <n v="1473"/>
    <n v="1466"/>
    <n v="2939"/>
    <m/>
    <x v="0"/>
    <m/>
  </r>
  <r>
    <x v="19"/>
    <x v="8"/>
    <d v="2015-09-01T00:00:00"/>
    <x v="7"/>
    <n v="1410"/>
    <n v="1362"/>
    <n v="2772"/>
    <m/>
    <x v="0"/>
    <m/>
  </r>
  <r>
    <x v="19"/>
    <x v="9"/>
    <d v="2015-10-01T00:00:00"/>
    <x v="7"/>
    <n v="1470"/>
    <n v="1449"/>
    <n v="2919"/>
    <m/>
    <x v="0"/>
    <m/>
  </r>
  <r>
    <x v="19"/>
    <x v="10"/>
    <d v="2015-11-01T00:00:00"/>
    <x v="7"/>
    <n v="1408"/>
    <n v="1411"/>
    <n v="2819"/>
    <m/>
    <x v="0"/>
    <m/>
  </r>
  <r>
    <x v="0"/>
    <x v="0"/>
    <d v="1996-01-01T00:00:00"/>
    <x v="8"/>
    <n v="1084"/>
    <n v="990"/>
    <n v="2074"/>
    <m/>
    <x v="0"/>
    <m/>
  </r>
  <r>
    <x v="0"/>
    <x v="1"/>
    <d v="1996-02-01T00:00:00"/>
    <x v="8"/>
    <n v="938"/>
    <n v="929"/>
    <n v="1867"/>
    <m/>
    <x v="0"/>
    <m/>
  </r>
  <r>
    <x v="0"/>
    <x v="2"/>
    <d v="1996-03-01T00:00:00"/>
    <x v="8"/>
    <n v="1059"/>
    <n v="1102"/>
    <n v="2161"/>
    <m/>
    <x v="0"/>
    <m/>
  </r>
  <r>
    <x v="0"/>
    <x v="3"/>
    <d v="1996-04-01T00:00:00"/>
    <x v="8"/>
    <n v="891"/>
    <n v="879"/>
    <n v="1770"/>
    <m/>
    <x v="0"/>
    <m/>
  </r>
  <r>
    <x v="0"/>
    <x v="4"/>
    <d v="1996-05-01T00:00:00"/>
    <x v="8"/>
    <n v="963"/>
    <n v="1043"/>
    <n v="2006"/>
    <m/>
    <x v="0"/>
    <m/>
  </r>
  <r>
    <x v="0"/>
    <x v="5"/>
    <d v="1996-06-01T00:00:00"/>
    <x v="8"/>
    <n v="1165"/>
    <n v="1315"/>
    <n v="2480"/>
    <m/>
    <x v="0"/>
    <m/>
  </r>
  <r>
    <x v="0"/>
    <x v="6"/>
    <d v="1996-07-01T00:00:00"/>
    <x v="8"/>
    <n v="1731"/>
    <n v="1757"/>
    <n v="3488"/>
    <m/>
    <x v="0"/>
    <m/>
  </r>
  <r>
    <x v="0"/>
    <x v="7"/>
    <d v="1996-08-01T00:00:00"/>
    <x v="8"/>
    <n v="1722"/>
    <n v="1781"/>
    <n v="3503"/>
    <m/>
    <x v="0"/>
    <m/>
  </r>
  <r>
    <x v="0"/>
    <x v="8"/>
    <d v="1996-09-01T00:00:00"/>
    <x v="8"/>
    <n v="1279"/>
    <n v="1155"/>
    <n v="2434"/>
    <m/>
    <x v="0"/>
    <m/>
  </r>
  <r>
    <x v="0"/>
    <x v="9"/>
    <d v="1996-10-01T00:00:00"/>
    <x v="8"/>
    <n v="1259"/>
    <n v="1237"/>
    <n v="2496"/>
    <m/>
    <x v="0"/>
    <m/>
  </r>
  <r>
    <x v="0"/>
    <x v="10"/>
    <d v="1996-11-01T00:00:00"/>
    <x v="8"/>
    <n v="1080"/>
    <n v="1032"/>
    <n v="2112"/>
    <m/>
    <x v="0"/>
    <m/>
  </r>
  <r>
    <x v="0"/>
    <x v="11"/>
    <d v="1996-12-01T00:00:00"/>
    <x v="8"/>
    <n v="1128"/>
    <n v="1255"/>
    <n v="2383"/>
    <m/>
    <x v="0"/>
    <m/>
  </r>
  <r>
    <x v="1"/>
    <x v="0"/>
    <d v="1997-01-01T00:00:00"/>
    <x v="8"/>
    <n v="1006"/>
    <n v="832"/>
    <n v="1838"/>
    <m/>
    <x v="0"/>
    <m/>
  </r>
  <r>
    <x v="1"/>
    <x v="1"/>
    <d v="1997-02-01T00:00:00"/>
    <x v="8"/>
    <n v="795"/>
    <n v="787"/>
    <n v="1582"/>
    <m/>
    <x v="0"/>
    <m/>
  </r>
  <r>
    <x v="1"/>
    <x v="2"/>
    <d v="1997-03-01T00:00:00"/>
    <x v="8"/>
    <n v="867"/>
    <n v="849"/>
    <n v="1716"/>
    <m/>
    <x v="0"/>
    <m/>
  </r>
  <r>
    <x v="1"/>
    <x v="3"/>
    <d v="1997-04-01T00:00:00"/>
    <x v="8"/>
    <n v="945"/>
    <n v="946"/>
    <n v="1891"/>
    <m/>
    <x v="0"/>
    <m/>
  </r>
  <r>
    <x v="1"/>
    <x v="4"/>
    <d v="1997-05-01T00:00:00"/>
    <x v="8"/>
    <n v="1046"/>
    <n v="1055"/>
    <n v="2101"/>
    <m/>
    <x v="0"/>
    <m/>
  </r>
  <r>
    <x v="1"/>
    <x v="5"/>
    <d v="1997-06-01T00:00:00"/>
    <x v="8"/>
    <n v="1588"/>
    <n v="1679"/>
    <n v="3267"/>
    <m/>
    <x v="0"/>
    <m/>
  </r>
  <r>
    <x v="1"/>
    <x v="6"/>
    <d v="1997-07-01T00:00:00"/>
    <x v="8"/>
    <n v="1913"/>
    <n v="1925"/>
    <n v="3838"/>
    <m/>
    <x v="0"/>
    <m/>
  </r>
  <r>
    <x v="1"/>
    <x v="7"/>
    <d v="1997-08-01T00:00:00"/>
    <x v="8"/>
    <n v="2324"/>
    <n v="1938"/>
    <n v="4262"/>
    <m/>
    <x v="0"/>
    <m/>
  </r>
  <r>
    <x v="1"/>
    <x v="8"/>
    <d v="1997-09-01T00:00:00"/>
    <x v="8"/>
    <n v="1653"/>
    <n v="1453"/>
    <n v="3106"/>
    <m/>
    <x v="0"/>
    <m/>
  </r>
  <r>
    <x v="1"/>
    <x v="9"/>
    <d v="1997-10-01T00:00:00"/>
    <x v="8"/>
    <n v="1539"/>
    <n v="1443"/>
    <n v="2982"/>
    <m/>
    <x v="0"/>
    <m/>
  </r>
  <r>
    <x v="1"/>
    <x v="10"/>
    <d v="1997-11-01T00:00:00"/>
    <x v="8"/>
    <n v="1134"/>
    <n v="1102"/>
    <n v="2236"/>
    <m/>
    <x v="0"/>
    <m/>
  </r>
  <r>
    <x v="1"/>
    <x v="11"/>
    <d v="1997-12-01T00:00:00"/>
    <x v="8"/>
    <n v="1268"/>
    <n v="1270"/>
    <n v="2538"/>
    <m/>
    <x v="0"/>
    <m/>
  </r>
  <r>
    <x v="2"/>
    <x v="0"/>
    <d v="1998-01-01T00:00:00"/>
    <x v="8"/>
    <n v="1140"/>
    <n v="1008"/>
    <n v="2148"/>
    <m/>
    <x v="0"/>
    <m/>
  </r>
  <r>
    <x v="2"/>
    <x v="1"/>
    <d v="1998-02-01T00:00:00"/>
    <x v="8"/>
    <n v="938"/>
    <n v="947"/>
    <n v="1885"/>
    <m/>
    <x v="0"/>
    <m/>
  </r>
  <r>
    <x v="2"/>
    <x v="2"/>
    <d v="1998-03-01T00:00:00"/>
    <x v="8"/>
    <n v="1122"/>
    <n v="1123"/>
    <n v="2245"/>
    <m/>
    <x v="0"/>
    <m/>
  </r>
  <r>
    <x v="2"/>
    <x v="3"/>
    <d v="1998-04-01T00:00:00"/>
    <x v="8"/>
    <n v="1082"/>
    <n v="1199"/>
    <n v="2281"/>
    <m/>
    <x v="0"/>
    <m/>
  </r>
  <r>
    <x v="2"/>
    <x v="4"/>
    <d v="1998-05-01T00:00:00"/>
    <x v="8"/>
    <n v="1298"/>
    <n v="1314"/>
    <n v="2612"/>
    <m/>
    <x v="0"/>
    <m/>
  </r>
  <r>
    <x v="2"/>
    <x v="5"/>
    <d v="1998-06-01T00:00:00"/>
    <x v="8"/>
    <n v="1473"/>
    <n v="1621"/>
    <n v="3094"/>
    <m/>
    <x v="0"/>
    <m/>
  </r>
  <r>
    <x v="2"/>
    <x v="6"/>
    <d v="1998-07-01T00:00:00"/>
    <x v="8"/>
    <n v="1611"/>
    <n v="1631"/>
    <n v="3242"/>
    <m/>
    <x v="0"/>
    <m/>
  </r>
  <r>
    <x v="2"/>
    <x v="7"/>
    <d v="1998-08-01T00:00:00"/>
    <x v="8"/>
    <n v="1667"/>
    <n v="1661"/>
    <n v="3328"/>
    <m/>
    <x v="0"/>
    <m/>
  </r>
  <r>
    <x v="2"/>
    <x v="8"/>
    <d v="1998-09-01T00:00:00"/>
    <x v="8"/>
    <n v="1355"/>
    <n v="1352"/>
    <n v="2707"/>
    <m/>
    <x v="0"/>
    <m/>
  </r>
  <r>
    <x v="2"/>
    <x v="9"/>
    <d v="1998-10-01T00:00:00"/>
    <x v="8"/>
    <n v="1172"/>
    <n v="1210"/>
    <n v="2382"/>
    <m/>
    <x v="0"/>
    <m/>
  </r>
  <r>
    <x v="2"/>
    <x v="10"/>
    <d v="1998-11-01T00:00:00"/>
    <x v="8"/>
    <n v="965"/>
    <n v="939"/>
    <n v="1904"/>
    <m/>
    <x v="0"/>
    <m/>
  </r>
  <r>
    <x v="2"/>
    <x v="11"/>
    <d v="1998-12-01T00:00:00"/>
    <x v="8"/>
    <n v="967"/>
    <n v="1078"/>
    <n v="2045"/>
    <m/>
    <x v="0"/>
    <m/>
  </r>
  <r>
    <x v="3"/>
    <x v="0"/>
    <d v="1999-01-01T00:00:00"/>
    <x v="8"/>
    <n v="905"/>
    <n v="812"/>
    <n v="1717"/>
    <m/>
    <x v="0"/>
    <m/>
  </r>
  <r>
    <x v="3"/>
    <x v="1"/>
    <d v="1999-02-01T00:00:00"/>
    <x v="8"/>
    <n v="783"/>
    <n v="820"/>
    <n v="1603"/>
    <m/>
    <x v="0"/>
    <m/>
  </r>
  <r>
    <x v="3"/>
    <x v="2"/>
    <d v="1999-03-01T00:00:00"/>
    <x v="8"/>
    <n v="922"/>
    <n v="897"/>
    <n v="1819"/>
    <m/>
    <x v="0"/>
    <m/>
  </r>
  <r>
    <x v="3"/>
    <x v="3"/>
    <d v="1999-04-01T00:00:00"/>
    <x v="8"/>
    <n v="797"/>
    <n v="841"/>
    <n v="1638"/>
    <m/>
    <x v="0"/>
    <m/>
  </r>
  <r>
    <x v="3"/>
    <x v="4"/>
    <d v="1999-05-01T00:00:00"/>
    <x v="8"/>
    <n v="1037"/>
    <n v="1088"/>
    <n v="2125"/>
    <m/>
    <x v="0"/>
    <m/>
  </r>
  <r>
    <x v="3"/>
    <x v="5"/>
    <d v="1999-06-01T00:00:00"/>
    <x v="8"/>
    <n v="1545"/>
    <n v="1662"/>
    <n v="3207"/>
    <m/>
    <x v="0"/>
    <m/>
  </r>
  <r>
    <x v="3"/>
    <x v="6"/>
    <d v="1999-07-01T00:00:00"/>
    <x v="8"/>
    <n v="1883"/>
    <n v="2025"/>
    <n v="3908"/>
    <m/>
    <x v="0"/>
    <m/>
  </r>
  <r>
    <x v="3"/>
    <x v="7"/>
    <d v="1999-08-01T00:00:00"/>
    <x v="8"/>
    <n v="2093"/>
    <n v="1935"/>
    <n v="4028"/>
    <m/>
    <x v="0"/>
    <m/>
  </r>
  <r>
    <x v="3"/>
    <x v="8"/>
    <d v="1999-09-01T00:00:00"/>
    <x v="8"/>
    <n v="1664"/>
    <n v="1471"/>
    <n v="3135"/>
    <m/>
    <x v="0"/>
    <m/>
  </r>
  <r>
    <x v="3"/>
    <x v="9"/>
    <d v="1999-10-01T00:00:00"/>
    <x v="8"/>
    <n v="1481"/>
    <n v="1386"/>
    <n v="2867"/>
    <m/>
    <x v="0"/>
    <m/>
  </r>
  <r>
    <x v="3"/>
    <x v="10"/>
    <d v="1999-11-01T00:00:00"/>
    <x v="8"/>
    <n v="1189"/>
    <n v="1175"/>
    <n v="2364"/>
    <m/>
    <x v="0"/>
    <m/>
  </r>
  <r>
    <x v="3"/>
    <x v="11"/>
    <d v="1999-12-01T00:00:00"/>
    <x v="8"/>
    <n v="1272"/>
    <n v="1335"/>
    <n v="2607"/>
    <m/>
    <x v="0"/>
    <m/>
  </r>
  <r>
    <x v="4"/>
    <x v="0"/>
    <d v="2000-01-01T00:00:00"/>
    <x v="8"/>
    <n v="1043"/>
    <n v="911"/>
    <n v="1954"/>
    <m/>
    <x v="0"/>
    <m/>
  </r>
  <r>
    <x v="4"/>
    <x v="1"/>
    <d v="2000-02-01T00:00:00"/>
    <x v="8"/>
    <n v="934"/>
    <n v="920"/>
    <n v="1854"/>
    <m/>
    <x v="0"/>
    <m/>
  </r>
  <r>
    <x v="4"/>
    <x v="2"/>
    <d v="2000-03-01T00:00:00"/>
    <x v="8"/>
    <n v="1090"/>
    <n v="1051"/>
    <n v="2141"/>
    <m/>
    <x v="0"/>
    <m/>
  </r>
  <r>
    <x v="4"/>
    <x v="3"/>
    <d v="2000-04-01T00:00:00"/>
    <x v="8"/>
    <n v="990"/>
    <n v="979"/>
    <n v="1969"/>
    <m/>
    <x v="0"/>
    <m/>
  </r>
  <r>
    <x v="4"/>
    <x v="4"/>
    <d v="2000-05-01T00:00:00"/>
    <x v="8"/>
    <n v="1033"/>
    <n v="1137"/>
    <n v="2170"/>
    <m/>
    <x v="0"/>
    <m/>
  </r>
  <r>
    <x v="4"/>
    <x v="5"/>
    <d v="2000-06-01T00:00:00"/>
    <x v="8"/>
    <n v="1614"/>
    <n v="1772"/>
    <n v="3386"/>
    <m/>
    <x v="0"/>
    <m/>
  </r>
  <r>
    <x v="4"/>
    <x v="6"/>
    <d v="2000-07-01T00:00:00"/>
    <x v="8"/>
    <n v="2041"/>
    <n v="2032"/>
    <n v="4073"/>
    <m/>
    <x v="0"/>
    <m/>
  </r>
  <r>
    <x v="4"/>
    <x v="7"/>
    <d v="2000-08-01T00:00:00"/>
    <x v="8"/>
    <n v="2108"/>
    <n v="2001"/>
    <n v="4109"/>
    <m/>
    <x v="0"/>
    <m/>
  </r>
  <r>
    <x v="4"/>
    <x v="8"/>
    <d v="2000-09-01T00:00:00"/>
    <x v="8"/>
    <n v="1419"/>
    <n v="1260"/>
    <n v="2679"/>
    <m/>
    <x v="0"/>
    <m/>
  </r>
  <r>
    <x v="4"/>
    <x v="9"/>
    <d v="2000-10-01T00:00:00"/>
    <x v="8"/>
    <n v="1630"/>
    <n v="1598"/>
    <n v="3228"/>
    <m/>
    <x v="0"/>
    <m/>
  </r>
  <r>
    <x v="4"/>
    <x v="10"/>
    <d v="2000-11-01T00:00:00"/>
    <x v="8"/>
    <n v="1385"/>
    <n v="1313"/>
    <n v="2698"/>
    <m/>
    <x v="0"/>
    <m/>
  </r>
  <r>
    <x v="4"/>
    <x v="11"/>
    <d v="2000-12-01T00:00:00"/>
    <x v="8"/>
    <n v="1190"/>
    <n v="1269"/>
    <n v="2459"/>
    <m/>
    <x v="0"/>
    <m/>
  </r>
  <r>
    <x v="5"/>
    <x v="0"/>
    <d v="2001-01-01T00:00:00"/>
    <x v="8"/>
    <n v="1056"/>
    <n v="941"/>
    <n v="1997"/>
    <m/>
    <x v="0"/>
    <m/>
  </r>
  <r>
    <x v="5"/>
    <x v="1"/>
    <d v="2001-02-01T00:00:00"/>
    <x v="8"/>
    <n v="853"/>
    <n v="852"/>
    <n v="1705"/>
    <m/>
    <x v="0"/>
    <m/>
  </r>
  <r>
    <x v="5"/>
    <x v="2"/>
    <d v="2001-03-01T00:00:00"/>
    <x v="8"/>
    <n v="1009"/>
    <n v="1092"/>
    <n v="2101"/>
    <m/>
    <x v="0"/>
    <m/>
  </r>
  <r>
    <x v="5"/>
    <x v="3"/>
    <d v="2001-04-01T00:00:00"/>
    <x v="8"/>
    <n v="1113"/>
    <n v="990"/>
    <n v="2103"/>
    <m/>
    <x v="0"/>
    <m/>
  </r>
  <r>
    <x v="5"/>
    <x v="4"/>
    <d v="2001-05-01T00:00:00"/>
    <x v="8"/>
    <n v="1101"/>
    <n v="1198"/>
    <n v="2299"/>
    <m/>
    <x v="0"/>
    <m/>
  </r>
  <r>
    <x v="5"/>
    <x v="5"/>
    <d v="2001-06-01T00:00:00"/>
    <x v="8"/>
    <n v="1701"/>
    <n v="1597"/>
    <n v="3298"/>
    <m/>
    <x v="0"/>
    <m/>
  </r>
  <r>
    <x v="5"/>
    <x v="6"/>
    <d v="2001-07-01T00:00:00"/>
    <x v="8"/>
    <n v="1768"/>
    <n v="1818"/>
    <n v="3586"/>
    <m/>
    <x v="0"/>
    <m/>
  </r>
  <r>
    <x v="5"/>
    <x v="7"/>
    <d v="2001-08-01T00:00:00"/>
    <x v="8"/>
    <n v="1747"/>
    <n v="1680"/>
    <n v="3427"/>
    <m/>
    <x v="0"/>
    <m/>
  </r>
  <r>
    <x v="5"/>
    <x v="8"/>
    <d v="2001-09-01T00:00:00"/>
    <x v="8"/>
    <n v="801"/>
    <n v="736"/>
    <n v="1537"/>
    <m/>
    <x v="0"/>
    <m/>
  </r>
  <r>
    <x v="5"/>
    <x v="9"/>
    <d v="2001-10-01T00:00:00"/>
    <x v="8"/>
    <n v="948"/>
    <n v="882"/>
    <n v="1830"/>
    <m/>
    <x v="0"/>
    <m/>
  </r>
  <r>
    <x v="5"/>
    <x v="10"/>
    <d v="2001-11-01T00:00:00"/>
    <x v="8"/>
    <n v="706"/>
    <n v="621"/>
    <n v="1327"/>
    <m/>
    <x v="0"/>
    <m/>
  </r>
  <r>
    <x v="5"/>
    <x v="11"/>
    <d v="2001-12-01T00:00:00"/>
    <x v="8"/>
    <n v="662"/>
    <n v="717"/>
    <n v="1379"/>
    <m/>
    <x v="0"/>
    <m/>
  </r>
  <r>
    <x v="6"/>
    <x v="0"/>
    <d v="2002-01-01T00:00:00"/>
    <x v="8"/>
    <n v="693"/>
    <n v="603"/>
    <n v="1296"/>
    <m/>
    <x v="0"/>
    <m/>
  </r>
  <r>
    <x v="6"/>
    <x v="1"/>
    <d v="2002-02-01T00:00:00"/>
    <x v="8"/>
    <n v="653"/>
    <n v="482"/>
    <n v="1135"/>
    <m/>
    <x v="0"/>
    <m/>
  </r>
  <r>
    <x v="6"/>
    <x v="2"/>
    <d v="2002-03-01T00:00:00"/>
    <x v="8"/>
    <n v="832"/>
    <n v="795"/>
    <n v="1627"/>
    <m/>
    <x v="0"/>
    <m/>
  </r>
  <r>
    <x v="6"/>
    <x v="3"/>
    <d v="2002-04-01T00:00:00"/>
    <x v="8"/>
    <n v="803"/>
    <n v="883"/>
    <n v="1686"/>
    <m/>
    <x v="0"/>
    <m/>
  </r>
  <r>
    <x v="6"/>
    <x v="4"/>
    <d v="2002-05-01T00:00:00"/>
    <x v="8"/>
    <n v="875"/>
    <n v="941"/>
    <n v="1816"/>
    <m/>
    <x v="0"/>
    <m/>
  </r>
  <r>
    <x v="6"/>
    <x v="5"/>
    <d v="2002-06-01T00:00:00"/>
    <x v="8"/>
    <n v="1160"/>
    <n v="1301"/>
    <n v="2461"/>
    <m/>
    <x v="0"/>
    <m/>
  </r>
  <r>
    <x v="6"/>
    <x v="6"/>
    <d v="2002-07-01T00:00:00"/>
    <x v="8"/>
    <n v="1421"/>
    <n v="1529"/>
    <n v="2950"/>
    <m/>
    <x v="0"/>
    <m/>
  </r>
  <r>
    <x v="6"/>
    <x v="7"/>
    <d v="2002-08-01T00:00:00"/>
    <x v="8"/>
    <n v="1441"/>
    <n v="1386"/>
    <n v="2827"/>
    <m/>
    <x v="0"/>
    <m/>
  </r>
  <r>
    <x v="6"/>
    <x v="8"/>
    <d v="2002-09-01T00:00:00"/>
    <x v="8"/>
    <n v="1061"/>
    <n v="1082"/>
    <n v="2143"/>
    <m/>
    <x v="0"/>
    <m/>
  </r>
  <r>
    <x v="6"/>
    <x v="9"/>
    <d v="2002-10-01T00:00:00"/>
    <x v="8"/>
    <n v="1043"/>
    <n v="966"/>
    <n v="2009"/>
    <m/>
    <x v="0"/>
    <m/>
  </r>
  <r>
    <x v="6"/>
    <x v="10"/>
    <d v="2002-11-01T00:00:00"/>
    <x v="8"/>
    <n v="755"/>
    <n v="775"/>
    <n v="1530"/>
    <m/>
    <x v="0"/>
    <m/>
  </r>
  <r>
    <x v="6"/>
    <x v="11"/>
    <d v="2002-12-01T00:00:00"/>
    <x v="8"/>
    <n v="802"/>
    <n v="822"/>
    <n v="1624"/>
    <m/>
    <x v="0"/>
    <m/>
  </r>
  <r>
    <x v="7"/>
    <x v="0"/>
    <d v="2003-01-01T00:00:00"/>
    <x v="8"/>
    <n v="780"/>
    <n v="640"/>
    <n v="1420"/>
    <m/>
    <x v="0"/>
    <m/>
  </r>
  <r>
    <x v="7"/>
    <x v="1"/>
    <d v="2003-02-01T00:00:00"/>
    <x v="8"/>
    <n v="601"/>
    <n v="619"/>
    <n v="1220"/>
    <m/>
    <x v="0"/>
    <m/>
  </r>
  <r>
    <x v="7"/>
    <x v="2"/>
    <d v="2003-03-01T00:00:00"/>
    <x v="8"/>
    <n v="678"/>
    <n v="657"/>
    <n v="1335"/>
    <m/>
    <x v="0"/>
    <m/>
  </r>
  <r>
    <x v="7"/>
    <x v="3"/>
    <d v="2003-04-01T00:00:00"/>
    <x v="8"/>
    <n v="698"/>
    <n v="752"/>
    <n v="1450"/>
    <m/>
    <x v="0"/>
    <m/>
  </r>
  <r>
    <x v="7"/>
    <x v="4"/>
    <d v="2003-05-01T00:00:00"/>
    <x v="8"/>
    <n v="871"/>
    <n v="936"/>
    <n v="1807"/>
    <m/>
    <x v="0"/>
    <m/>
  </r>
  <r>
    <x v="7"/>
    <x v="5"/>
    <d v="2003-06-01T00:00:00"/>
    <x v="8"/>
    <n v="1075"/>
    <n v="1187"/>
    <n v="2262"/>
    <m/>
    <x v="0"/>
    <m/>
  </r>
  <r>
    <x v="7"/>
    <x v="6"/>
    <d v="2003-07-01T00:00:00"/>
    <x v="8"/>
    <n v="1306"/>
    <n v="1361"/>
    <n v="2667"/>
    <m/>
    <x v="0"/>
    <m/>
  </r>
  <r>
    <x v="7"/>
    <x v="7"/>
    <d v="2003-08-01T00:00:00"/>
    <x v="8"/>
    <n v="1411"/>
    <n v="1337"/>
    <n v="2748"/>
    <m/>
    <x v="0"/>
    <m/>
  </r>
  <r>
    <x v="7"/>
    <x v="8"/>
    <d v="2003-09-01T00:00:00"/>
    <x v="8"/>
    <n v="1010"/>
    <n v="952"/>
    <n v="1962"/>
    <m/>
    <x v="0"/>
    <m/>
  </r>
  <r>
    <x v="7"/>
    <x v="9"/>
    <d v="2003-10-01T00:00:00"/>
    <x v="8"/>
    <n v="1005"/>
    <n v="974"/>
    <n v="1979"/>
    <m/>
    <x v="0"/>
    <m/>
  </r>
  <r>
    <x v="7"/>
    <x v="10"/>
    <d v="2003-11-01T00:00:00"/>
    <x v="8"/>
    <n v="996"/>
    <n v="893"/>
    <n v="1889"/>
    <m/>
    <x v="0"/>
    <m/>
  </r>
  <r>
    <x v="7"/>
    <x v="11"/>
    <d v="2003-12-01T00:00:00"/>
    <x v="8"/>
    <n v="1019"/>
    <n v="1006"/>
    <n v="2025"/>
    <m/>
    <x v="0"/>
    <m/>
  </r>
  <r>
    <x v="8"/>
    <x v="0"/>
    <d v="2004-01-01T00:00:00"/>
    <x v="8"/>
    <n v="903"/>
    <n v="794"/>
    <n v="1697"/>
    <m/>
    <x v="0"/>
    <m/>
  </r>
  <r>
    <x v="8"/>
    <x v="1"/>
    <d v="2004-02-01T00:00:00"/>
    <x v="8"/>
    <n v="824"/>
    <n v="838"/>
    <n v="1662"/>
    <m/>
    <x v="0"/>
    <m/>
  </r>
  <r>
    <x v="8"/>
    <x v="2"/>
    <d v="2004-03-01T00:00:00"/>
    <x v="8"/>
    <n v="939"/>
    <n v="905"/>
    <n v="1844"/>
    <m/>
    <x v="0"/>
    <m/>
  </r>
  <r>
    <x v="8"/>
    <x v="3"/>
    <d v="2004-04-01T00:00:00"/>
    <x v="8"/>
    <n v="891"/>
    <n v="921"/>
    <n v="1812"/>
    <m/>
    <x v="0"/>
    <m/>
  </r>
  <r>
    <x v="8"/>
    <x v="4"/>
    <d v="2004-05-01T00:00:00"/>
    <x v="8"/>
    <n v="973"/>
    <n v="1008"/>
    <n v="1981"/>
    <m/>
    <x v="0"/>
    <m/>
  </r>
  <r>
    <x v="8"/>
    <x v="5"/>
    <d v="2004-06-01T00:00:00"/>
    <x v="8"/>
    <n v="1121"/>
    <n v="1214"/>
    <n v="2335"/>
    <m/>
    <x v="0"/>
    <m/>
  </r>
  <r>
    <x v="8"/>
    <x v="6"/>
    <d v="2004-07-01T00:00:00"/>
    <x v="8"/>
    <n v="1372"/>
    <n v="1381"/>
    <n v="2753"/>
    <m/>
    <x v="0"/>
    <m/>
  </r>
  <r>
    <x v="8"/>
    <x v="7"/>
    <d v="2004-08-01T00:00:00"/>
    <x v="8"/>
    <n v="1421"/>
    <n v="1271"/>
    <n v="2692"/>
    <m/>
    <x v="0"/>
    <m/>
  </r>
  <r>
    <x v="8"/>
    <x v="8"/>
    <d v="2004-09-01T00:00:00"/>
    <x v="8"/>
    <n v="1059"/>
    <n v="1080"/>
    <n v="2139"/>
    <m/>
    <x v="0"/>
    <m/>
  </r>
  <r>
    <x v="8"/>
    <x v="9"/>
    <d v="2004-10-01T00:00:00"/>
    <x v="8"/>
    <n v="1198"/>
    <n v="1068"/>
    <n v="2266"/>
    <m/>
    <x v="0"/>
    <m/>
  </r>
  <r>
    <x v="8"/>
    <x v="10"/>
    <d v="2004-11-01T00:00:00"/>
    <x v="8"/>
    <n v="1027"/>
    <n v="979"/>
    <n v="2006"/>
    <m/>
    <x v="0"/>
    <m/>
  </r>
  <r>
    <x v="8"/>
    <x v="11"/>
    <d v="2004-12-01T00:00:00"/>
    <x v="8"/>
    <n v="1102"/>
    <n v="1158"/>
    <n v="2260"/>
    <m/>
    <x v="0"/>
    <m/>
  </r>
  <r>
    <x v="9"/>
    <x v="0"/>
    <d v="2005-01-01T00:00:00"/>
    <x v="8"/>
    <n v="928"/>
    <n v="843"/>
    <n v="1771"/>
    <m/>
    <x v="0"/>
    <m/>
  </r>
  <r>
    <x v="9"/>
    <x v="1"/>
    <d v="2005-02-01T00:00:00"/>
    <x v="8"/>
    <n v="765"/>
    <n v="800"/>
    <n v="1565"/>
    <m/>
    <x v="0"/>
    <m/>
  </r>
  <r>
    <x v="9"/>
    <x v="2"/>
    <d v="2005-03-01T00:00:00"/>
    <x v="8"/>
    <n v="861"/>
    <n v="914"/>
    <n v="1775"/>
    <m/>
    <x v="0"/>
    <m/>
  </r>
  <r>
    <x v="9"/>
    <x v="3"/>
    <d v="2005-04-01T00:00:00"/>
    <x v="8"/>
    <n v="904"/>
    <n v="801"/>
    <n v="1705"/>
    <m/>
    <x v="0"/>
    <m/>
  </r>
  <r>
    <x v="9"/>
    <x v="4"/>
    <d v="2005-05-01T00:00:00"/>
    <x v="8"/>
    <n v="1181"/>
    <n v="1122"/>
    <n v="2303"/>
    <m/>
    <x v="0"/>
    <m/>
  </r>
  <r>
    <x v="9"/>
    <x v="5"/>
    <d v="2005-06-01T00:00:00"/>
    <x v="8"/>
    <n v="1256"/>
    <n v="1328"/>
    <n v="2584"/>
    <m/>
    <x v="0"/>
    <m/>
  </r>
  <r>
    <x v="9"/>
    <x v="6"/>
    <d v="2005-07-01T00:00:00"/>
    <x v="8"/>
    <n v="1671"/>
    <n v="1591"/>
    <n v="3262"/>
    <m/>
    <x v="0"/>
    <m/>
  </r>
  <r>
    <x v="9"/>
    <x v="7"/>
    <d v="2005-08-01T00:00:00"/>
    <x v="8"/>
    <n v="1601"/>
    <n v="1471"/>
    <n v="3072"/>
    <m/>
    <x v="0"/>
    <m/>
  </r>
  <r>
    <x v="9"/>
    <x v="8"/>
    <d v="2005-09-01T00:00:00"/>
    <x v="8"/>
    <n v="1312"/>
    <n v="1258"/>
    <n v="2570"/>
    <m/>
    <x v="0"/>
    <m/>
  </r>
  <r>
    <x v="9"/>
    <x v="9"/>
    <d v="2005-10-01T00:00:00"/>
    <x v="8"/>
    <n v="1187"/>
    <n v="1046"/>
    <n v="2233"/>
    <m/>
    <x v="0"/>
    <m/>
  </r>
  <r>
    <x v="9"/>
    <x v="10"/>
    <d v="2005-11-01T00:00:00"/>
    <x v="8"/>
    <n v="1013"/>
    <n v="922"/>
    <n v="1935"/>
    <m/>
    <x v="0"/>
    <m/>
  </r>
  <r>
    <x v="9"/>
    <x v="11"/>
    <d v="2005-12-01T00:00:00"/>
    <x v="8"/>
    <n v="1018"/>
    <n v="1069"/>
    <n v="2087"/>
    <m/>
    <x v="0"/>
    <m/>
  </r>
  <r>
    <x v="10"/>
    <x v="0"/>
    <d v="2006-01-01T00:00:00"/>
    <x v="8"/>
    <n v="952"/>
    <n v="851"/>
    <n v="1803"/>
    <m/>
    <x v="0"/>
    <m/>
  </r>
  <r>
    <x v="10"/>
    <x v="1"/>
    <d v="2006-02-01T00:00:00"/>
    <x v="8"/>
    <n v="963"/>
    <n v="936"/>
    <n v="1899"/>
    <m/>
    <x v="0"/>
    <m/>
  </r>
  <r>
    <x v="10"/>
    <x v="2"/>
    <d v="2006-03-01T00:00:00"/>
    <x v="8"/>
    <n v="1007"/>
    <n v="1015"/>
    <n v="2022"/>
    <m/>
    <x v="0"/>
    <m/>
  </r>
  <r>
    <x v="10"/>
    <x v="3"/>
    <d v="2006-04-01T00:00:00"/>
    <x v="8"/>
    <n v="847"/>
    <n v="845"/>
    <n v="1692"/>
    <m/>
    <x v="0"/>
    <m/>
  </r>
  <r>
    <x v="10"/>
    <x v="4"/>
    <d v="2006-05-01T00:00:00"/>
    <x v="8"/>
    <n v="1113"/>
    <n v="1154"/>
    <n v="2267"/>
    <m/>
    <x v="0"/>
    <m/>
  </r>
  <r>
    <x v="10"/>
    <x v="5"/>
    <d v="2006-06-01T00:00:00"/>
    <x v="8"/>
    <n v="1322"/>
    <n v="1366"/>
    <n v="2688"/>
    <m/>
    <x v="0"/>
    <m/>
  </r>
  <r>
    <x v="10"/>
    <x v="6"/>
    <d v="2006-07-01T00:00:00"/>
    <x v="8"/>
    <n v="1598"/>
    <n v="1504"/>
    <n v="3102"/>
    <m/>
    <x v="0"/>
    <m/>
  </r>
  <r>
    <x v="10"/>
    <x v="7"/>
    <d v="2006-08-01T00:00:00"/>
    <x v="8"/>
    <n v="1624"/>
    <n v="1472"/>
    <n v="3096"/>
    <m/>
    <x v="0"/>
    <m/>
  </r>
  <r>
    <x v="10"/>
    <x v="8"/>
    <d v="2006-09-01T00:00:00"/>
    <x v="8"/>
    <n v="1065"/>
    <n v="1005"/>
    <n v="2070"/>
    <m/>
    <x v="0"/>
    <m/>
  </r>
  <r>
    <x v="10"/>
    <x v="9"/>
    <d v="2006-10-01T00:00:00"/>
    <x v="8"/>
    <n v="1134"/>
    <n v="1085"/>
    <n v="2219"/>
    <m/>
    <x v="0"/>
    <m/>
  </r>
  <r>
    <x v="10"/>
    <x v="10"/>
    <d v="2006-11-01T00:00:00"/>
    <x v="8"/>
    <n v="1048"/>
    <n v="1053"/>
    <n v="2101"/>
    <m/>
    <x v="0"/>
    <m/>
  </r>
  <r>
    <x v="10"/>
    <x v="11"/>
    <d v="2006-12-01T00:00:00"/>
    <x v="8"/>
    <n v="982"/>
    <n v="933"/>
    <n v="1915"/>
    <m/>
    <x v="0"/>
    <m/>
  </r>
  <r>
    <x v="11"/>
    <x v="0"/>
    <d v="2007-01-01T00:00:00"/>
    <x v="8"/>
    <n v="997"/>
    <n v="917"/>
    <n v="1914"/>
    <m/>
    <x v="0"/>
    <m/>
  </r>
  <r>
    <x v="11"/>
    <x v="1"/>
    <d v="2007-02-01T00:00:00"/>
    <x v="8"/>
    <n v="930"/>
    <n v="849"/>
    <n v="1779"/>
    <m/>
    <x v="0"/>
    <m/>
  </r>
  <r>
    <x v="11"/>
    <x v="2"/>
    <d v="2007-03-01T00:00:00"/>
    <x v="8"/>
    <n v="1076"/>
    <n v="1011"/>
    <n v="2087"/>
    <m/>
    <x v="0"/>
    <m/>
  </r>
  <r>
    <x v="11"/>
    <x v="3"/>
    <d v="2007-04-01T00:00:00"/>
    <x v="8"/>
    <n v="1188"/>
    <n v="1110"/>
    <n v="2298"/>
    <m/>
    <x v="0"/>
    <m/>
  </r>
  <r>
    <x v="11"/>
    <x v="4"/>
    <d v="2007-05-01T00:00:00"/>
    <x v="8"/>
    <n v="1685"/>
    <n v="1738"/>
    <n v="3423"/>
    <m/>
    <x v="0"/>
    <m/>
  </r>
  <r>
    <x v="11"/>
    <x v="5"/>
    <d v="2007-06-01T00:00:00"/>
    <x v="8"/>
    <n v="2228"/>
    <n v="2364"/>
    <n v="4592"/>
    <m/>
    <x v="0"/>
    <m/>
  </r>
  <r>
    <x v="11"/>
    <x v="6"/>
    <d v="2007-07-01T00:00:00"/>
    <x v="8"/>
    <n v="2550"/>
    <n v="2473"/>
    <n v="5023"/>
    <m/>
    <x v="0"/>
    <m/>
  </r>
  <r>
    <x v="11"/>
    <x v="7"/>
    <d v="2007-08-01T00:00:00"/>
    <x v="8"/>
    <n v="2506"/>
    <n v="2296"/>
    <n v="4802"/>
    <m/>
    <x v="0"/>
    <m/>
  </r>
  <r>
    <x v="11"/>
    <x v="8"/>
    <d v="2007-09-01T00:00:00"/>
    <x v="8"/>
    <n v="2003"/>
    <n v="1809"/>
    <n v="3812"/>
    <m/>
    <x v="0"/>
    <m/>
  </r>
  <r>
    <x v="11"/>
    <x v="9"/>
    <d v="2007-10-01T00:00:00"/>
    <x v="8"/>
    <n v="2100"/>
    <n v="1997"/>
    <n v="4097"/>
    <m/>
    <x v="0"/>
    <m/>
  </r>
  <r>
    <x v="11"/>
    <x v="10"/>
    <d v="2007-11-01T00:00:00"/>
    <x v="8"/>
    <n v="1912"/>
    <n v="1873"/>
    <n v="3785"/>
    <m/>
    <x v="0"/>
    <m/>
  </r>
  <r>
    <x v="11"/>
    <x v="11"/>
    <d v="2007-12-01T00:00:00"/>
    <x v="8"/>
    <n v="1803"/>
    <n v="1899"/>
    <n v="3702"/>
    <m/>
    <x v="0"/>
    <m/>
  </r>
  <r>
    <x v="12"/>
    <x v="0"/>
    <d v="2008-01-01T00:00:00"/>
    <x v="8"/>
    <n v="1545"/>
    <n v="1346"/>
    <n v="2891"/>
    <m/>
    <x v="0"/>
    <m/>
  </r>
  <r>
    <x v="12"/>
    <x v="1"/>
    <d v="2008-02-01T00:00:00"/>
    <x v="8"/>
    <n v="1204"/>
    <n v="1151"/>
    <n v="2355"/>
    <m/>
    <x v="0"/>
    <m/>
  </r>
  <r>
    <x v="12"/>
    <x v="2"/>
    <d v="2008-03-01T00:00:00"/>
    <x v="8"/>
    <n v="1252"/>
    <n v="1327"/>
    <n v="2579"/>
    <m/>
    <x v="0"/>
    <m/>
  </r>
  <r>
    <x v="12"/>
    <x v="3"/>
    <d v="2008-04-01T00:00:00"/>
    <x v="8"/>
    <n v="1269"/>
    <n v="1317"/>
    <n v="2586"/>
    <m/>
    <x v="0"/>
    <m/>
  </r>
  <r>
    <x v="12"/>
    <x v="4"/>
    <d v="2008-05-01T00:00:00"/>
    <x v="8"/>
    <n v="1437"/>
    <n v="1484"/>
    <n v="2921"/>
    <m/>
    <x v="0"/>
    <m/>
  </r>
  <r>
    <x v="12"/>
    <x v="5"/>
    <d v="2008-06-01T00:00:00"/>
    <x v="8"/>
    <n v="1605"/>
    <n v="1722"/>
    <n v="3327"/>
    <m/>
    <x v="0"/>
    <m/>
  </r>
  <r>
    <x v="12"/>
    <x v="6"/>
    <d v="2008-07-01T00:00:00"/>
    <x v="8"/>
    <n v="1794"/>
    <n v="1884"/>
    <n v="3678"/>
    <m/>
    <x v="0"/>
    <m/>
  </r>
  <r>
    <x v="12"/>
    <x v="7"/>
    <d v="2008-08-01T00:00:00"/>
    <x v="8"/>
    <n v="1864"/>
    <n v="1851"/>
    <n v="3715"/>
    <m/>
    <x v="0"/>
    <m/>
  </r>
  <r>
    <x v="12"/>
    <x v="8"/>
    <d v="2008-09-01T00:00:00"/>
    <x v="8"/>
    <n v="1653"/>
    <n v="1538"/>
    <n v="3191"/>
    <m/>
    <x v="0"/>
    <m/>
  </r>
  <r>
    <x v="12"/>
    <x v="9"/>
    <d v="2008-10-01T00:00:00"/>
    <x v="8"/>
    <n v="1503"/>
    <n v="1539"/>
    <n v="3042"/>
    <m/>
    <x v="0"/>
    <m/>
  </r>
  <r>
    <x v="12"/>
    <x v="10"/>
    <d v="2008-11-01T00:00:00"/>
    <x v="8"/>
    <n v="1253"/>
    <n v="1233"/>
    <n v="2486"/>
    <m/>
    <x v="0"/>
    <m/>
  </r>
  <r>
    <x v="12"/>
    <x v="11"/>
    <d v="2008-12-01T00:00:00"/>
    <x v="8"/>
    <n v="1275"/>
    <n v="1511"/>
    <n v="2786"/>
    <m/>
    <x v="0"/>
    <m/>
  </r>
  <r>
    <x v="13"/>
    <x v="0"/>
    <d v="2009-01-01T00:00:00"/>
    <x v="8"/>
    <n v="1170"/>
    <n v="1169"/>
    <n v="2339"/>
    <m/>
    <x v="0"/>
    <m/>
  </r>
  <r>
    <x v="13"/>
    <x v="1"/>
    <d v="2009-02-01T00:00:00"/>
    <x v="8"/>
    <n v="963"/>
    <n v="1011"/>
    <n v="1974"/>
    <m/>
    <x v="0"/>
    <m/>
  </r>
  <r>
    <x v="13"/>
    <x v="2"/>
    <d v="2009-03-01T00:00:00"/>
    <x v="8"/>
    <n v="946"/>
    <n v="1025"/>
    <n v="1971"/>
    <m/>
    <x v="0"/>
    <m/>
  </r>
  <r>
    <x v="13"/>
    <x v="3"/>
    <d v="2009-04-01T00:00:00"/>
    <x v="8"/>
    <n v="1096"/>
    <n v="1061"/>
    <n v="2157"/>
    <m/>
    <x v="0"/>
    <m/>
  </r>
  <r>
    <x v="13"/>
    <x v="4"/>
    <d v="2009-05-01T00:00:00"/>
    <x v="8"/>
    <n v="1171"/>
    <n v="1200"/>
    <n v="2371"/>
    <m/>
    <x v="0"/>
    <m/>
  </r>
  <r>
    <x v="13"/>
    <x v="5"/>
    <d v="2009-06-01T00:00:00"/>
    <x v="8"/>
    <n v="1230"/>
    <n v="1360"/>
    <n v="2590"/>
    <m/>
    <x v="0"/>
    <m/>
  </r>
  <r>
    <x v="13"/>
    <x v="6"/>
    <d v="2009-07-01T00:00:00"/>
    <x v="8"/>
    <n v="1355"/>
    <n v="1364"/>
    <n v="2719"/>
    <m/>
    <x v="0"/>
    <m/>
  </r>
  <r>
    <x v="13"/>
    <x v="7"/>
    <d v="2009-08-01T00:00:00"/>
    <x v="8"/>
    <n v="1290"/>
    <n v="1281"/>
    <n v="2571"/>
    <m/>
    <x v="0"/>
    <m/>
  </r>
  <r>
    <x v="13"/>
    <x v="8"/>
    <d v="2009-09-01T00:00:00"/>
    <x v="8"/>
    <n v="1254"/>
    <n v="1242"/>
    <n v="2496"/>
    <m/>
    <x v="0"/>
    <m/>
  </r>
  <r>
    <x v="13"/>
    <x v="9"/>
    <d v="2009-10-01T00:00:00"/>
    <x v="8"/>
    <n v="1311"/>
    <n v="1377"/>
    <n v="2688"/>
    <m/>
    <x v="0"/>
    <m/>
  </r>
  <r>
    <x v="13"/>
    <x v="10"/>
    <d v="2009-11-01T00:00:00"/>
    <x v="8"/>
    <n v="1156"/>
    <n v="1203"/>
    <n v="2359"/>
    <m/>
    <x v="0"/>
    <m/>
  </r>
  <r>
    <x v="13"/>
    <x v="11"/>
    <d v="2009-12-01T00:00:00"/>
    <x v="8"/>
    <n v="1132"/>
    <n v="1270"/>
    <n v="2402"/>
    <m/>
    <x v="0"/>
    <m/>
  </r>
  <r>
    <x v="14"/>
    <x v="0"/>
    <d v="2010-01-01T00:00:00"/>
    <x v="8"/>
    <n v="1043"/>
    <n v="1026"/>
    <n v="2069"/>
    <m/>
    <x v="0"/>
    <m/>
  </r>
  <r>
    <x v="14"/>
    <x v="1"/>
    <d v="2010-02-01T00:00:00"/>
    <x v="8"/>
    <n v="921"/>
    <n v="974"/>
    <n v="1895"/>
    <m/>
    <x v="0"/>
    <m/>
  </r>
  <r>
    <x v="14"/>
    <x v="2"/>
    <d v="2010-03-01T00:00:00"/>
    <x v="8"/>
    <n v="1007"/>
    <n v="1019"/>
    <n v="2026"/>
    <m/>
    <x v="0"/>
    <m/>
  </r>
  <r>
    <x v="14"/>
    <x v="3"/>
    <d v="2010-04-01T00:00:00"/>
    <x v="8"/>
    <n v="950"/>
    <n v="1087"/>
    <n v="2037"/>
    <m/>
    <x v="0"/>
    <m/>
  </r>
  <r>
    <x v="14"/>
    <x v="4"/>
    <d v="2010-05-01T00:00:00"/>
    <x v="8"/>
    <n v="1086"/>
    <n v="1240"/>
    <n v="2326"/>
    <m/>
    <x v="0"/>
    <m/>
  </r>
  <r>
    <x v="14"/>
    <x v="5"/>
    <d v="2010-06-01T00:00:00"/>
    <x v="8"/>
    <n v="1210"/>
    <n v="1351"/>
    <n v="2561"/>
    <m/>
    <x v="0"/>
    <m/>
  </r>
  <r>
    <x v="14"/>
    <x v="6"/>
    <d v="2010-07-01T00:00:00"/>
    <x v="8"/>
    <n v="1632"/>
    <n v="1803"/>
    <n v="3435"/>
    <m/>
    <x v="0"/>
    <m/>
  </r>
  <r>
    <x v="14"/>
    <x v="7"/>
    <d v="2010-08-01T00:00:00"/>
    <x v="8"/>
    <n v="1598"/>
    <n v="1534"/>
    <n v="3132"/>
    <m/>
    <x v="0"/>
    <m/>
  </r>
  <r>
    <x v="14"/>
    <x v="8"/>
    <d v="2010-09-01T00:00:00"/>
    <x v="8"/>
    <n v="1348"/>
    <n v="1360"/>
    <n v="2708"/>
    <m/>
    <x v="0"/>
    <m/>
  </r>
  <r>
    <x v="14"/>
    <x v="9"/>
    <d v="2010-10-01T00:00:00"/>
    <x v="8"/>
    <n v="1318"/>
    <n v="1348"/>
    <n v="2666"/>
    <m/>
    <x v="0"/>
    <m/>
  </r>
  <r>
    <x v="14"/>
    <x v="10"/>
    <d v="2010-11-01T00:00:00"/>
    <x v="8"/>
    <n v="1034"/>
    <n v="1115"/>
    <n v="2149"/>
    <m/>
    <x v="0"/>
    <m/>
  </r>
  <r>
    <x v="14"/>
    <x v="11"/>
    <d v="2010-12-01T00:00:00"/>
    <x v="8"/>
    <n v="1038"/>
    <n v="1276"/>
    <n v="2314"/>
    <m/>
    <x v="0"/>
    <m/>
  </r>
  <r>
    <x v="15"/>
    <x v="0"/>
    <d v="2011-01-01T00:00:00"/>
    <x v="8"/>
    <n v="847"/>
    <n v="923"/>
    <n v="1770"/>
    <m/>
    <x v="0"/>
    <m/>
  </r>
  <r>
    <x v="15"/>
    <x v="1"/>
    <d v="2011-02-01T00:00:00"/>
    <x v="8"/>
    <n v="750"/>
    <n v="904"/>
    <n v="1654"/>
    <m/>
    <x v="0"/>
    <m/>
  </r>
  <r>
    <x v="15"/>
    <x v="2"/>
    <d v="2011-03-01T00:00:00"/>
    <x v="8"/>
    <n v="966"/>
    <n v="1021"/>
    <n v="1987"/>
    <m/>
    <x v="0"/>
    <m/>
  </r>
  <r>
    <x v="15"/>
    <x v="3"/>
    <d v="2011-04-01T00:00:00"/>
    <x v="8"/>
    <n v="948"/>
    <n v="946"/>
    <n v="1894"/>
    <m/>
    <x v="0"/>
    <m/>
  </r>
  <r>
    <x v="15"/>
    <x v="4"/>
    <d v="2011-05-01T00:00:00"/>
    <x v="8"/>
    <n v="1165"/>
    <n v="1334"/>
    <n v="2499"/>
    <m/>
    <x v="0"/>
    <m/>
  </r>
  <r>
    <x v="15"/>
    <x v="5"/>
    <d v="2011-06-01T00:00:00"/>
    <x v="8"/>
    <n v="1118"/>
    <n v="1308"/>
    <n v="2426"/>
    <m/>
    <x v="0"/>
    <m/>
  </r>
  <r>
    <x v="15"/>
    <x v="6"/>
    <d v="2011-07-01T00:00:00"/>
    <x v="8"/>
    <n v="1397"/>
    <n v="1444"/>
    <n v="2841"/>
    <m/>
    <x v="0"/>
    <m/>
  </r>
  <r>
    <x v="15"/>
    <x v="7"/>
    <d v="2011-08-01T00:00:00"/>
    <x v="8"/>
    <n v="1440"/>
    <n v="1469"/>
    <n v="2909"/>
    <m/>
    <x v="0"/>
    <m/>
  </r>
  <r>
    <x v="15"/>
    <x v="8"/>
    <d v="2011-09-01T00:00:00"/>
    <x v="8"/>
    <n v="1307"/>
    <n v="1344"/>
    <n v="2651"/>
    <m/>
    <x v="0"/>
    <m/>
  </r>
  <r>
    <x v="15"/>
    <x v="9"/>
    <d v="2011-10-01T00:00:00"/>
    <x v="8"/>
    <n v="1261"/>
    <n v="1326"/>
    <n v="2587"/>
    <m/>
    <x v="0"/>
    <m/>
  </r>
  <r>
    <x v="15"/>
    <x v="10"/>
    <d v="2011-11-01T00:00:00"/>
    <x v="8"/>
    <n v="1023"/>
    <n v="1117"/>
    <n v="2140"/>
    <m/>
    <x v="0"/>
    <m/>
  </r>
  <r>
    <x v="15"/>
    <x v="11"/>
    <d v="2011-12-01T00:00:00"/>
    <x v="8"/>
    <n v="1080"/>
    <n v="1199"/>
    <n v="2279"/>
    <m/>
    <x v="0"/>
    <m/>
  </r>
  <r>
    <x v="16"/>
    <x v="0"/>
    <d v="2012-01-01T00:00:00"/>
    <x v="8"/>
    <n v="872"/>
    <n v="921"/>
    <n v="1793"/>
    <m/>
    <x v="0"/>
    <m/>
  </r>
  <r>
    <x v="16"/>
    <x v="1"/>
    <d v="2012-02-01T00:00:00"/>
    <x v="8"/>
    <n v="820"/>
    <n v="911"/>
    <n v="1731"/>
    <m/>
    <x v="0"/>
    <m/>
  </r>
  <r>
    <x v="16"/>
    <x v="2"/>
    <d v="2012-03-01T00:00:00"/>
    <x v="8"/>
    <n v="824"/>
    <n v="882"/>
    <n v="1706"/>
    <m/>
    <x v="0"/>
    <m/>
  </r>
  <r>
    <x v="16"/>
    <x v="3"/>
    <d v="2012-04-01T00:00:00"/>
    <x v="8"/>
    <n v="893"/>
    <n v="939"/>
    <n v="1832"/>
    <m/>
    <x v="0"/>
    <m/>
  </r>
  <r>
    <x v="16"/>
    <x v="4"/>
    <d v="2012-05-01T00:00:00"/>
    <x v="8"/>
    <n v="1032"/>
    <n v="1211"/>
    <n v="2243"/>
    <m/>
    <x v="0"/>
    <m/>
  </r>
  <r>
    <x v="16"/>
    <x v="5"/>
    <d v="2012-06-01T00:00:00"/>
    <x v="8"/>
    <n v="1158"/>
    <n v="1325"/>
    <n v="2483"/>
    <m/>
    <x v="0"/>
    <m/>
  </r>
  <r>
    <x v="16"/>
    <x v="6"/>
    <d v="2012-07-01T00:00:00"/>
    <x v="8"/>
    <n v="1362"/>
    <n v="1390"/>
    <n v="2752"/>
    <m/>
    <x v="0"/>
    <m/>
  </r>
  <r>
    <x v="16"/>
    <x v="7"/>
    <d v="2012-08-01T00:00:00"/>
    <x v="8"/>
    <n v="1409"/>
    <n v="1433"/>
    <n v="2842"/>
    <m/>
    <x v="0"/>
    <m/>
  </r>
  <r>
    <x v="16"/>
    <x v="8"/>
    <d v="2012-09-01T00:00:00"/>
    <x v="8"/>
    <n v="1208"/>
    <n v="1170"/>
    <n v="2378"/>
    <m/>
    <x v="0"/>
    <m/>
  </r>
  <r>
    <x v="16"/>
    <x v="9"/>
    <d v="2012-10-01T00:00:00"/>
    <x v="8"/>
    <n v="1131"/>
    <n v="1069"/>
    <n v="2200"/>
    <m/>
    <x v="0"/>
    <m/>
  </r>
  <r>
    <x v="16"/>
    <x v="10"/>
    <d v="2012-11-01T00:00:00"/>
    <x v="8"/>
    <n v="1096"/>
    <n v="1183"/>
    <n v="2279"/>
    <m/>
    <x v="0"/>
    <m/>
  </r>
  <r>
    <x v="16"/>
    <x v="11"/>
    <d v="2012-12-01T00:00:00"/>
    <x v="8"/>
    <n v="1100"/>
    <n v="1132"/>
    <n v="2232"/>
    <m/>
    <x v="0"/>
    <m/>
  </r>
  <r>
    <x v="17"/>
    <x v="0"/>
    <d v="2013-01-01T00:00:00"/>
    <x v="8"/>
    <n v="813"/>
    <n v="876"/>
    <n v="1689"/>
    <m/>
    <x v="0"/>
    <m/>
  </r>
  <r>
    <x v="17"/>
    <x v="1"/>
    <d v="2013-02-01T00:00:00"/>
    <x v="8"/>
    <n v="834"/>
    <n v="915"/>
    <n v="1749"/>
    <m/>
    <x v="0"/>
    <m/>
  </r>
  <r>
    <x v="17"/>
    <x v="2"/>
    <d v="2013-03-01T00:00:00"/>
    <x v="8"/>
    <n v="941"/>
    <n v="1044"/>
    <n v="1985"/>
    <m/>
    <x v="0"/>
    <m/>
  </r>
  <r>
    <x v="17"/>
    <x v="3"/>
    <d v="2013-04-01T00:00:00"/>
    <x v="8"/>
    <n v="1000"/>
    <n v="1027"/>
    <n v="2027"/>
    <m/>
    <x v="0"/>
    <m/>
  </r>
  <r>
    <x v="17"/>
    <x v="4"/>
    <d v="2013-05-01T00:00:00"/>
    <x v="8"/>
    <n v="1182"/>
    <n v="1309"/>
    <n v="2491"/>
    <m/>
    <x v="0"/>
    <m/>
  </r>
  <r>
    <x v="17"/>
    <x v="5"/>
    <d v="2013-06-01T00:00:00"/>
    <x v="8"/>
    <n v="1418"/>
    <n v="1582"/>
    <n v="3000"/>
    <m/>
    <x v="0"/>
    <m/>
  </r>
  <r>
    <x v="17"/>
    <x v="6"/>
    <d v="2013-07-01T00:00:00"/>
    <x v="8"/>
    <n v="1642"/>
    <n v="1597"/>
    <n v="3239"/>
    <m/>
    <x v="0"/>
    <m/>
  </r>
  <r>
    <x v="17"/>
    <x v="7"/>
    <d v="2013-08-01T00:00:00"/>
    <x v="8"/>
    <n v="1546"/>
    <n v="1586"/>
    <n v="3132"/>
    <m/>
    <x v="0"/>
    <m/>
  </r>
  <r>
    <x v="17"/>
    <x v="8"/>
    <d v="2013-09-01T00:00:00"/>
    <x v="8"/>
    <n v="1273"/>
    <n v="1175"/>
    <n v="2448"/>
    <m/>
    <x v="0"/>
    <m/>
  </r>
  <r>
    <x v="17"/>
    <x v="9"/>
    <d v="2013-10-01T00:00:00"/>
    <x v="8"/>
    <n v="1202"/>
    <n v="1118"/>
    <n v="2320"/>
    <m/>
    <x v="0"/>
    <m/>
  </r>
  <r>
    <x v="17"/>
    <x v="10"/>
    <d v="2013-11-01T00:00:00"/>
    <x v="8"/>
    <n v="986"/>
    <n v="953"/>
    <n v="1939"/>
    <m/>
    <x v="0"/>
    <m/>
  </r>
  <r>
    <x v="17"/>
    <x v="11"/>
    <d v="2013-12-01T00:00:00"/>
    <x v="8"/>
    <n v="1219"/>
    <n v="1272"/>
    <n v="2491"/>
    <m/>
    <x v="0"/>
    <m/>
  </r>
  <r>
    <x v="18"/>
    <x v="0"/>
    <d v="2014-01-01T00:00:00"/>
    <x v="8"/>
    <n v="761"/>
    <n v="686"/>
    <n v="1447"/>
    <m/>
    <x v="0"/>
    <m/>
  </r>
  <r>
    <x v="18"/>
    <x v="1"/>
    <d v="2014-02-01T00:00:00"/>
    <x v="8"/>
    <n v="639"/>
    <n v="622"/>
    <n v="1261"/>
    <m/>
    <x v="0"/>
    <m/>
  </r>
  <r>
    <x v="18"/>
    <x v="2"/>
    <d v="2014-03-01T00:00:00"/>
    <x v="8"/>
    <n v="665"/>
    <n v="727"/>
    <n v="1392"/>
    <m/>
    <x v="0"/>
    <m/>
  </r>
  <r>
    <x v="18"/>
    <x v="3"/>
    <d v="2014-04-01T00:00:00"/>
    <x v="8"/>
    <n v="775"/>
    <n v="831"/>
    <n v="1606"/>
    <m/>
    <x v="0"/>
    <m/>
  </r>
  <r>
    <x v="18"/>
    <x v="4"/>
    <d v="2014-05-01T00:00:00"/>
    <x v="8"/>
    <n v="861"/>
    <n v="945"/>
    <n v="1806"/>
    <m/>
    <x v="0"/>
    <m/>
  </r>
  <r>
    <x v="18"/>
    <x v="5"/>
    <d v="2014-06-01T00:00:00"/>
    <x v="8"/>
    <n v="1101"/>
    <n v="1211"/>
    <n v="2312"/>
    <m/>
    <x v="0"/>
    <m/>
  </r>
  <r>
    <x v="18"/>
    <x v="6"/>
    <d v="2014-07-01T00:00:00"/>
    <x v="8"/>
    <n v="1100"/>
    <n v="1186"/>
    <n v="2286"/>
    <m/>
    <x v="0"/>
    <m/>
  </r>
  <r>
    <x v="18"/>
    <x v="7"/>
    <d v="2014-08-01T00:00:00"/>
    <x v="8"/>
    <n v="1076"/>
    <n v="1039"/>
    <n v="2115"/>
    <m/>
    <x v="0"/>
    <m/>
  </r>
  <r>
    <x v="18"/>
    <x v="8"/>
    <d v="2014-09-01T00:00:00"/>
    <x v="8"/>
    <n v="638"/>
    <n v="648"/>
    <n v="1286"/>
    <m/>
    <x v="0"/>
    <m/>
  </r>
  <r>
    <x v="18"/>
    <x v="9"/>
    <d v="2014-10-01T00:00:00"/>
    <x v="8"/>
    <n v="377"/>
    <n v="432"/>
    <n v="809"/>
    <m/>
    <x v="0"/>
    <m/>
  </r>
  <r>
    <x v="18"/>
    <x v="10"/>
    <d v="2014-11-01T00:00:00"/>
    <x v="8"/>
    <n v="263"/>
    <n v="269"/>
    <n v="532"/>
    <m/>
    <x v="0"/>
    <m/>
  </r>
  <r>
    <x v="18"/>
    <x v="11"/>
    <d v="2014-12-01T00:00:00"/>
    <x v="8"/>
    <n v="356"/>
    <n v="350"/>
    <n v="706"/>
    <m/>
    <x v="0"/>
    <m/>
  </r>
  <r>
    <x v="19"/>
    <x v="0"/>
    <d v="2015-01-01T00:00:00"/>
    <x v="8"/>
    <n v="138"/>
    <n v="172"/>
    <n v="310"/>
    <m/>
    <x v="0"/>
    <m/>
  </r>
  <r>
    <x v="19"/>
    <x v="1"/>
    <d v="2015-02-01T00:00:00"/>
    <x v="8"/>
    <n v="113"/>
    <n v="115"/>
    <n v="228"/>
    <m/>
    <x v="0"/>
    <m/>
  </r>
  <r>
    <x v="19"/>
    <x v="2"/>
    <d v="2015-03-01T00:00:00"/>
    <x v="8"/>
    <n v="92"/>
    <n v="96"/>
    <n v="188"/>
    <m/>
    <x v="0"/>
    <m/>
  </r>
  <r>
    <x v="19"/>
    <x v="3"/>
    <d v="2015-04-01T00:00:00"/>
    <x v="8"/>
    <n v="0"/>
    <n v="0"/>
    <n v="0"/>
    <m/>
    <x v="0"/>
    <m/>
  </r>
  <r>
    <x v="19"/>
    <x v="4"/>
    <d v="2015-05-01T00:00:00"/>
    <x v="8"/>
    <n v="0"/>
    <n v="0"/>
    <n v="0"/>
    <m/>
    <x v="0"/>
    <m/>
  </r>
  <r>
    <x v="19"/>
    <x v="5"/>
    <d v="2015-06-01T00:00:00"/>
    <x v="8"/>
    <n v="0"/>
    <n v="0"/>
    <n v="0"/>
    <m/>
    <x v="0"/>
    <m/>
  </r>
  <r>
    <x v="19"/>
    <x v="6"/>
    <d v="2015-07-01T00:00:00"/>
    <x v="8"/>
    <n v="0"/>
    <n v="0"/>
    <n v="0"/>
    <m/>
    <x v="0"/>
    <m/>
  </r>
  <r>
    <x v="19"/>
    <x v="7"/>
    <d v="2015-08-01T00:00:00"/>
    <x v="8"/>
    <n v="0"/>
    <n v="0"/>
    <n v="0"/>
    <m/>
    <x v="0"/>
    <m/>
  </r>
  <r>
    <x v="19"/>
    <x v="8"/>
    <d v="2015-09-01T00:00:00"/>
    <x v="8"/>
    <n v="0"/>
    <n v="0"/>
    <n v="0"/>
    <m/>
    <x v="0"/>
    <m/>
  </r>
  <r>
    <x v="19"/>
    <x v="9"/>
    <d v="2015-10-01T00:00:00"/>
    <x v="8"/>
    <n v="0"/>
    <n v="0"/>
    <n v="0"/>
    <m/>
    <x v="0"/>
    <m/>
  </r>
  <r>
    <x v="19"/>
    <x v="10"/>
    <d v="2015-11-01T00:00:00"/>
    <x v="8"/>
    <n v="165"/>
    <n v="135"/>
    <n v="300"/>
    <m/>
    <x v="0"/>
    <m/>
  </r>
  <r>
    <x v="19"/>
    <x v="11"/>
    <d v="2015-12-01T00:00:00"/>
    <x v="8"/>
    <n v="589"/>
    <n v="553"/>
    <n v="1142"/>
    <m/>
    <x v="0"/>
    <m/>
  </r>
  <r>
    <x v="0"/>
    <x v="0"/>
    <d v="1996-01-01T00:00:00"/>
    <x v="9"/>
    <n v="245"/>
    <n v="222"/>
    <n v="467"/>
    <m/>
    <x v="0"/>
    <m/>
  </r>
  <r>
    <x v="0"/>
    <x v="1"/>
    <d v="1996-02-01T00:00:00"/>
    <x v="9"/>
    <n v="218"/>
    <n v="234"/>
    <n v="452"/>
    <m/>
    <x v="0"/>
    <m/>
  </r>
  <r>
    <x v="0"/>
    <x v="2"/>
    <d v="1996-03-01T00:00:00"/>
    <x v="9"/>
    <n v="256"/>
    <n v="229"/>
    <n v="485"/>
    <m/>
    <x v="0"/>
    <m/>
  </r>
  <r>
    <x v="0"/>
    <x v="3"/>
    <d v="1996-04-01T00:00:00"/>
    <x v="9"/>
    <n v="214"/>
    <n v="201"/>
    <n v="415"/>
    <m/>
    <x v="0"/>
    <m/>
  </r>
  <r>
    <x v="0"/>
    <x v="4"/>
    <d v="1996-05-01T00:00:00"/>
    <x v="9"/>
    <n v="225"/>
    <n v="210"/>
    <n v="435"/>
    <m/>
    <x v="0"/>
    <m/>
  </r>
  <r>
    <x v="0"/>
    <x v="5"/>
    <d v="1996-06-01T00:00:00"/>
    <x v="9"/>
    <n v="242"/>
    <n v="223"/>
    <n v="465"/>
    <m/>
    <x v="0"/>
    <m/>
  </r>
  <r>
    <x v="0"/>
    <x v="6"/>
    <d v="1996-07-01T00:00:00"/>
    <x v="9"/>
    <n v="250"/>
    <n v="218"/>
    <n v="468"/>
    <m/>
    <x v="0"/>
    <m/>
  </r>
  <r>
    <x v="0"/>
    <x v="7"/>
    <d v="1996-08-01T00:00:00"/>
    <x v="9"/>
    <n v="247"/>
    <n v="264"/>
    <n v="511"/>
    <m/>
    <x v="0"/>
    <m/>
  </r>
  <r>
    <x v="0"/>
    <x v="8"/>
    <d v="1996-09-01T00:00:00"/>
    <x v="9"/>
    <n v="223"/>
    <n v="209"/>
    <n v="432"/>
    <m/>
    <x v="0"/>
    <m/>
  </r>
  <r>
    <x v="0"/>
    <x v="9"/>
    <d v="1996-10-01T00:00:00"/>
    <x v="9"/>
    <n v="262"/>
    <n v="242"/>
    <n v="504"/>
    <m/>
    <x v="0"/>
    <m/>
  </r>
  <r>
    <x v="0"/>
    <x v="10"/>
    <d v="1996-11-01T00:00:00"/>
    <x v="9"/>
    <n v="261"/>
    <n v="206"/>
    <n v="467"/>
    <m/>
    <x v="0"/>
    <m/>
  </r>
  <r>
    <x v="0"/>
    <x v="11"/>
    <d v="1996-12-01T00:00:00"/>
    <x v="9"/>
    <n v="238"/>
    <n v="221"/>
    <n v="459"/>
    <m/>
    <x v="0"/>
    <m/>
  </r>
  <r>
    <x v="1"/>
    <x v="0"/>
    <d v="1997-01-01T00:00:00"/>
    <x v="9"/>
    <n v="245"/>
    <n v="256"/>
    <n v="501"/>
    <m/>
    <x v="0"/>
    <m/>
  </r>
  <r>
    <x v="1"/>
    <x v="1"/>
    <d v="1997-02-01T00:00:00"/>
    <x v="9"/>
    <n v="233"/>
    <n v="198"/>
    <n v="431"/>
    <m/>
    <x v="0"/>
    <m/>
  </r>
  <r>
    <x v="1"/>
    <x v="2"/>
    <d v="1997-03-01T00:00:00"/>
    <x v="9"/>
    <n v="215"/>
    <n v="225"/>
    <n v="440"/>
    <m/>
    <x v="0"/>
    <m/>
  </r>
  <r>
    <x v="1"/>
    <x v="3"/>
    <d v="1997-04-01T00:00:00"/>
    <x v="9"/>
    <n v="232"/>
    <n v="216"/>
    <n v="448"/>
    <m/>
    <x v="0"/>
    <m/>
  </r>
  <r>
    <x v="1"/>
    <x v="4"/>
    <d v="1997-05-01T00:00:00"/>
    <x v="9"/>
    <n v="247"/>
    <n v="245"/>
    <n v="492"/>
    <m/>
    <x v="0"/>
    <m/>
  </r>
  <r>
    <x v="1"/>
    <x v="5"/>
    <d v="1997-06-01T00:00:00"/>
    <x v="9"/>
    <n v="254"/>
    <n v="231"/>
    <n v="485"/>
    <m/>
    <x v="0"/>
    <m/>
  </r>
  <r>
    <x v="1"/>
    <x v="6"/>
    <d v="1997-07-01T00:00:00"/>
    <x v="9"/>
    <n v="231"/>
    <n v="215"/>
    <n v="446"/>
    <m/>
    <x v="0"/>
    <m/>
  </r>
  <r>
    <x v="1"/>
    <x v="7"/>
    <d v="1997-08-01T00:00:00"/>
    <x v="9"/>
    <n v="233"/>
    <n v="232"/>
    <n v="465"/>
    <m/>
    <x v="0"/>
    <m/>
  </r>
  <r>
    <x v="1"/>
    <x v="8"/>
    <d v="1997-09-01T00:00:00"/>
    <x v="9"/>
    <n v="230"/>
    <n v="214"/>
    <n v="444"/>
    <m/>
    <x v="0"/>
    <m/>
  </r>
  <r>
    <x v="1"/>
    <x v="9"/>
    <d v="1997-10-01T00:00:00"/>
    <x v="9"/>
    <n v="227"/>
    <n v="213"/>
    <n v="440"/>
    <m/>
    <x v="0"/>
    <m/>
  </r>
  <r>
    <x v="1"/>
    <x v="10"/>
    <d v="1997-11-01T00:00:00"/>
    <x v="9"/>
    <n v="217"/>
    <n v="225"/>
    <n v="442"/>
    <m/>
    <x v="0"/>
    <m/>
  </r>
  <r>
    <x v="1"/>
    <x v="11"/>
    <d v="1997-12-01T00:00:00"/>
    <x v="9"/>
    <n v="240"/>
    <n v="225"/>
    <n v="465"/>
    <m/>
    <x v="0"/>
    <m/>
  </r>
  <r>
    <x v="2"/>
    <x v="0"/>
    <d v="1998-01-01T00:00:00"/>
    <x v="9"/>
    <n v="285"/>
    <n v="230"/>
    <n v="515"/>
    <m/>
    <x v="0"/>
    <m/>
  </r>
  <r>
    <x v="2"/>
    <x v="1"/>
    <d v="1998-02-01T00:00:00"/>
    <x v="9"/>
    <n v="196"/>
    <n v="218"/>
    <n v="414"/>
    <m/>
    <x v="0"/>
    <m/>
  </r>
  <r>
    <x v="2"/>
    <x v="2"/>
    <d v="1998-03-01T00:00:00"/>
    <x v="9"/>
    <n v="186"/>
    <n v="183"/>
    <n v="369"/>
    <m/>
    <x v="0"/>
    <m/>
  </r>
  <r>
    <x v="2"/>
    <x v="3"/>
    <d v="1998-04-01T00:00:00"/>
    <x v="9"/>
    <n v="245"/>
    <n v="251"/>
    <n v="496"/>
    <m/>
    <x v="0"/>
    <m/>
  </r>
  <r>
    <x v="2"/>
    <x v="4"/>
    <d v="1998-05-01T00:00:00"/>
    <x v="9"/>
    <n v="277"/>
    <n v="254"/>
    <n v="531"/>
    <m/>
    <x v="0"/>
    <m/>
  </r>
  <r>
    <x v="2"/>
    <x v="5"/>
    <d v="1998-06-01T00:00:00"/>
    <x v="9"/>
    <n v="260"/>
    <n v="266"/>
    <n v="526"/>
    <m/>
    <x v="0"/>
    <m/>
  </r>
  <r>
    <x v="2"/>
    <x v="6"/>
    <d v="1998-07-01T00:00:00"/>
    <x v="9"/>
    <n v="340"/>
    <n v="272"/>
    <n v="612"/>
    <m/>
    <x v="0"/>
    <m/>
  </r>
  <r>
    <x v="2"/>
    <x v="7"/>
    <d v="1998-08-01T00:00:00"/>
    <x v="9"/>
    <n v="349"/>
    <n v="315"/>
    <n v="664"/>
    <m/>
    <x v="0"/>
    <m/>
  </r>
  <r>
    <x v="2"/>
    <x v="8"/>
    <d v="1998-09-01T00:00:00"/>
    <x v="9"/>
    <n v="212"/>
    <n v="187"/>
    <n v="399"/>
    <m/>
    <x v="0"/>
    <m/>
  </r>
  <r>
    <x v="2"/>
    <x v="9"/>
    <d v="1998-10-01T00:00:00"/>
    <x v="9"/>
    <n v="247"/>
    <n v="230"/>
    <n v="477"/>
    <m/>
    <x v="0"/>
    <m/>
  </r>
  <r>
    <x v="2"/>
    <x v="10"/>
    <d v="1998-11-01T00:00:00"/>
    <x v="9"/>
    <n v="214"/>
    <n v="204"/>
    <n v="418"/>
    <m/>
    <x v="0"/>
    <m/>
  </r>
  <r>
    <x v="2"/>
    <x v="11"/>
    <d v="1998-12-01T00:00:00"/>
    <x v="9"/>
    <n v="267"/>
    <n v="260"/>
    <n v="527"/>
    <m/>
    <x v="0"/>
    <m/>
  </r>
  <r>
    <x v="3"/>
    <x v="0"/>
    <d v="1999-01-01T00:00:00"/>
    <x v="9"/>
    <n v="203"/>
    <n v="166"/>
    <n v="369"/>
    <m/>
    <x v="0"/>
    <m/>
  </r>
  <r>
    <x v="3"/>
    <x v="1"/>
    <d v="1999-02-01T00:00:00"/>
    <x v="9"/>
    <n v="224"/>
    <n v="266"/>
    <n v="490"/>
    <m/>
    <x v="0"/>
    <m/>
  </r>
  <r>
    <x v="3"/>
    <x v="2"/>
    <d v="1999-03-01T00:00:00"/>
    <x v="9"/>
    <n v="320"/>
    <n v="356"/>
    <n v="676"/>
    <m/>
    <x v="0"/>
    <m/>
  </r>
  <r>
    <x v="3"/>
    <x v="3"/>
    <d v="1999-04-01T00:00:00"/>
    <x v="9"/>
    <n v="223"/>
    <n v="284"/>
    <n v="507"/>
    <m/>
    <x v="0"/>
    <m/>
  </r>
  <r>
    <x v="3"/>
    <x v="4"/>
    <d v="1999-05-01T00:00:00"/>
    <x v="9"/>
    <n v="222"/>
    <n v="239"/>
    <n v="461"/>
    <m/>
    <x v="0"/>
    <m/>
  </r>
  <r>
    <x v="3"/>
    <x v="5"/>
    <d v="1999-06-01T00:00:00"/>
    <x v="9"/>
    <n v="208"/>
    <n v="243"/>
    <n v="451"/>
    <m/>
    <x v="0"/>
    <m/>
  </r>
  <r>
    <x v="3"/>
    <x v="6"/>
    <d v="1999-07-01T00:00:00"/>
    <x v="9"/>
    <n v="274"/>
    <n v="298"/>
    <n v="572"/>
    <m/>
    <x v="0"/>
    <m/>
  </r>
  <r>
    <x v="3"/>
    <x v="7"/>
    <d v="1999-08-01T00:00:00"/>
    <x v="9"/>
    <n v="268"/>
    <n v="253"/>
    <n v="521"/>
    <m/>
    <x v="0"/>
    <m/>
  </r>
  <r>
    <x v="3"/>
    <x v="8"/>
    <d v="1999-09-01T00:00:00"/>
    <x v="9"/>
    <n v="240"/>
    <n v="202"/>
    <n v="442"/>
    <m/>
    <x v="0"/>
    <m/>
  </r>
  <r>
    <x v="3"/>
    <x v="9"/>
    <d v="1999-10-01T00:00:00"/>
    <x v="9"/>
    <n v="244"/>
    <n v="237"/>
    <n v="481"/>
    <m/>
    <x v="0"/>
    <m/>
  </r>
  <r>
    <x v="3"/>
    <x v="10"/>
    <d v="1999-11-01T00:00:00"/>
    <x v="9"/>
    <n v="208"/>
    <n v="220"/>
    <n v="428"/>
    <m/>
    <x v="0"/>
    <m/>
  </r>
  <r>
    <x v="3"/>
    <x v="11"/>
    <d v="1999-12-01T00:00:00"/>
    <x v="9"/>
    <n v="228"/>
    <n v="210"/>
    <n v="438"/>
    <m/>
    <x v="0"/>
    <m/>
  </r>
  <r>
    <x v="4"/>
    <x v="0"/>
    <d v="2000-01-01T00:00:00"/>
    <x v="9"/>
    <n v="207"/>
    <n v="186"/>
    <n v="393"/>
    <m/>
    <x v="0"/>
    <m/>
  </r>
  <r>
    <x v="4"/>
    <x v="1"/>
    <d v="2000-02-01T00:00:00"/>
    <x v="9"/>
    <n v="257"/>
    <n v="223"/>
    <n v="480"/>
    <m/>
    <x v="0"/>
    <m/>
  </r>
  <r>
    <x v="4"/>
    <x v="2"/>
    <d v="2000-03-01T00:00:00"/>
    <x v="9"/>
    <n v="216"/>
    <n v="195"/>
    <n v="411"/>
    <m/>
    <x v="0"/>
    <m/>
  </r>
  <r>
    <x v="4"/>
    <x v="3"/>
    <d v="2000-04-01T00:00:00"/>
    <x v="9"/>
    <n v="212"/>
    <n v="198"/>
    <n v="410"/>
    <m/>
    <x v="0"/>
    <m/>
  </r>
  <r>
    <x v="4"/>
    <x v="4"/>
    <d v="2000-05-01T00:00:00"/>
    <x v="9"/>
    <n v="225"/>
    <n v="246"/>
    <n v="471"/>
    <m/>
    <x v="0"/>
    <m/>
  </r>
  <r>
    <x v="4"/>
    <x v="5"/>
    <d v="2000-06-01T00:00:00"/>
    <x v="9"/>
    <n v="272"/>
    <n v="268"/>
    <n v="540"/>
    <m/>
    <x v="0"/>
    <m/>
  </r>
  <r>
    <x v="4"/>
    <x v="6"/>
    <d v="2000-07-01T00:00:00"/>
    <x v="9"/>
    <n v="283"/>
    <n v="252"/>
    <n v="535"/>
    <m/>
    <x v="0"/>
    <m/>
  </r>
  <r>
    <x v="4"/>
    <x v="7"/>
    <d v="2000-08-01T00:00:00"/>
    <x v="9"/>
    <n v="299"/>
    <n v="269"/>
    <n v="568"/>
    <m/>
    <x v="0"/>
    <m/>
  </r>
  <r>
    <x v="4"/>
    <x v="8"/>
    <d v="2000-09-01T00:00:00"/>
    <x v="9"/>
    <n v="207"/>
    <n v="171"/>
    <n v="378"/>
    <m/>
    <x v="0"/>
    <m/>
  </r>
  <r>
    <x v="4"/>
    <x v="9"/>
    <d v="2000-10-01T00:00:00"/>
    <x v="9"/>
    <n v="303"/>
    <n v="290"/>
    <n v="593"/>
    <m/>
    <x v="0"/>
    <m/>
  </r>
  <r>
    <x v="4"/>
    <x v="10"/>
    <d v="2000-11-01T00:00:00"/>
    <x v="9"/>
    <n v="293"/>
    <n v="281"/>
    <n v="574"/>
    <m/>
    <x v="0"/>
    <m/>
  </r>
  <r>
    <x v="4"/>
    <x v="11"/>
    <d v="2000-12-01T00:00:00"/>
    <x v="9"/>
    <n v="276"/>
    <n v="274"/>
    <n v="550"/>
    <m/>
    <x v="0"/>
    <m/>
  </r>
  <r>
    <x v="5"/>
    <x v="0"/>
    <d v="2001-01-01T00:00:00"/>
    <x v="9"/>
    <n v="261"/>
    <n v="224"/>
    <n v="485"/>
    <m/>
    <x v="0"/>
    <m/>
  </r>
  <r>
    <x v="5"/>
    <x v="1"/>
    <d v="2001-02-01T00:00:00"/>
    <x v="9"/>
    <n v="234"/>
    <n v="187"/>
    <n v="421"/>
    <m/>
    <x v="0"/>
    <m/>
  </r>
  <r>
    <x v="5"/>
    <x v="2"/>
    <d v="2001-03-01T00:00:00"/>
    <x v="9"/>
    <n v="209"/>
    <n v="191"/>
    <n v="400"/>
    <m/>
    <x v="0"/>
    <m/>
  </r>
  <r>
    <x v="5"/>
    <x v="3"/>
    <d v="2001-04-01T00:00:00"/>
    <x v="9"/>
    <n v="200"/>
    <n v="201"/>
    <n v="401"/>
    <m/>
    <x v="0"/>
    <m/>
  </r>
  <r>
    <x v="5"/>
    <x v="4"/>
    <d v="2001-05-01T00:00:00"/>
    <x v="9"/>
    <n v="249"/>
    <n v="247"/>
    <n v="496"/>
    <m/>
    <x v="0"/>
    <m/>
  </r>
  <r>
    <x v="5"/>
    <x v="5"/>
    <d v="2001-06-01T00:00:00"/>
    <x v="9"/>
    <n v="243"/>
    <n v="274"/>
    <n v="517"/>
    <m/>
    <x v="0"/>
    <m/>
  </r>
  <r>
    <x v="5"/>
    <x v="6"/>
    <d v="2001-07-01T00:00:00"/>
    <x v="9"/>
    <n v="348"/>
    <n v="280"/>
    <n v="628"/>
    <m/>
    <x v="0"/>
    <m/>
  </r>
  <r>
    <x v="5"/>
    <x v="7"/>
    <d v="2001-08-01T00:00:00"/>
    <x v="9"/>
    <n v="296"/>
    <n v="254"/>
    <n v="550"/>
    <m/>
    <x v="0"/>
    <m/>
  </r>
  <r>
    <x v="5"/>
    <x v="8"/>
    <d v="2001-09-01T00:00:00"/>
    <x v="9"/>
    <n v="140"/>
    <n v="123"/>
    <n v="263"/>
    <m/>
    <x v="0"/>
    <m/>
  </r>
  <r>
    <x v="5"/>
    <x v="9"/>
    <d v="2001-10-01T00:00:00"/>
    <x v="9"/>
    <n v="236"/>
    <n v="220"/>
    <n v="456"/>
    <m/>
    <x v="0"/>
    <m/>
  </r>
  <r>
    <x v="5"/>
    <x v="10"/>
    <d v="2001-11-01T00:00:00"/>
    <x v="9"/>
    <n v="171"/>
    <n v="138"/>
    <n v="309"/>
    <m/>
    <x v="0"/>
    <m/>
  </r>
  <r>
    <x v="5"/>
    <x v="11"/>
    <d v="2001-12-01T00:00:00"/>
    <x v="9"/>
    <n v="162"/>
    <n v="165"/>
    <n v="327"/>
    <m/>
    <x v="0"/>
    <m/>
  </r>
  <r>
    <x v="6"/>
    <x v="0"/>
    <d v="2002-01-01T00:00:00"/>
    <x v="9"/>
    <n v="192"/>
    <n v="142"/>
    <n v="334"/>
    <m/>
    <x v="0"/>
    <m/>
  </r>
  <r>
    <x v="6"/>
    <x v="1"/>
    <d v="2002-02-01T00:00:00"/>
    <x v="9"/>
    <n v="177"/>
    <n v="172"/>
    <n v="349"/>
    <m/>
    <x v="0"/>
    <m/>
  </r>
  <r>
    <x v="6"/>
    <x v="2"/>
    <d v="2002-03-01T00:00:00"/>
    <x v="9"/>
    <n v="200"/>
    <n v="181"/>
    <n v="381"/>
    <m/>
    <x v="0"/>
    <m/>
  </r>
  <r>
    <x v="6"/>
    <x v="3"/>
    <d v="2002-04-01T00:00:00"/>
    <x v="9"/>
    <n v="168"/>
    <n v="178"/>
    <n v="346"/>
    <m/>
    <x v="0"/>
    <m/>
  </r>
  <r>
    <x v="6"/>
    <x v="4"/>
    <d v="2002-05-01T00:00:00"/>
    <x v="9"/>
    <n v="174"/>
    <n v="192"/>
    <n v="366"/>
    <m/>
    <x v="0"/>
    <m/>
  </r>
  <r>
    <x v="6"/>
    <x v="5"/>
    <d v="2002-06-01T00:00:00"/>
    <x v="9"/>
    <n v="176"/>
    <n v="207"/>
    <n v="383"/>
    <m/>
    <x v="0"/>
    <m/>
  </r>
  <r>
    <x v="6"/>
    <x v="6"/>
    <d v="2002-07-01T00:00:00"/>
    <x v="9"/>
    <n v="225"/>
    <n v="187"/>
    <n v="412"/>
    <m/>
    <x v="0"/>
    <m/>
  </r>
  <r>
    <x v="6"/>
    <x v="7"/>
    <d v="2002-08-01T00:00:00"/>
    <x v="9"/>
    <n v="188"/>
    <n v="170"/>
    <n v="358"/>
    <m/>
    <x v="0"/>
    <m/>
  </r>
  <r>
    <x v="6"/>
    <x v="8"/>
    <d v="2002-09-01T00:00:00"/>
    <x v="9"/>
    <n v="162"/>
    <n v="163"/>
    <n v="325"/>
    <m/>
    <x v="0"/>
    <m/>
  </r>
  <r>
    <x v="6"/>
    <x v="9"/>
    <d v="2002-10-01T00:00:00"/>
    <x v="9"/>
    <n v="220"/>
    <n v="228"/>
    <n v="448"/>
    <m/>
    <x v="0"/>
    <m/>
  </r>
  <r>
    <x v="6"/>
    <x v="10"/>
    <d v="2002-11-01T00:00:00"/>
    <x v="9"/>
    <n v="170"/>
    <n v="155"/>
    <n v="325"/>
    <m/>
    <x v="0"/>
    <m/>
  </r>
  <r>
    <x v="6"/>
    <x v="11"/>
    <d v="2002-12-01T00:00:00"/>
    <x v="9"/>
    <n v="191"/>
    <n v="208"/>
    <n v="399"/>
    <m/>
    <x v="0"/>
    <m/>
  </r>
  <r>
    <x v="7"/>
    <x v="0"/>
    <d v="2003-01-01T00:00:00"/>
    <x v="9"/>
    <n v="142"/>
    <n v="172"/>
    <n v="314"/>
    <m/>
    <x v="0"/>
    <m/>
  </r>
  <r>
    <x v="7"/>
    <x v="1"/>
    <d v="2003-02-01T00:00:00"/>
    <x v="9"/>
    <n v="192"/>
    <n v="177"/>
    <n v="369"/>
    <m/>
    <x v="0"/>
    <m/>
  </r>
  <r>
    <x v="7"/>
    <x v="2"/>
    <d v="2003-03-01T00:00:00"/>
    <x v="9"/>
    <n v="235"/>
    <n v="214"/>
    <n v="449"/>
    <m/>
    <x v="0"/>
    <m/>
  </r>
  <r>
    <x v="7"/>
    <x v="3"/>
    <d v="2003-04-01T00:00:00"/>
    <x v="9"/>
    <n v="215"/>
    <n v="231"/>
    <n v="446"/>
    <m/>
    <x v="0"/>
    <m/>
  </r>
  <r>
    <x v="7"/>
    <x v="4"/>
    <d v="2003-05-01T00:00:00"/>
    <x v="9"/>
    <n v="234"/>
    <n v="259"/>
    <n v="493"/>
    <m/>
    <x v="0"/>
    <m/>
  </r>
  <r>
    <x v="7"/>
    <x v="5"/>
    <d v="2003-06-01T00:00:00"/>
    <x v="9"/>
    <n v="254"/>
    <n v="276"/>
    <n v="530"/>
    <m/>
    <x v="0"/>
    <m/>
  </r>
  <r>
    <x v="7"/>
    <x v="6"/>
    <d v="2003-07-01T00:00:00"/>
    <x v="9"/>
    <n v="236"/>
    <n v="270"/>
    <n v="506"/>
    <m/>
    <x v="0"/>
    <m/>
  </r>
  <r>
    <x v="7"/>
    <x v="7"/>
    <d v="2003-08-01T00:00:00"/>
    <x v="9"/>
    <n v="235"/>
    <n v="223"/>
    <n v="458"/>
    <m/>
    <x v="0"/>
    <m/>
  </r>
  <r>
    <x v="7"/>
    <x v="8"/>
    <d v="2003-09-01T00:00:00"/>
    <x v="9"/>
    <n v="262"/>
    <n v="262"/>
    <n v="524"/>
    <m/>
    <x v="0"/>
    <m/>
  </r>
  <r>
    <x v="7"/>
    <x v="9"/>
    <d v="2003-10-01T00:00:00"/>
    <x v="9"/>
    <n v="302"/>
    <n v="280"/>
    <n v="582"/>
    <m/>
    <x v="0"/>
    <m/>
  </r>
  <r>
    <x v="7"/>
    <x v="10"/>
    <d v="2003-11-01T00:00:00"/>
    <x v="9"/>
    <n v="271"/>
    <n v="259"/>
    <n v="530"/>
    <m/>
    <x v="0"/>
    <m/>
  </r>
  <r>
    <x v="7"/>
    <x v="11"/>
    <d v="2003-12-01T00:00:00"/>
    <x v="9"/>
    <n v="325"/>
    <n v="337"/>
    <n v="662"/>
    <m/>
    <x v="0"/>
    <m/>
  </r>
  <r>
    <x v="8"/>
    <x v="0"/>
    <d v="2004-01-01T00:00:00"/>
    <x v="9"/>
    <n v="229"/>
    <n v="200"/>
    <n v="429"/>
    <m/>
    <x v="0"/>
    <m/>
  </r>
  <r>
    <x v="8"/>
    <x v="1"/>
    <d v="2004-02-01T00:00:00"/>
    <x v="9"/>
    <n v="214"/>
    <n v="184"/>
    <n v="398"/>
    <m/>
    <x v="0"/>
    <m/>
  </r>
  <r>
    <x v="8"/>
    <x v="2"/>
    <d v="2004-03-01T00:00:00"/>
    <x v="9"/>
    <n v="241"/>
    <n v="246"/>
    <n v="487"/>
    <m/>
    <x v="0"/>
    <m/>
  </r>
  <r>
    <x v="8"/>
    <x v="3"/>
    <d v="2004-04-01T00:00:00"/>
    <x v="9"/>
    <n v="212"/>
    <n v="207"/>
    <n v="419"/>
    <m/>
    <x v="0"/>
    <m/>
  </r>
  <r>
    <x v="8"/>
    <x v="4"/>
    <d v="2004-05-01T00:00:00"/>
    <x v="9"/>
    <n v="255"/>
    <n v="250"/>
    <n v="505"/>
    <m/>
    <x v="0"/>
    <m/>
  </r>
  <r>
    <x v="8"/>
    <x v="5"/>
    <d v="2004-06-01T00:00:00"/>
    <x v="9"/>
    <n v="225"/>
    <n v="224"/>
    <n v="449"/>
    <m/>
    <x v="0"/>
    <m/>
  </r>
  <r>
    <x v="8"/>
    <x v="6"/>
    <d v="2004-07-01T00:00:00"/>
    <x v="9"/>
    <n v="230"/>
    <n v="197"/>
    <n v="427"/>
    <m/>
    <x v="0"/>
    <m/>
  </r>
  <r>
    <x v="8"/>
    <x v="7"/>
    <d v="2004-08-01T00:00:00"/>
    <x v="9"/>
    <n v="252"/>
    <n v="152"/>
    <n v="404"/>
    <m/>
    <x v="0"/>
    <m/>
  </r>
  <r>
    <x v="8"/>
    <x v="8"/>
    <d v="2004-09-01T00:00:00"/>
    <x v="9"/>
    <n v="157"/>
    <n v="150"/>
    <n v="307"/>
    <m/>
    <x v="0"/>
    <m/>
  </r>
  <r>
    <x v="8"/>
    <x v="9"/>
    <d v="2004-10-01T00:00:00"/>
    <x v="9"/>
    <n v="220"/>
    <n v="211"/>
    <n v="431"/>
    <m/>
    <x v="0"/>
    <m/>
  </r>
  <r>
    <x v="8"/>
    <x v="10"/>
    <d v="2004-11-01T00:00:00"/>
    <x v="9"/>
    <n v="182"/>
    <n v="187"/>
    <n v="369"/>
    <m/>
    <x v="0"/>
    <m/>
  </r>
  <r>
    <x v="8"/>
    <x v="11"/>
    <d v="2004-12-01T00:00:00"/>
    <x v="9"/>
    <n v="194"/>
    <n v="199"/>
    <n v="393"/>
    <m/>
    <x v="0"/>
    <m/>
  </r>
  <r>
    <x v="9"/>
    <x v="0"/>
    <d v="2005-01-01T00:00:00"/>
    <x v="9"/>
    <n v="193"/>
    <n v="171"/>
    <n v="364"/>
    <m/>
    <x v="0"/>
    <m/>
  </r>
  <r>
    <x v="9"/>
    <x v="1"/>
    <d v="2005-02-01T00:00:00"/>
    <x v="9"/>
    <n v="167"/>
    <n v="159"/>
    <n v="326"/>
    <m/>
    <x v="0"/>
    <m/>
  </r>
  <r>
    <x v="9"/>
    <x v="2"/>
    <d v="2005-03-01T00:00:00"/>
    <x v="9"/>
    <n v="196"/>
    <n v="188"/>
    <n v="384"/>
    <m/>
    <x v="0"/>
    <m/>
  </r>
  <r>
    <x v="9"/>
    <x v="3"/>
    <d v="2005-04-01T00:00:00"/>
    <x v="9"/>
    <n v="130"/>
    <n v="131"/>
    <n v="261"/>
    <m/>
    <x v="0"/>
    <m/>
  </r>
  <r>
    <x v="9"/>
    <x v="4"/>
    <d v="2005-05-01T00:00:00"/>
    <x v="9"/>
    <n v="179"/>
    <n v="178"/>
    <n v="357"/>
    <m/>
    <x v="0"/>
    <m/>
  </r>
  <r>
    <x v="9"/>
    <x v="5"/>
    <d v="2005-06-01T00:00:00"/>
    <x v="9"/>
    <n v="184"/>
    <n v="178"/>
    <n v="362"/>
    <m/>
    <x v="0"/>
    <m/>
  </r>
  <r>
    <x v="9"/>
    <x v="6"/>
    <d v="2005-07-01T00:00:00"/>
    <x v="9"/>
    <n v="175"/>
    <n v="164"/>
    <n v="339"/>
    <m/>
    <x v="0"/>
    <m/>
  </r>
  <r>
    <x v="9"/>
    <x v="7"/>
    <d v="2005-08-01T00:00:00"/>
    <x v="9"/>
    <n v="233"/>
    <n v="187"/>
    <n v="420"/>
    <m/>
    <x v="0"/>
    <m/>
  </r>
  <r>
    <x v="9"/>
    <x v="8"/>
    <d v="2005-09-01T00:00:00"/>
    <x v="9"/>
    <n v="143"/>
    <n v="143"/>
    <n v="286"/>
    <m/>
    <x v="0"/>
    <m/>
  </r>
  <r>
    <x v="9"/>
    <x v="9"/>
    <d v="2005-10-01T00:00:00"/>
    <x v="9"/>
    <n v="200"/>
    <n v="170"/>
    <n v="370"/>
    <m/>
    <x v="0"/>
    <m/>
  </r>
  <r>
    <x v="9"/>
    <x v="10"/>
    <d v="2005-11-01T00:00:00"/>
    <x v="9"/>
    <n v="162"/>
    <n v="160"/>
    <n v="322"/>
    <m/>
    <x v="0"/>
    <m/>
  </r>
  <r>
    <x v="9"/>
    <x v="11"/>
    <d v="2005-12-01T00:00:00"/>
    <x v="9"/>
    <n v="231"/>
    <n v="216"/>
    <n v="447"/>
    <m/>
    <x v="0"/>
    <m/>
  </r>
  <r>
    <x v="10"/>
    <x v="0"/>
    <d v="2006-01-01T00:00:00"/>
    <x v="9"/>
    <n v="215"/>
    <n v="184"/>
    <n v="399"/>
    <m/>
    <x v="0"/>
    <m/>
  </r>
  <r>
    <x v="10"/>
    <x v="1"/>
    <d v="2006-02-01T00:00:00"/>
    <x v="9"/>
    <n v="212"/>
    <n v="195"/>
    <n v="407"/>
    <m/>
    <x v="0"/>
    <m/>
  </r>
  <r>
    <x v="10"/>
    <x v="2"/>
    <d v="2006-03-01T00:00:00"/>
    <x v="9"/>
    <n v="197"/>
    <n v="177"/>
    <n v="374"/>
    <m/>
    <x v="0"/>
    <m/>
  </r>
  <r>
    <x v="10"/>
    <x v="3"/>
    <d v="2006-04-01T00:00:00"/>
    <x v="9"/>
    <n v="213"/>
    <n v="186"/>
    <n v="399"/>
    <m/>
    <x v="0"/>
    <m/>
  </r>
  <r>
    <x v="10"/>
    <x v="4"/>
    <d v="2006-05-01T00:00:00"/>
    <x v="9"/>
    <n v="242"/>
    <n v="234"/>
    <n v="476"/>
    <m/>
    <x v="0"/>
    <m/>
  </r>
  <r>
    <x v="10"/>
    <x v="5"/>
    <d v="2006-06-01T00:00:00"/>
    <x v="9"/>
    <n v="211"/>
    <n v="230"/>
    <n v="441"/>
    <m/>
    <x v="0"/>
    <m/>
  </r>
  <r>
    <x v="10"/>
    <x v="6"/>
    <d v="2006-07-01T00:00:00"/>
    <x v="9"/>
    <n v="251"/>
    <n v="183"/>
    <n v="434"/>
    <m/>
    <x v="0"/>
    <m/>
  </r>
  <r>
    <x v="10"/>
    <x v="7"/>
    <d v="2006-08-01T00:00:00"/>
    <x v="9"/>
    <n v="245"/>
    <n v="243"/>
    <n v="488"/>
    <m/>
    <x v="0"/>
    <m/>
  </r>
  <r>
    <x v="10"/>
    <x v="8"/>
    <d v="2006-09-01T00:00:00"/>
    <x v="9"/>
    <n v="245"/>
    <n v="249"/>
    <n v="494"/>
    <m/>
    <x v="0"/>
    <m/>
  </r>
  <r>
    <x v="10"/>
    <x v="9"/>
    <d v="2006-10-01T00:00:00"/>
    <x v="9"/>
    <n v="283"/>
    <n v="268"/>
    <n v="551"/>
    <m/>
    <x v="0"/>
    <m/>
  </r>
  <r>
    <x v="10"/>
    <x v="10"/>
    <d v="2006-11-01T00:00:00"/>
    <x v="9"/>
    <n v="284"/>
    <n v="265"/>
    <n v="549"/>
    <m/>
    <x v="0"/>
    <m/>
  </r>
  <r>
    <x v="10"/>
    <x v="11"/>
    <d v="2006-12-01T00:00:00"/>
    <x v="9"/>
    <n v="257"/>
    <n v="275"/>
    <n v="532"/>
    <m/>
    <x v="0"/>
    <m/>
  </r>
  <r>
    <x v="11"/>
    <x v="0"/>
    <d v="2007-01-01T00:00:00"/>
    <x v="9"/>
    <n v="259"/>
    <n v="249"/>
    <n v="508"/>
    <m/>
    <x v="0"/>
    <m/>
  </r>
  <r>
    <x v="11"/>
    <x v="1"/>
    <d v="2007-02-01T00:00:00"/>
    <x v="9"/>
    <n v="214"/>
    <n v="210"/>
    <n v="424"/>
    <m/>
    <x v="0"/>
    <m/>
  </r>
  <r>
    <x v="11"/>
    <x v="2"/>
    <d v="2007-03-01T00:00:00"/>
    <x v="9"/>
    <n v="282"/>
    <n v="314"/>
    <n v="596"/>
    <m/>
    <x v="0"/>
    <m/>
  </r>
  <r>
    <x v="11"/>
    <x v="3"/>
    <d v="2007-04-01T00:00:00"/>
    <x v="9"/>
    <n v="272"/>
    <n v="279"/>
    <n v="551"/>
    <m/>
    <x v="0"/>
    <m/>
  </r>
  <r>
    <x v="11"/>
    <x v="4"/>
    <d v="2007-05-01T00:00:00"/>
    <x v="9"/>
    <n v="275"/>
    <n v="286"/>
    <n v="561"/>
    <m/>
    <x v="0"/>
    <m/>
  </r>
  <r>
    <x v="11"/>
    <x v="5"/>
    <d v="2007-06-01T00:00:00"/>
    <x v="9"/>
    <n v="329"/>
    <n v="342"/>
    <n v="671"/>
    <m/>
    <x v="0"/>
    <m/>
  </r>
  <r>
    <x v="11"/>
    <x v="6"/>
    <d v="2007-07-01T00:00:00"/>
    <x v="9"/>
    <n v="387"/>
    <n v="377"/>
    <n v="764"/>
    <m/>
    <x v="0"/>
    <m/>
  </r>
  <r>
    <x v="11"/>
    <x v="7"/>
    <d v="2007-08-01T00:00:00"/>
    <x v="9"/>
    <n v="336"/>
    <n v="316"/>
    <n v="652"/>
    <m/>
    <x v="0"/>
    <m/>
  </r>
  <r>
    <x v="11"/>
    <x v="8"/>
    <d v="2007-09-01T00:00:00"/>
    <x v="9"/>
    <n v="283"/>
    <n v="283"/>
    <n v="566"/>
    <m/>
    <x v="0"/>
    <m/>
  </r>
  <r>
    <x v="11"/>
    <x v="9"/>
    <d v="2007-10-01T00:00:00"/>
    <x v="9"/>
    <n v="407"/>
    <n v="383"/>
    <n v="790"/>
    <m/>
    <x v="0"/>
    <m/>
  </r>
  <r>
    <x v="11"/>
    <x v="10"/>
    <d v="2007-11-01T00:00:00"/>
    <x v="9"/>
    <n v="347"/>
    <n v="338"/>
    <n v="685"/>
    <m/>
    <x v="0"/>
    <m/>
  </r>
  <r>
    <x v="11"/>
    <x v="11"/>
    <d v="2007-12-01T00:00:00"/>
    <x v="9"/>
    <n v="328"/>
    <n v="379"/>
    <n v="707"/>
    <m/>
    <x v="0"/>
    <m/>
  </r>
  <r>
    <x v="12"/>
    <x v="0"/>
    <d v="2008-01-01T00:00:00"/>
    <x v="9"/>
    <n v="313"/>
    <n v="261"/>
    <n v="574"/>
    <m/>
    <x v="0"/>
    <m/>
  </r>
  <r>
    <x v="12"/>
    <x v="1"/>
    <d v="2008-02-01T00:00:00"/>
    <x v="9"/>
    <n v="309"/>
    <n v="284"/>
    <n v="593"/>
    <m/>
    <x v="0"/>
    <m/>
  </r>
  <r>
    <x v="12"/>
    <x v="2"/>
    <d v="2008-03-01T00:00:00"/>
    <x v="9"/>
    <n v="354"/>
    <n v="369"/>
    <n v="723"/>
    <m/>
    <x v="0"/>
    <m/>
  </r>
  <r>
    <x v="12"/>
    <x v="3"/>
    <d v="2008-04-01T00:00:00"/>
    <x v="9"/>
    <n v="315"/>
    <n v="353"/>
    <n v="668"/>
    <m/>
    <x v="0"/>
    <m/>
  </r>
  <r>
    <x v="12"/>
    <x v="4"/>
    <d v="2008-05-01T00:00:00"/>
    <x v="9"/>
    <n v="296"/>
    <n v="303"/>
    <n v="599"/>
    <m/>
    <x v="0"/>
    <m/>
  </r>
  <r>
    <x v="12"/>
    <x v="5"/>
    <d v="2008-06-01T00:00:00"/>
    <x v="9"/>
    <n v="299"/>
    <n v="342"/>
    <n v="641"/>
    <m/>
    <x v="0"/>
    <m/>
  </r>
  <r>
    <x v="12"/>
    <x v="6"/>
    <d v="2008-07-01T00:00:00"/>
    <x v="9"/>
    <n v="291"/>
    <n v="316"/>
    <n v="607"/>
    <m/>
    <x v="0"/>
    <m/>
  </r>
  <r>
    <x v="12"/>
    <x v="7"/>
    <d v="2008-08-01T00:00:00"/>
    <x v="9"/>
    <n v="253"/>
    <n v="278"/>
    <n v="531"/>
    <m/>
    <x v="0"/>
    <m/>
  </r>
  <r>
    <x v="12"/>
    <x v="8"/>
    <d v="2008-09-01T00:00:00"/>
    <x v="9"/>
    <n v="18"/>
    <n v="10"/>
    <n v="28"/>
    <m/>
    <x v="0"/>
    <m/>
  </r>
  <r>
    <x v="12"/>
    <x v="9"/>
    <d v="2008-10-01T00:00:00"/>
    <x v="9"/>
    <n v="118"/>
    <n v="124"/>
    <n v="242"/>
    <m/>
    <x v="0"/>
    <m/>
  </r>
  <r>
    <x v="12"/>
    <x v="10"/>
    <d v="2008-11-01T00:00:00"/>
    <x v="9"/>
    <n v="194"/>
    <n v="180"/>
    <n v="374"/>
    <m/>
    <x v="0"/>
    <m/>
  </r>
  <r>
    <x v="12"/>
    <x v="11"/>
    <d v="2008-12-01T00:00:00"/>
    <x v="9"/>
    <n v="242"/>
    <n v="269"/>
    <n v="511"/>
    <m/>
    <x v="0"/>
    <m/>
  </r>
  <r>
    <x v="13"/>
    <x v="0"/>
    <d v="2009-01-01T00:00:00"/>
    <x v="9"/>
    <n v="225"/>
    <n v="213"/>
    <n v="438"/>
    <m/>
    <x v="0"/>
    <m/>
  </r>
  <r>
    <x v="13"/>
    <x v="1"/>
    <d v="2009-02-01T00:00:00"/>
    <x v="9"/>
    <n v="212"/>
    <n v="192"/>
    <n v="404"/>
    <m/>
    <x v="0"/>
    <m/>
  </r>
  <r>
    <x v="13"/>
    <x v="2"/>
    <d v="2009-03-01T00:00:00"/>
    <x v="9"/>
    <n v="171"/>
    <n v="208"/>
    <n v="379"/>
    <m/>
    <x v="0"/>
    <m/>
  </r>
  <r>
    <x v="13"/>
    <x v="3"/>
    <d v="2009-04-01T00:00:00"/>
    <x v="9"/>
    <n v="150"/>
    <n v="157"/>
    <n v="307"/>
    <m/>
    <x v="0"/>
    <m/>
  </r>
  <r>
    <x v="13"/>
    <x v="4"/>
    <d v="2009-05-01T00:00:00"/>
    <x v="9"/>
    <n v="219"/>
    <n v="231"/>
    <n v="450"/>
    <m/>
    <x v="0"/>
    <m/>
  </r>
  <r>
    <x v="13"/>
    <x v="5"/>
    <d v="2009-06-01T00:00:00"/>
    <x v="9"/>
    <n v="222"/>
    <n v="267"/>
    <n v="489"/>
    <m/>
    <x v="0"/>
    <m/>
  </r>
  <r>
    <x v="13"/>
    <x v="6"/>
    <d v="2009-07-01T00:00:00"/>
    <x v="9"/>
    <n v="298"/>
    <n v="284"/>
    <n v="582"/>
    <m/>
    <x v="0"/>
    <m/>
  </r>
  <r>
    <x v="13"/>
    <x v="7"/>
    <d v="2009-08-01T00:00:00"/>
    <x v="9"/>
    <n v="250"/>
    <n v="237"/>
    <n v="487"/>
    <m/>
    <x v="0"/>
    <m/>
  </r>
  <r>
    <x v="13"/>
    <x v="8"/>
    <d v="2009-09-01T00:00:00"/>
    <x v="9"/>
    <n v="228"/>
    <n v="224"/>
    <n v="452"/>
    <m/>
    <x v="0"/>
    <m/>
  </r>
  <r>
    <x v="13"/>
    <x v="9"/>
    <d v="2009-10-01T00:00:00"/>
    <x v="9"/>
    <n v="210"/>
    <n v="223"/>
    <n v="433"/>
    <m/>
    <x v="0"/>
    <m/>
  </r>
  <r>
    <x v="13"/>
    <x v="10"/>
    <d v="2009-11-01T00:00:00"/>
    <x v="9"/>
    <n v="201"/>
    <n v="209"/>
    <n v="410"/>
    <m/>
    <x v="0"/>
    <m/>
  </r>
  <r>
    <x v="13"/>
    <x v="11"/>
    <d v="2009-12-01T00:00:00"/>
    <x v="9"/>
    <n v="267"/>
    <n v="294"/>
    <n v="561"/>
    <m/>
    <x v="0"/>
    <m/>
  </r>
  <r>
    <x v="14"/>
    <x v="0"/>
    <d v="2010-01-01T00:00:00"/>
    <x v="9"/>
    <n v="208"/>
    <n v="187"/>
    <n v="395"/>
    <m/>
    <x v="0"/>
    <m/>
  </r>
  <r>
    <x v="14"/>
    <x v="1"/>
    <d v="2010-02-01T00:00:00"/>
    <x v="9"/>
    <n v="194"/>
    <n v="191"/>
    <n v="385"/>
    <m/>
    <x v="0"/>
    <m/>
  </r>
  <r>
    <x v="14"/>
    <x v="2"/>
    <d v="2010-03-01T00:00:00"/>
    <x v="9"/>
    <n v="225"/>
    <n v="240"/>
    <n v="465"/>
    <m/>
    <x v="0"/>
    <m/>
  </r>
  <r>
    <x v="14"/>
    <x v="3"/>
    <d v="2010-04-01T00:00:00"/>
    <x v="9"/>
    <n v="201"/>
    <n v="199"/>
    <n v="400"/>
    <m/>
    <x v="0"/>
    <m/>
  </r>
  <r>
    <x v="14"/>
    <x v="4"/>
    <d v="2010-05-01T00:00:00"/>
    <x v="9"/>
    <n v="221"/>
    <n v="233"/>
    <n v="454"/>
    <m/>
    <x v="0"/>
    <m/>
  </r>
  <r>
    <x v="14"/>
    <x v="5"/>
    <d v="2010-06-01T00:00:00"/>
    <x v="9"/>
    <n v="250"/>
    <n v="287"/>
    <n v="537"/>
    <m/>
    <x v="0"/>
    <m/>
  </r>
  <r>
    <x v="14"/>
    <x v="6"/>
    <d v="2010-07-01T00:00:00"/>
    <x v="9"/>
    <n v="225"/>
    <n v="247"/>
    <n v="472"/>
    <m/>
    <x v="0"/>
    <m/>
  </r>
  <r>
    <x v="14"/>
    <x v="7"/>
    <d v="2010-08-01T00:00:00"/>
    <x v="9"/>
    <n v="247"/>
    <n v="224"/>
    <n v="471"/>
    <m/>
    <x v="0"/>
    <m/>
  </r>
  <r>
    <x v="14"/>
    <x v="8"/>
    <d v="2010-09-01T00:00:00"/>
    <x v="9"/>
    <n v="234"/>
    <n v="214"/>
    <n v="448"/>
    <m/>
    <x v="0"/>
    <m/>
  </r>
  <r>
    <x v="14"/>
    <x v="9"/>
    <d v="2010-10-01T00:00:00"/>
    <x v="9"/>
    <n v="259"/>
    <n v="267"/>
    <n v="526"/>
    <m/>
    <x v="0"/>
    <m/>
  </r>
  <r>
    <x v="14"/>
    <x v="10"/>
    <d v="2010-11-01T00:00:00"/>
    <x v="9"/>
    <n v="226"/>
    <n v="223"/>
    <n v="449"/>
    <m/>
    <x v="0"/>
    <m/>
  </r>
  <r>
    <x v="14"/>
    <x v="11"/>
    <d v="2010-12-01T00:00:00"/>
    <x v="9"/>
    <n v="266"/>
    <n v="251"/>
    <n v="517"/>
    <m/>
    <x v="0"/>
    <m/>
  </r>
  <r>
    <x v="15"/>
    <x v="0"/>
    <d v="2011-01-01T00:00:00"/>
    <x v="9"/>
    <n v="206"/>
    <n v="190"/>
    <n v="396"/>
    <m/>
    <x v="0"/>
    <m/>
  </r>
  <r>
    <x v="15"/>
    <x v="1"/>
    <d v="2011-02-01T00:00:00"/>
    <x v="9"/>
    <n v="195"/>
    <n v="185"/>
    <n v="380"/>
    <m/>
    <x v="0"/>
    <m/>
  </r>
  <r>
    <x v="15"/>
    <x v="2"/>
    <d v="2011-03-01T00:00:00"/>
    <x v="9"/>
    <n v="193"/>
    <n v="203"/>
    <n v="396"/>
    <m/>
    <x v="0"/>
    <m/>
  </r>
  <r>
    <x v="15"/>
    <x v="3"/>
    <d v="2011-04-01T00:00:00"/>
    <x v="9"/>
    <n v="241"/>
    <n v="227"/>
    <n v="468"/>
    <m/>
    <x v="0"/>
    <m/>
  </r>
  <r>
    <x v="15"/>
    <x v="4"/>
    <d v="2011-05-01T00:00:00"/>
    <x v="9"/>
    <n v="249"/>
    <n v="278"/>
    <n v="527"/>
    <m/>
    <x v="0"/>
    <m/>
  </r>
  <r>
    <x v="15"/>
    <x v="5"/>
    <d v="2011-06-01T00:00:00"/>
    <x v="9"/>
    <n v="258"/>
    <n v="341"/>
    <n v="599"/>
    <m/>
    <x v="0"/>
    <m/>
  </r>
  <r>
    <x v="15"/>
    <x v="6"/>
    <d v="2011-07-01T00:00:00"/>
    <x v="9"/>
    <n v="302"/>
    <n v="297"/>
    <n v="599"/>
    <m/>
    <x v="0"/>
    <m/>
  </r>
  <r>
    <x v="15"/>
    <x v="7"/>
    <d v="2011-08-01T00:00:00"/>
    <x v="9"/>
    <n v="308"/>
    <n v="338"/>
    <n v="646"/>
    <m/>
    <x v="0"/>
    <m/>
  </r>
  <r>
    <x v="15"/>
    <x v="8"/>
    <d v="2011-09-01T00:00:00"/>
    <x v="9"/>
    <n v="304"/>
    <n v="265"/>
    <n v="569"/>
    <m/>
    <x v="0"/>
    <m/>
  </r>
  <r>
    <x v="15"/>
    <x v="9"/>
    <d v="2011-10-01T00:00:00"/>
    <x v="9"/>
    <n v="293"/>
    <n v="283"/>
    <n v="576"/>
    <m/>
    <x v="0"/>
    <m/>
  </r>
  <r>
    <x v="15"/>
    <x v="10"/>
    <d v="2011-11-01T00:00:00"/>
    <x v="9"/>
    <n v="249"/>
    <n v="269"/>
    <n v="518"/>
    <m/>
    <x v="0"/>
    <m/>
  </r>
  <r>
    <x v="15"/>
    <x v="11"/>
    <d v="2011-12-01T00:00:00"/>
    <x v="9"/>
    <n v="268"/>
    <n v="289"/>
    <n v="557"/>
    <m/>
    <x v="0"/>
    <m/>
  </r>
  <r>
    <x v="16"/>
    <x v="0"/>
    <d v="2012-01-01T00:00:00"/>
    <x v="9"/>
    <n v="238"/>
    <n v="228"/>
    <n v="466"/>
    <m/>
    <x v="0"/>
    <m/>
  </r>
  <r>
    <x v="16"/>
    <x v="1"/>
    <d v="2012-02-01T00:00:00"/>
    <x v="9"/>
    <n v="210"/>
    <n v="232"/>
    <n v="442"/>
    <m/>
    <x v="0"/>
    <m/>
  </r>
  <r>
    <x v="16"/>
    <x v="2"/>
    <d v="2012-03-01T00:00:00"/>
    <x v="9"/>
    <n v="224"/>
    <n v="221"/>
    <n v="445"/>
    <m/>
    <x v="0"/>
    <m/>
  </r>
  <r>
    <x v="16"/>
    <x v="3"/>
    <d v="2012-04-01T00:00:00"/>
    <x v="9"/>
    <n v="226"/>
    <n v="236"/>
    <n v="462"/>
    <m/>
    <x v="0"/>
    <m/>
  </r>
  <r>
    <x v="16"/>
    <x v="4"/>
    <d v="2012-05-01T00:00:00"/>
    <x v="9"/>
    <n v="262"/>
    <n v="283"/>
    <n v="545"/>
    <m/>
    <x v="0"/>
    <m/>
  </r>
  <r>
    <x v="16"/>
    <x v="5"/>
    <d v="2012-06-01T00:00:00"/>
    <x v="9"/>
    <n v="222"/>
    <n v="329"/>
    <n v="551"/>
    <m/>
    <x v="0"/>
    <m/>
  </r>
  <r>
    <x v="16"/>
    <x v="6"/>
    <d v="2012-07-01T00:00:00"/>
    <x v="9"/>
    <n v="292"/>
    <n v="284"/>
    <n v="576"/>
    <m/>
    <x v="0"/>
    <m/>
  </r>
  <r>
    <x v="16"/>
    <x v="7"/>
    <d v="2012-08-01T00:00:00"/>
    <x v="9"/>
    <n v="237"/>
    <n v="228"/>
    <n v="465"/>
    <m/>
    <x v="0"/>
    <m/>
  </r>
  <r>
    <x v="16"/>
    <x v="8"/>
    <d v="2012-09-01T00:00:00"/>
    <x v="9"/>
    <n v="212"/>
    <n v="193"/>
    <n v="405"/>
    <m/>
    <x v="0"/>
    <m/>
  </r>
  <r>
    <x v="16"/>
    <x v="9"/>
    <d v="2012-10-01T00:00:00"/>
    <x v="9"/>
    <n v="235"/>
    <n v="256"/>
    <n v="491"/>
    <m/>
    <x v="0"/>
    <m/>
  </r>
  <r>
    <x v="16"/>
    <x v="10"/>
    <d v="2012-11-01T00:00:00"/>
    <x v="9"/>
    <n v="193"/>
    <n v="203"/>
    <n v="396"/>
    <m/>
    <x v="0"/>
    <m/>
  </r>
  <r>
    <x v="16"/>
    <x v="11"/>
    <d v="2012-12-01T00:00:00"/>
    <x v="9"/>
    <n v="233"/>
    <n v="229"/>
    <n v="462"/>
    <m/>
    <x v="0"/>
    <m/>
  </r>
  <r>
    <x v="17"/>
    <x v="0"/>
    <d v="2013-01-01T00:00:00"/>
    <x v="9"/>
    <n v="187"/>
    <n v="195"/>
    <n v="382"/>
    <m/>
    <x v="0"/>
    <m/>
  </r>
  <r>
    <x v="17"/>
    <x v="1"/>
    <d v="2013-02-01T00:00:00"/>
    <x v="9"/>
    <n v="187"/>
    <n v="200"/>
    <n v="387"/>
    <m/>
    <x v="0"/>
    <m/>
  </r>
  <r>
    <x v="17"/>
    <x v="2"/>
    <d v="2013-03-01T00:00:00"/>
    <x v="9"/>
    <n v="170"/>
    <n v="171"/>
    <n v="341"/>
    <m/>
    <x v="0"/>
    <m/>
  </r>
  <r>
    <x v="17"/>
    <x v="3"/>
    <d v="2013-04-01T00:00:00"/>
    <x v="9"/>
    <n v="177"/>
    <n v="195"/>
    <n v="372"/>
    <m/>
    <x v="0"/>
    <m/>
  </r>
  <r>
    <x v="17"/>
    <x v="4"/>
    <d v="2013-05-01T00:00:00"/>
    <x v="9"/>
    <n v="233"/>
    <n v="221"/>
    <n v="454"/>
    <m/>
    <x v="0"/>
    <m/>
  </r>
  <r>
    <x v="17"/>
    <x v="5"/>
    <d v="2013-06-01T00:00:00"/>
    <x v="9"/>
    <n v="252"/>
    <n v="316"/>
    <n v="568"/>
    <m/>
    <x v="0"/>
    <m/>
  </r>
  <r>
    <x v="17"/>
    <x v="6"/>
    <d v="2013-07-01T00:00:00"/>
    <x v="9"/>
    <n v="355"/>
    <n v="353"/>
    <n v="708"/>
    <m/>
    <x v="0"/>
    <m/>
  </r>
  <r>
    <x v="17"/>
    <x v="7"/>
    <d v="2013-08-01T00:00:00"/>
    <x v="9"/>
    <n v="306"/>
    <n v="296"/>
    <n v="602"/>
    <m/>
    <x v="0"/>
    <m/>
  </r>
  <r>
    <x v="17"/>
    <x v="8"/>
    <d v="2013-09-01T00:00:00"/>
    <x v="9"/>
    <n v="253"/>
    <n v="244"/>
    <n v="497"/>
    <m/>
    <x v="0"/>
    <m/>
  </r>
  <r>
    <x v="17"/>
    <x v="9"/>
    <d v="2013-10-01T00:00:00"/>
    <x v="9"/>
    <n v="260"/>
    <n v="263"/>
    <n v="523"/>
    <m/>
    <x v="0"/>
    <m/>
  </r>
  <r>
    <x v="17"/>
    <x v="10"/>
    <d v="2013-11-01T00:00:00"/>
    <x v="9"/>
    <n v="222"/>
    <n v="213"/>
    <n v="435"/>
    <m/>
    <x v="0"/>
    <m/>
  </r>
  <r>
    <x v="17"/>
    <x v="11"/>
    <d v="2013-12-01T00:00:00"/>
    <x v="9"/>
    <n v="207"/>
    <n v="210"/>
    <n v="417"/>
    <m/>
    <x v="0"/>
    <m/>
  </r>
  <r>
    <x v="18"/>
    <x v="0"/>
    <d v="2014-01-01T00:00:00"/>
    <x v="9"/>
    <n v="128"/>
    <n v="155"/>
    <n v="283"/>
    <m/>
    <x v="0"/>
    <m/>
  </r>
  <r>
    <x v="18"/>
    <x v="1"/>
    <d v="2014-02-01T00:00:00"/>
    <x v="9"/>
    <n v="89"/>
    <n v="94"/>
    <n v="183"/>
    <m/>
    <x v="0"/>
    <m/>
  </r>
  <r>
    <x v="18"/>
    <x v="2"/>
    <d v="2014-03-01T00:00:00"/>
    <x v="9"/>
    <n v="66"/>
    <n v="53"/>
    <n v="119"/>
    <m/>
    <x v="0"/>
    <m/>
  </r>
  <r>
    <x v="18"/>
    <x v="3"/>
    <d v="2014-04-01T00:00:00"/>
    <x v="9"/>
    <n v="51"/>
    <n v="32"/>
    <n v="83"/>
    <m/>
    <x v="0"/>
    <m/>
  </r>
  <r>
    <x v="18"/>
    <x v="4"/>
    <d v="2014-05-01T00:00:00"/>
    <x v="9"/>
    <n v="82"/>
    <n v="79"/>
    <n v="161"/>
    <m/>
    <x v="0"/>
    <m/>
  </r>
  <r>
    <x v="18"/>
    <x v="5"/>
    <d v="2014-06-01T00:00:00"/>
    <x v="9"/>
    <n v="114"/>
    <n v="146"/>
    <n v="260"/>
    <m/>
    <x v="0"/>
    <m/>
  </r>
  <r>
    <x v="18"/>
    <x v="6"/>
    <d v="2014-07-01T00:00:00"/>
    <x v="9"/>
    <n v="123"/>
    <n v="125"/>
    <n v="248"/>
    <m/>
    <x v="0"/>
    <m/>
  </r>
  <r>
    <x v="18"/>
    <x v="7"/>
    <d v="2014-08-01T00:00:00"/>
    <x v="9"/>
    <n v="102"/>
    <n v="118"/>
    <n v="220"/>
    <m/>
    <x v="0"/>
    <m/>
  </r>
  <r>
    <x v="18"/>
    <x v="8"/>
    <d v="2014-09-01T00:00:00"/>
    <x v="9"/>
    <n v="89"/>
    <n v="83"/>
    <n v="172"/>
    <m/>
    <x v="0"/>
    <m/>
  </r>
  <r>
    <x v="18"/>
    <x v="9"/>
    <d v="2014-10-01T00:00:00"/>
    <x v="9"/>
    <n v="123"/>
    <n v="114"/>
    <n v="237"/>
    <m/>
    <x v="0"/>
    <m/>
  </r>
  <r>
    <x v="18"/>
    <x v="10"/>
    <d v="2014-11-01T00:00:00"/>
    <x v="9"/>
    <n v="74"/>
    <n v="62"/>
    <n v="136"/>
    <m/>
    <x v="0"/>
    <m/>
  </r>
  <r>
    <x v="18"/>
    <x v="11"/>
    <d v="2014-12-01T00:00:00"/>
    <x v="9"/>
    <n v="82"/>
    <n v="100"/>
    <n v="182"/>
    <m/>
    <x v="0"/>
    <m/>
  </r>
  <r>
    <x v="19"/>
    <x v="0"/>
    <d v="2015-01-01T00:00:00"/>
    <x v="9"/>
    <n v="88"/>
    <n v="113"/>
    <n v="201"/>
    <m/>
    <x v="0"/>
    <m/>
  </r>
  <r>
    <x v="19"/>
    <x v="1"/>
    <d v="2015-02-01T00:00:00"/>
    <x v="9"/>
    <n v="78"/>
    <n v="73"/>
    <n v="151"/>
    <m/>
    <x v="0"/>
    <m/>
  </r>
  <r>
    <x v="19"/>
    <x v="2"/>
    <d v="2015-03-01T00:00:00"/>
    <x v="9"/>
    <n v="84"/>
    <n v="91"/>
    <n v="175"/>
    <m/>
    <x v="0"/>
    <m/>
  </r>
  <r>
    <x v="19"/>
    <x v="3"/>
    <d v="2015-04-01T00:00:00"/>
    <x v="9"/>
    <n v="68"/>
    <n v="77"/>
    <n v="145"/>
    <m/>
    <x v="0"/>
    <m/>
  </r>
  <r>
    <x v="19"/>
    <x v="4"/>
    <d v="2015-05-01T00:00:00"/>
    <x v="9"/>
    <n v="44"/>
    <n v="65"/>
    <n v="109"/>
    <m/>
    <x v="0"/>
    <m/>
  </r>
  <r>
    <x v="19"/>
    <x v="5"/>
    <d v="2015-06-01T00:00:00"/>
    <x v="9"/>
    <n v="40"/>
    <n v="33"/>
    <n v="73"/>
    <m/>
    <x v="0"/>
    <m/>
  </r>
  <r>
    <x v="19"/>
    <x v="6"/>
    <d v="2015-07-01T00:00:00"/>
    <x v="9"/>
    <n v="44"/>
    <n v="35"/>
    <n v="79"/>
    <m/>
    <x v="0"/>
    <m/>
  </r>
  <r>
    <x v="19"/>
    <x v="7"/>
    <d v="2015-08-01T00:00:00"/>
    <x v="9"/>
    <n v="50"/>
    <n v="84"/>
    <n v="134"/>
    <m/>
    <x v="0"/>
    <m/>
  </r>
  <r>
    <x v="19"/>
    <x v="8"/>
    <d v="2015-09-01T00:00:00"/>
    <x v="9"/>
    <n v="41"/>
    <n v="48"/>
    <n v="89"/>
    <m/>
    <x v="0"/>
    <m/>
  </r>
  <r>
    <x v="19"/>
    <x v="9"/>
    <d v="2015-10-01T00:00:00"/>
    <x v="9"/>
    <n v="50"/>
    <n v="50"/>
    <n v="100"/>
    <m/>
    <x v="0"/>
    <m/>
  </r>
  <r>
    <x v="19"/>
    <x v="10"/>
    <d v="2015-11-01T00:00:00"/>
    <x v="9"/>
    <n v="61"/>
    <n v="63"/>
    <n v="124"/>
    <m/>
    <x v="0"/>
    <m/>
  </r>
  <r>
    <x v="19"/>
    <x v="11"/>
    <d v="2015-12-01T00:00:00"/>
    <x v="9"/>
    <n v="76"/>
    <n v="54"/>
    <n v="130"/>
    <m/>
    <x v="0"/>
    <m/>
  </r>
  <r>
    <x v="19"/>
    <x v="11"/>
    <d v="2015-12-01T00:00:00"/>
    <x v="7"/>
    <n v="1535"/>
    <n v="1500"/>
    <n v="3035"/>
    <m/>
    <x v="0"/>
    <m/>
  </r>
  <r>
    <x v="20"/>
    <x v="0"/>
    <d v="2016-01-01T00:00:00"/>
    <x v="1"/>
    <n v="100"/>
    <n v="91"/>
    <n v="199"/>
    <m/>
    <x v="0"/>
    <m/>
  </r>
  <r>
    <x v="20"/>
    <x v="0"/>
    <d v="2016-01-01T00:00:00"/>
    <x v="2"/>
    <n v="1974"/>
    <n v="1937"/>
    <n v="3911"/>
    <m/>
    <x v="0"/>
    <m/>
  </r>
  <r>
    <x v="20"/>
    <x v="0"/>
    <d v="2016-01-01T00:00:00"/>
    <x v="5"/>
    <n v="1016"/>
    <n v="1249"/>
    <n v="2265"/>
    <m/>
    <x v="0"/>
    <m/>
  </r>
  <r>
    <x v="20"/>
    <x v="0"/>
    <d v="2016-01-01T00:00:00"/>
    <x v="0"/>
    <n v="7093"/>
    <n v="7266"/>
    <n v="14359"/>
    <m/>
    <x v="0"/>
    <m/>
  </r>
  <r>
    <x v="20"/>
    <x v="0"/>
    <d v="2016-01-01T00:00:00"/>
    <x v="3"/>
    <n v="2277"/>
    <n v="2328"/>
    <n v="4605"/>
    <m/>
    <x v="0"/>
    <m/>
  </r>
  <r>
    <x v="20"/>
    <x v="0"/>
    <d v="2016-01-01T00:00:00"/>
    <x v="6"/>
    <n v="228"/>
    <n v="201"/>
    <n v="437"/>
    <m/>
    <x v="0"/>
    <m/>
  </r>
  <r>
    <x v="20"/>
    <x v="0"/>
    <d v="2016-01-01T00:00:00"/>
    <x v="4"/>
    <n v="29637"/>
    <n v="23621"/>
    <n v="54986"/>
    <m/>
    <x v="0"/>
    <m/>
  </r>
  <r>
    <x v="20"/>
    <x v="0"/>
    <d v="2016-01-01T00:00:00"/>
    <x v="9"/>
    <n v="40"/>
    <n v="54"/>
    <n v="107"/>
    <m/>
    <x v="0"/>
    <m/>
  </r>
  <r>
    <x v="20"/>
    <x v="0"/>
    <d v="2016-01-01T00:00:00"/>
    <x v="8"/>
    <n v="521"/>
    <n v="580"/>
    <n v="1147"/>
    <m/>
    <x v="0"/>
    <m/>
  </r>
  <r>
    <x v="20"/>
    <x v="1"/>
    <d v="2016-02-01T00:00:00"/>
    <x v="2"/>
    <n v="1758"/>
    <n v="1793"/>
    <n v="3551"/>
    <m/>
    <x v="0"/>
    <m/>
  </r>
  <r>
    <x v="20"/>
    <x v="1"/>
    <d v="2016-02-01T00:00:00"/>
    <x v="3"/>
    <n v="2118"/>
    <n v="2164"/>
    <n v="4282"/>
    <m/>
    <x v="0"/>
    <m/>
  </r>
  <r>
    <x v="20"/>
    <x v="1"/>
    <d v="2016-02-01T00:00:00"/>
    <x v="6"/>
    <n v="166"/>
    <n v="182"/>
    <n v="348"/>
    <m/>
    <x v="0"/>
    <m/>
  </r>
  <r>
    <x v="20"/>
    <x v="1"/>
    <d v="2016-02-01T00:00:00"/>
    <x v="1"/>
    <n v="69"/>
    <n v="61"/>
    <n v="130"/>
    <m/>
    <x v="0"/>
    <m/>
  </r>
  <r>
    <x v="20"/>
    <x v="0"/>
    <d v="2016-01-01T00:00:00"/>
    <x v="7"/>
    <n v="1535"/>
    <n v="1513"/>
    <n v="3048"/>
    <m/>
    <x v="0"/>
    <m/>
  </r>
  <r>
    <x v="20"/>
    <x v="2"/>
    <d v="2016-03-01T00:00:00"/>
    <x v="3"/>
    <n v="2431"/>
    <n v="2277"/>
    <n v="4708"/>
    <m/>
    <x v="0"/>
    <m/>
  </r>
  <r>
    <x v="20"/>
    <x v="2"/>
    <d v="2016-03-01T00:00:00"/>
    <x v="6"/>
    <n v="157"/>
    <n v="156"/>
    <n v="313"/>
    <m/>
    <x v="0"/>
    <m/>
  </r>
  <r>
    <x v="20"/>
    <x v="1"/>
    <d v="2016-02-01T00:00:00"/>
    <x v="9"/>
    <n v="46"/>
    <n v="47"/>
    <n v="93"/>
    <m/>
    <x v="0"/>
    <m/>
  </r>
  <r>
    <x v="20"/>
    <x v="1"/>
    <d v="2016-02-01T00:00:00"/>
    <x v="7"/>
    <n v="1150"/>
    <n v="1183"/>
    <n v="2333"/>
    <m/>
    <x v="0"/>
    <m/>
  </r>
  <r>
    <x v="20"/>
    <x v="1"/>
    <d v="2016-02-01T00:00:00"/>
    <x v="5"/>
    <n v="985"/>
    <n v="915"/>
    <n v="1900"/>
    <m/>
    <x v="0"/>
    <m/>
  </r>
  <r>
    <x v="20"/>
    <x v="2"/>
    <d v="2016-03-01T00:00:00"/>
    <x v="5"/>
    <n v="1251"/>
    <n v="1225"/>
    <n v="2476"/>
    <m/>
    <x v="0"/>
    <m/>
  </r>
  <r>
    <x v="20"/>
    <x v="2"/>
    <d v="2016-03-01T00:00:00"/>
    <x v="0"/>
    <n v="6491"/>
    <n v="6661"/>
    <n v="13152"/>
    <m/>
    <x v="0"/>
    <m/>
  </r>
  <r>
    <x v="20"/>
    <x v="2"/>
    <d v="2016-03-01T00:00:00"/>
    <x v="2"/>
    <n v="2441"/>
    <n v="2189"/>
    <n v="4630"/>
    <m/>
    <x v="0"/>
    <m/>
  </r>
  <r>
    <x v="20"/>
    <x v="1"/>
    <d v="2016-02-01T00:00:00"/>
    <x v="4"/>
    <n v="31273"/>
    <n v="31073"/>
    <n v="62346"/>
    <m/>
    <x v="0"/>
    <m/>
  </r>
  <r>
    <x v="20"/>
    <x v="2"/>
    <d v="2016-03-01T00:00:00"/>
    <x v="7"/>
    <n v="1320"/>
    <n v="1245"/>
    <n v="2565"/>
    <m/>
    <x v="0"/>
    <m/>
  </r>
  <r>
    <x v="20"/>
    <x v="1"/>
    <d v="2016-02-01T00:00:00"/>
    <x v="0"/>
    <n v="7848"/>
    <n v="7489"/>
    <n v="15337"/>
    <m/>
    <x v="0"/>
    <m/>
  </r>
  <r>
    <x v="20"/>
    <x v="2"/>
    <d v="2016-03-01T00:00:00"/>
    <x v="4"/>
    <n v="33396"/>
    <n v="29476"/>
    <n v="62872"/>
    <m/>
    <x v="0"/>
    <m/>
  </r>
  <r>
    <x v="20"/>
    <x v="2"/>
    <d v="2016-03-01T00:00:00"/>
    <x v="9"/>
    <n v="46"/>
    <n v="57"/>
    <n v="103"/>
    <m/>
    <x v="0"/>
    <m/>
  </r>
  <r>
    <x v="20"/>
    <x v="1"/>
    <d v="2016-02-01T00:00:00"/>
    <x v="8"/>
    <n v="530"/>
    <n v="563"/>
    <n v="1093"/>
    <m/>
    <x v="0"/>
    <m/>
  </r>
  <r>
    <x v="20"/>
    <x v="2"/>
    <d v="2016-03-01T00:00:00"/>
    <x v="8"/>
    <n v="777"/>
    <n v="694"/>
    <n v="1471"/>
    <m/>
    <x v="0"/>
    <m/>
  </r>
  <r>
    <x v="20"/>
    <x v="3"/>
    <d v="2016-04-01T00:00:00"/>
    <x v="3"/>
    <n v="2047"/>
    <n v="2144"/>
    <n v="4191"/>
    <m/>
    <x v="0"/>
    <m/>
  </r>
  <r>
    <x v="20"/>
    <x v="3"/>
    <d v="2016-04-01T00:00:00"/>
    <x v="0"/>
    <n v="6772"/>
    <n v="7267"/>
    <n v="14039"/>
    <m/>
    <x v="0"/>
    <m/>
  </r>
  <r>
    <x v="20"/>
    <x v="3"/>
    <d v="2016-04-01T00:00:00"/>
    <x v="8"/>
    <n v="712"/>
    <n v="741"/>
    <n v="1453"/>
    <m/>
    <x v="0"/>
    <m/>
  </r>
  <r>
    <x v="20"/>
    <x v="3"/>
    <d v="2016-04-01T00:00:00"/>
    <x v="4"/>
    <n v="9187"/>
    <n v="8165"/>
    <n v="17352"/>
    <m/>
    <x v="0"/>
    <m/>
  </r>
  <r>
    <x v="20"/>
    <x v="3"/>
    <d v="2016-04-01T00:00:00"/>
    <x v="2"/>
    <n v="2120"/>
    <n v="2255"/>
    <n v="4375"/>
    <m/>
    <x v="0"/>
    <m/>
  </r>
  <r>
    <x v="20"/>
    <x v="3"/>
    <d v="2016-04-01T00:00:00"/>
    <x v="6"/>
    <n v="176"/>
    <n v="178"/>
    <n v="354"/>
    <m/>
    <x v="0"/>
    <m/>
  </r>
  <r>
    <x v="20"/>
    <x v="3"/>
    <d v="2016-04-01T00:00:00"/>
    <x v="7"/>
    <n v="1172"/>
    <n v="1245"/>
    <n v="2417"/>
    <m/>
    <x v="0"/>
    <m/>
  </r>
  <r>
    <x v="20"/>
    <x v="3"/>
    <d v="2016-04-01T00:00:00"/>
    <x v="9"/>
    <n v="44"/>
    <n v="44"/>
    <n v="88"/>
    <m/>
    <x v="0"/>
    <m/>
  </r>
  <r>
    <x v="20"/>
    <x v="3"/>
    <d v="2016-04-01T00:00:00"/>
    <x v="5"/>
    <n v="990"/>
    <n v="926"/>
    <n v="1916"/>
    <m/>
    <x v="0"/>
    <m/>
  </r>
  <r>
    <x v="20"/>
    <x v="3"/>
    <d v="2016-04-01T00:00:00"/>
    <x v="1"/>
    <n v="65"/>
    <n v="65"/>
    <n v="130"/>
    <m/>
    <x v="0"/>
    <m/>
  </r>
  <r>
    <x v="20"/>
    <x v="2"/>
    <d v="2016-03-01T00:00:00"/>
    <x v="1"/>
    <n v="57"/>
    <n v="46"/>
    <n v="103"/>
    <m/>
    <x v="0"/>
    <m/>
  </r>
  <r>
    <x v="20"/>
    <x v="4"/>
    <d v="2016-05-01T00:00:00"/>
    <x v="7"/>
    <n v="1333"/>
    <n v="1306"/>
    <n v="2639"/>
    <m/>
    <x v="0"/>
    <m/>
  </r>
  <r>
    <x v="20"/>
    <x v="4"/>
    <d v="2016-05-01T00:00:00"/>
    <x v="1"/>
    <n v="70"/>
    <n v="89"/>
    <n v="159"/>
    <m/>
    <x v="0"/>
    <m/>
  </r>
  <r>
    <x v="20"/>
    <x v="4"/>
    <d v="2016-05-01T00:00:00"/>
    <x v="2"/>
    <n v="3402"/>
    <n v="3660"/>
    <n v="7062"/>
    <m/>
    <x v="0"/>
    <m/>
  </r>
  <r>
    <x v="20"/>
    <x v="4"/>
    <d v="2016-05-01T00:00:00"/>
    <x v="0"/>
    <n v="7747"/>
    <n v="7917"/>
    <n v="15664"/>
    <m/>
    <x v="0"/>
    <m/>
  </r>
  <r>
    <x v="20"/>
    <x v="4"/>
    <d v="2016-05-01T00:00:00"/>
    <x v="3"/>
    <n v="2558"/>
    <n v="2504"/>
    <n v="5062"/>
    <m/>
    <x v="0"/>
    <m/>
  </r>
  <r>
    <x v="20"/>
    <x v="4"/>
    <d v="2016-05-01T00:00:00"/>
    <x v="6"/>
    <n v="175"/>
    <n v="191"/>
    <n v="366"/>
    <m/>
    <x v="0"/>
    <m/>
  </r>
  <r>
    <x v="20"/>
    <x v="4"/>
    <d v="2016-05-01T00:00:00"/>
    <x v="4"/>
    <n v="13179"/>
    <n v="14919"/>
    <n v="28098"/>
    <m/>
    <x v="0"/>
    <m/>
  </r>
  <r>
    <x v="20"/>
    <x v="4"/>
    <d v="2016-05-01T00:00:00"/>
    <x v="9"/>
    <n v="50"/>
    <n v="51"/>
    <n v="101"/>
    <m/>
    <x v="0"/>
    <m/>
  </r>
  <r>
    <x v="20"/>
    <x v="4"/>
    <d v="2016-05-01T00:00:00"/>
    <x v="5"/>
    <n v="1311"/>
    <n v="1192"/>
    <n v="2503"/>
    <m/>
    <x v="0"/>
    <m/>
  </r>
  <r>
    <x v="20"/>
    <x v="4"/>
    <d v="2016-05-01T00:00:00"/>
    <x v="8"/>
    <n v="757"/>
    <n v="822"/>
    <n v="1579"/>
    <m/>
    <x v="0"/>
    <m/>
  </r>
  <r>
    <x v="20"/>
    <x v="5"/>
    <d v="2016-06-01T00:00:00"/>
    <x v="1"/>
    <n v="86"/>
    <n v="109"/>
    <n v="195"/>
    <m/>
    <x v="0"/>
    <m/>
  </r>
  <r>
    <x v="20"/>
    <x v="5"/>
    <d v="2016-06-01T00:00:00"/>
    <x v="7"/>
    <n v="1445"/>
    <n v="1505"/>
    <n v="2950"/>
    <m/>
    <x v="0"/>
    <m/>
  </r>
  <r>
    <x v="20"/>
    <x v="5"/>
    <d v="2016-06-01T00:00:00"/>
    <x v="6"/>
    <n v="156"/>
    <n v="163"/>
    <n v="319"/>
    <m/>
    <x v="0"/>
    <m/>
  </r>
  <r>
    <x v="20"/>
    <x v="5"/>
    <d v="2016-06-01T00:00:00"/>
    <x v="4"/>
    <n v="33835"/>
    <n v="39010"/>
    <n v="72845"/>
    <m/>
    <x v="0"/>
    <m/>
  </r>
  <r>
    <x v="20"/>
    <x v="5"/>
    <d v="2016-06-01T00:00:00"/>
    <x v="5"/>
    <n v="1345"/>
    <n v="1321"/>
    <n v="2666"/>
    <m/>
    <x v="0"/>
    <m/>
  </r>
  <r>
    <x v="20"/>
    <x v="5"/>
    <d v="2016-06-01T00:00:00"/>
    <x v="0"/>
    <n v="8109"/>
    <n v="8613"/>
    <n v="16722"/>
    <m/>
    <x v="0"/>
    <m/>
  </r>
  <r>
    <x v="20"/>
    <x v="5"/>
    <d v="2016-06-01T00:00:00"/>
    <x v="2"/>
    <n v="4387"/>
    <n v="5037"/>
    <n v="9424"/>
    <m/>
    <x v="0"/>
    <m/>
  </r>
  <r>
    <x v="20"/>
    <x v="5"/>
    <d v="2016-06-01T00:00:00"/>
    <x v="9"/>
    <n v="26"/>
    <n v="47"/>
    <n v="73"/>
    <m/>
    <x v="0"/>
    <m/>
  </r>
  <r>
    <x v="20"/>
    <x v="5"/>
    <d v="2016-06-01T00:00:00"/>
    <x v="8"/>
    <n v="821"/>
    <n v="913"/>
    <n v="1734"/>
    <m/>
    <x v="0"/>
    <m/>
  </r>
  <r>
    <x v="20"/>
    <x v="5"/>
    <d v="2016-06-01T00:00:00"/>
    <x v="3"/>
    <n v="2552"/>
    <n v="2797"/>
    <n v="5349"/>
    <m/>
    <x v="0"/>
    <m/>
  </r>
  <r>
    <x v="20"/>
    <x v="6"/>
    <d v="2016-07-01T00:00:00"/>
    <x v="5"/>
    <n v="1265"/>
    <n v="1234"/>
    <n v="2499"/>
    <m/>
    <x v="0"/>
    <m/>
  </r>
  <r>
    <x v="20"/>
    <x v="6"/>
    <d v="2016-07-01T00:00:00"/>
    <x v="8"/>
    <n v="1001"/>
    <n v="990"/>
    <n v="1991"/>
    <m/>
    <x v="0"/>
    <m/>
  </r>
  <r>
    <x v="20"/>
    <x v="6"/>
    <d v="2016-07-01T00:00:00"/>
    <x v="2"/>
    <n v="5962"/>
    <n v="5637"/>
    <n v="11599"/>
    <m/>
    <x v="0"/>
    <m/>
  </r>
  <r>
    <x v="20"/>
    <x v="6"/>
    <d v="2016-07-01T00:00:00"/>
    <x v="3"/>
    <n v="2735"/>
    <n v="2746"/>
    <n v="5481"/>
    <m/>
    <x v="0"/>
    <m/>
  </r>
  <r>
    <x v="20"/>
    <x v="6"/>
    <d v="2016-07-01T00:00:00"/>
    <x v="1"/>
    <n v="147"/>
    <n v="147"/>
    <n v="294"/>
    <m/>
    <x v="0"/>
    <m/>
  </r>
  <r>
    <x v="20"/>
    <x v="6"/>
    <d v="2016-07-01T00:00:00"/>
    <x v="4"/>
    <n v="50762"/>
    <n v="51782"/>
    <n v="102544"/>
    <m/>
    <x v="0"/>
    <m/>
  </r>
  <r>
    <x v="20"/>
    <x v="6"/>
    <d v="2016-07-01T00:00:00"/>
    <x v="6"/>
    <n v="124"/>
    <n v="122"/>
    <n v="246"/>
    <s v="zk"/>
    <x v="0"/>
    <m/>
  </r>
  <r>
    <x v="20"/>
    <x v="6"/>
    <d v="2016-07-01T00:00:00"/>
    <x v="6"/>
    <n v="171"/>
    <n v="171"/>
    <n v="342"/>
    <s v="KG"/>
    <x v="0"/>
    <m/>
  </r>
  <r>
    <x v="20"/>
    <x v="6"/>
    <d v="2016-07-01T00:00:00"/>
    <x v="7"/>
    <n v="1390"/>
    <n v="1380"/>
    <n v="2770"/>
    <m/>
    <x v="0"/>
    <m/>
  </r>
  <r>
    <x v="20"/>
    <x v="6"/>
    <d v="2016-07-01T00:00:00"/>
    <x v="0"/>
    <n v="8357"/>
    <n v="8750"/>
    <n v="17107"/>
    <m/>
    <x v="0"/>
    <m/>
  </r>
  <r>
    <x v="20"/>
    <x v="6"/>
    <d v="2016-07-01T00:00:00"/>
    <x v="9"/>
    <n v="60"/>
    <n v="38"/>
    <n v="98"/>
    <m/>
    <x v="0"/>
    <m/>
  </r>
  <r>
    <x v="20"/>
    <x v="7"/>
    <d v="2016-08-01T00:00:00"/>
    <x v="5"/>
    <n v="1449"/>
    <n v="1406"/>
    <n v="2855"/>
    <m/>
    <x v="0"/>
    <m/>
  </r>
  <r>
    <x v="20"/>
    <x v="7"/>
    <d v="2016-08-01T00:00:00"/>
    <x v="8"/>
    <n v="852"/>
    <n v="933"/>
    <n v="1785"/>
    <m/>
    <x v="0"/>
    <m/>
  </r>
  <r>
    <x v="20"/>
    <x v="7"/>
    <d v="2016-08-01T00:00:00"/>
    <x v="2"/>
    <n v="5731"/>
    <n v="5405"/>
    <n v="11136"/>
    <m/>
    <x v="0"/>
    <m/>
  </r>
  <r>
    <x v="20"/>
    <x v="7"/>
    <d v="2016-08-01T00:00:00"/>
    <x v="3"/>
    <n v="2576"/>
    <n v="2488"/>
    <n v="5064"/>
    <m/>
    <x v="0"/>
    <m/>
  </r>
  <r>
    <x v="20"/>
    <x v="7"/>
    <d v="2016-08-01T00:00:00"/>
    <x v="1"/>
    <n v="192"/>
    <n v="197"/>
    <n v="389"/>
    <m/>
    <x v="0"/>
    <m/>
  </r>
  <r>
    <x v="20"/>
    <x v="7"/>
    <d v="2016-08-01T00:00:00"/>
    <x v="4"/>
    <n v="52435"/>
    <n v="48494"/>
    <n v="100929"/>
    <m/>
    <x v="0"/>
    <m/>
  </r>
  <r>
    <x v="20"/>
    <x v="7"/>
    <d v="2016-08-01T00:00:00"/>
    <x v="6"/>
    <n v="324"/>
    <n v="324"/>
    <n v="648"/>
    <s v="KG"/>
    <x v="0"/>
    <m/>
  </r>
  <r>
    <x v="20"/>
    <x v="7"/>
    <d v="2016-08-01T00:00:00"/>
    <x v="6"/>
    <n v="115"/>
    <n v="109"/>
    <n v="224"/>
    <s v="zk"/>
    <x v="0"/>
    <m/>
  </r>
  <r>
    <x v="20"/>
    <x v="7"/>
    <d v="2016-08-01T00:00:00"/>
    <x v="7"/>
    <n v="1227"/>
    <n v="1205"/>
    <n v="2432"/>
    <m/>
    <x v="0"/>
    <m/>
  </r>
  <r>
    <x v="20"/>
    <x v="7"/>
    <d v="2016-08-01T00:00:00"/>
    <x v="0"/>
    <n v="8190"/>
    <n v="8032"/>
    <n v="16222"/>
    <m/>
    <x v="0"/>
    <m/>
  </r>
  <r>
    <x v="20"/>
    <x v="7"/>
    <d v="2016-08-01T00:00:00"/>
    <x v="9"/>
    <n v="41"/>
    <n v="39"/>
    <n v="80"/>
    <m/>
    <x v="0"/>
    <m/>
  </r>
  <r>
    <x v="20"/>
    <x v="8"/>
    <d v="2016-09-01T00:00:00"/>
    <x v="3"/>
    <n v="2600"/>
    <n v="2595"/>
    <n v="5195"/>
    <m/>
    <x v="0"/>
    <m/>
  </r>
  <r>
    <x v="20"/>
    <x v="8"/>
    <d v="2016-09-01T00:00:00"/>
    <x v="8"/>
    <n v="728"/>
    <n v="664"/>
    <n v="1392"/>
    <m/>
    <x v="0"/>
    <m/>
  </r>
  <r>
    <x v="20"/>
    <x v="8"/>
    <d v="2016-09-01T00:00:00"/>
    <x v="0"/>
    <n v="7456"/>
    <n v="7276"/>
    <n v="14732"/>
    <m/>
    <x v="0"/>
    <m/>
  </r>
  <r>
    <x v="20"/>
    <x v="8"/>
    <d v="2016-09-01T00:00:00"/>
    <x v="1"/>
    <n v="172"/>
    <n v="168"/>
    <n v="340"/>
    <m/>
    <x v="0"/>
    <m/>
  </r>
  <r>
    <x v="20"/>
    <x v="8"/>
    <d v="2016-09-01T00:00:00"/>
    <x v="5"/>
    <n v="1280"/>
    <n v="1263"/>
    <n v="2543"/>
    <m/>
    <x v="0"/>
    <m/>
  </r>
  <r>
    <x v="20"/>
    <x v="8"/>
    <d v="2016-09-01T00:00:00"/>
    <x v="7"/>
    <n v="1246"/>
    <n v="1229"/>
    <n v="2475"/>
    <m/>
    <x v="0"/>
    <m/>
  </r>
  <r>
    <x v="20"/>
    <x v="8"/>
    <d v="2016-09-01T00:00:00"/>
    <x v="6"/>
    <n v="198"/>
    <n v="174"/>
    <n v="372"/>
    <s v="zk"/>
    <x v="0"/>
    <m/>
  </r>
  <r>
    <x v="20"/>
    <x v="8"/>
    <d v="2016-09-01T00:00:00"/>
    <x v="6"/>
    <n v="288"/>
    <n v="288"/>
    <n v="576"/>
    <s v="KG"/>
    <x v="0"/>
    <m/>
  </r>
  <r>
    <x v="20"/>
    <x v="8"/>
    <d v="2016-09-01T00:00:00"/>
    <x v="2"/>
    <n v="4569"/>
    <n v="4265"/>
    <n v="8834"/>
    <m/>
    <x v="0"/>
    <m/>
  </r>
  <r>
    <x v="20"/>
    <x v="8"/>
    <d v="2016-09-01T00:00:00"/>
    <x v="9"/>
    <n v="33"/>
    <n v="37"/>
    <n v="70"/>
    <m/>
    <x v="0"/>
    <m/>
  </r>
  <r>
    <x v="20"/>
    <x v="8"/>
    <d v="2016-09-01T00:00:00"/>
    <x v="4"/>
    <n v="39373"/>
    <n v="36517"/>
    <n v="75890"/>
    <m/>
    <x v="0"/>
    <m/>
  </r>
  <r>
    <x v="20"/>
    <x v="9"/>
    <d v="2016-10-01T00:00:00"/>
    <x v="4"/>
    <n v="18858"/>
    <n v="13965"/>
    <n v="32823"/>
    <m/>
    <x v="0"/>
    <m/>
  </r>
  <r>
    <x v="20"/>
    <x v="9"/>
    <d v="2016-10-01T00:00:00"/>
    <x v="0"/>
    <n v="7887"/>
    <n v="7739"/>
    <n v="15626"/>
    <m/>
    <x v="0"/>
    <m/>
  </r>
  <r>
    <x v="20"/>
    <x v="9"/>
    <d v="2016-10-01T00:00:00"/>
    <x v="3"/>
    <n v="2420"/>
    <n v="2789"/>
    <n v="5209"/>
    <m/>
    <x v="0"/>
    <m/>
  </r>
  <r>
    <x v="20"/>
    <x v="9"/>
    <d v="2016-10-01T00:00:00"/>
    <x v="1"/>
    <n v="249"/>
    <n v="205"/>
    <n v="454"/>
    <m/>
    <x v="0"/>
    <m/>
  </r>
  <r>
    <x v="20"/>
    <x v="9"/>
    <d v="2016-10-01T00:00:00"/>
    <x v="5"/>
    <n v="1239"/>
    <n v="1205"/>
    <n v="2444"/>
    <m/>
    <x v="0"/>
    <m/>
  </r>
  <r>
    <x v="20"/>
    <x v="9"/>
    <d v="2016-10-01T00:00:00"/>
    <x v="7"/>
    <n v="1364"/>
    <n v="1371"/>
    <n v="2735"/>
    <m/>
    <x v="0"/>
    <m/>
  </r>
  <r>
    <x v="20"/>
    <x v="9"/>
    <d v="2016-10-01T00:00:00"/>
    <x v="6"/>
    <n v="271"/>
    <n v="290"/>
    <n v="561"/>
    <s v="zk"/>
    <x v="0"/>
    <m/>
  </r>
  <r>
    <x v="20"/>
    <x v="9"/>
    <d v="2016-10-01T00:00:00"/>
    <x v="6"/>
    <n v="288"/>
    <n v="288"/>
    <n v="576"/>
    <s v="KG"/>
    <x v="0"/>
    <m/>
  </r>
  <r>
    <x v="20"/>
    <x v="9"/>
    <d v="2016-10-01T00:00:00"/>
    <x v="8"/>
    <n v="729"/>
    <n v="716"/>
    <n v="1445"/>
    <m/>
    <x v="0"/>
    <m/>
  </r>
  <r>
    <x v="20"/>
    <x v="9"/>
    <d v="2016-10-01T00:00:00"/>
    <x v="2"/>
    <n v="3469"/>
    <n v="3155"/>
    <n v="6624"/>
    <m/>
    <x v="0"/>
    <m/>
  </r>
  <r>
    <x v="20"/>
    <x v="10"/>
    <d v="2016-11-01T00:00:00"/>
    <x v="4"/>
    <n v="8216"/>
    <n v="7989"/>
    <n v="16205"/>
    <m/>
    <x v="0"/>
    <m/>
  </r>
  <r>
    <x v="20"/>
    <x v="10"/>
    <d v="2016-11-01T00:00:00"/>
    <x v="6"/>
    <n v="393"/>
    <n v="376"/>
    <n v="769"/>
    <s v="zk"/>
    <x v="0"/>
    <m/>
  </r>
  <r>
    <x v="20"/>
    <x v="10"/>
    <d v="2016-11-01T00:00:00"/>
    <x v="6"/>
    <n v="333"/>
    <n v="333"/>
    <n v="666"/>
    <s v="KG"/>
    <x v="0"/>
    <m/>
  </r>
  <r>
    <x v="20"/>
    <x v="10"/>
    <d v="2016-11-01T00:00:00"/>
    <x v="1"/>
    <n v="219"/>
    <n v="206"/>
    <n v="425"/>
    <m/>
    <x v="0"/>
    <m/>
  </r>
  <r>
    <x v="20"/>
    <x v="10"/>
    <d v="2016-11-01T00:00:00"/>
    <x v="8"/>
    <n v="751"/>
    <n v="704"/>
    <n v="1455"/>
    <m/>
    <x v="0"/>
    <m/>
  </r>
  <r>
    <x v="20"/>
    <x v="10"/>
    <d v="2016-11-01T00:00:00"/>
    <x v="7"/>
    <n v="1258"/>
    <n v="1184"/>
    <n v="2442"/>
    <m/>
    <x v="0"/>
    <m/>
  </r>
  <r>
    <x v="20"/>
    <x v="10"/>
    <d v="2016-11-01T00:00:00"/>
    <x v="3"/>
    <n v="2533"/>
    <n v="2490"/>
    <n v="5023"/>
    <m/>
    <x v="0"/>
    <m/>
  </r>
  <r>
    <x v="20"/>
    <x v="10"/>
    <d v="2016-11-01T00:00:00"/>
    <x v="2"/>
    <n v="2375"/>
    <n v="2214"/>
    <n v="4589"/>
    <m/>
    <x v="0"/>
    <m/>
  </r>
  <r>
    <x v="20"/>
    <x v="10"/>
    <d v="2016-11-01T00:00:00"/>
    <x v="5"/>
    <n v="1314"/>
    <n v="1147"/>
    <n v="2461"/>
    <m/>
    <x v="0"/>
    <m/>
  </r>
  <r>
    <x v="20"/>
    <x v="10"/>
    <d v="2016-11-01T00:00:00"/>
    <x v="0"/>
    <n v="7521"/>
    <n v="7372"/>
    <n v="14893"/>
    <m/>
    <x v="0"/>
    <m/>
  </r>
  <r>
    <x v="20"/>
    <x v="11"/>
    <d v="2016-12-01T00:00:00"/>
    <x v="0"/>
    <n v="8263"/>
    <n v="8056"/>
    <n v="16319"/>
    <m/>
    <x v="0"/>
    <m/>
  </r>
  <r>
    <x v="20"/>
    <x v="11"/>
    <d v="2016-12-01T00:00:00"/>
    <x v="8"/>
    <n v="987"/>
    <n v="926"/>
    <n v="1913"/>
    <m/>
    <x v="0"/>
    <m/>
  </r>
  <r>
    <x v="20"/>
    <x v="11"/>
    <d v="2016-12-01T00:00:00"/>
    <x v="2"/>
    <n v="2100"/>
    <n v="2096"/>
    <n v="4196"/>
    <m/>
    <x v="0"/>
    <m/>
  </r>
  <r>
    <x v="20"/>
    <x v="11"/>
    <d v="2016-12-01T00:00:00"/>
    <x v="3"/>
    <n v="2738"/>
    <n v="2706"/>
    <n v="5444"/>
    <m/>
    <x v="0"/>
    <m/>
  </r>
  <r>
    <x v="20"/>
    <x v="11"/>
    <d v="2016-12-01T00:00:00"/>
    <x v="7"/>
    <n v="1442"/>
    <n v="1439"/>
    <n v="2881"/>
    <m/>
    <x v="0"/>
    <m/>
  </r>
  <r>
    <x v="20"/>
    <x v="11"/>
    <d v="2016-12-01T00:00:00"/>
    <x v="4"/>
    <n v="21705"/>
    <n v="30567"/>
    <n v="52272"/>
    <m/>
    <x v="0"/>
    <m/>
  </r>
  <r>
    <x v="20"/>
    <x v="11"/>
    <d v="2016-12-01T00:00:00"/>
    <x v="1"/>
    <n v="198"/>
    <n v="183"/>
    <n v="381"/>
    <m/>
    <x v="0"/>
    <m/>
  </r>
  <r>
    <x v="20"/>
    <x v="11"/>
    <d v="2016-12-01T00:00:00"/>
    <x v="6"/>
    <n v="306"/>
    <n v="306"/>
    <n v="612"/>
    <s v="KG"/>
    <x v="0"/>
    <m/>
  </r>
  <r>
    <x v="20"/>
    <x v="11"/>
    <d v="2016-12-01T00:00:00"/>
    <x v="5"/>
    <n v="1534"/>
    <n v="1218"/>
    <n v="2752"/>
    <m/>
    <x v="0"/>
    <m/>
  </r>
  <r>
    <x v="20"/>
    <x v="11"/>
    <d v="2016-12-01T00:00:00"/>
    <x v="6"/>
    <n v="454"/>
    <n v="492"/>
    <n v="946"/>
    <s v="zk"/>
    <x v="0"/>
    <m/>
  </r>
  <r>
    <x v="21"/>
    <x v="0"/>
    <d v="2017-01-01T00:00:00"/>
    <x v="8"/>
    <n v="714"/>
    <n v="665"/>
    <n v="1379"/>
    <m/>
    <x v="0"/>
    <m/>
  </r>
  <r>
    <x v="21"/>
    <x v="0"/>
    <d v="2017-01-01T00:00:00"/>
    <x v="6"/>
    <n v="301"/>
    <n v="302"/>
    <n v="603"/>
    <s v="KG"/>
    <x v="0"/>
    <m/>
  </r>
  <r>
    <x v="21"/>
    <x v="0"/>
    <d v="2017-01-01T00:00:00"/>
    <x v="6"/>
    <n v="445"/>
    <n v="400"/>
    <n v="845"/>
    <s v="zk"/>
    <x v="0"/>
    <m/>
  </r>
  <r>
    <x v="21"/>
    <x v="0"/>
    <d v="2017-01-01T00:00:00"/>
    <x v="7"/>
    <n v="1248"/>
    <n v="1257"/>
    <n v="2505"/>
    <m/>
    <x v="0"/>
    <m/>
  </r>
  <r>
    <x v="21"/>
    <x v="0"/>
    <d v="2017-01-01T00:00:00"/>
    <x v="1"/>
    <n v="199"/>
    <n v="209"/>
    <n v="408"/>
    <m/>
    <x v="0"/>
    <m/>
  </r>
  <r>
    <x v="21"/>
    <x v="0"/>
    <d v="2017-01-01T00:00:00"/>
    <x v="5"/>
    <n v="927"/>
    <n v="1136"/>
    <n v="2063"/>
    <m/>
    <x v="0"/>
    <m/>
  </r>
  <r>
    <x v="21"/>
    <x v="0"/>
    <d v="2017-01-01T00:00:00"/>
    <x v="4"/>
    <n v="33346"/>
    <n v="25530"/>
    <n v="58876"/>
    <m/>
    <x v="0"/>
    <m/>
  </r>
  <r>
    <x v="21"/>
    <x v="0"/>
    <d v="2017-01-01T00:00:00"/>
    <x v="2"/>
    <n v="1700"/>
    <n v="1699"/>
    <n v="3399"/>
    <m/>
    <x v="0"/>
    <m/>
  </r>
  <r>
    <x v="21"/>
    <x v="0"/>
    <d v="2017-01-01T00:00:00"/>
    <x v="3"/>
    <n v="2175"/>
    <n v="2069"/>
    <n v="4244"/>
    <m/>
    <x v="0"/>
    <m/>
  </r>
  <r>
    <x v="21"/>
    <x v="1"/>
    <d v="2017-02-01T00:00:00"/>
    <x v="8"/>
    <n v="643"/>
    <n v="640"/>
    <n v="1283"/>
    <m/>
    <x v="0"/>
    <m/>
  </r>
  <r>
    <x v="21"/>
    <x v="1"/>
    <d v="2017-02-01T00:00:00"/>
    <x v="7"/>
    <n v="1255"/>
    <n v="1147"/>
    <n v="2402"/>
    <m/>
    <x v="0"/>
    <m/>
  </r>
  <r>
    <x v="21"/>
    <x v="1"/>
    <d v="2017-02-01T00:00:00"/>
    <x v="4"/>
    <n v="27546"/>
    <n v="29058"/>
    <n v="56604"/>
    <m/>
    <x v="0"/>
    <m/>
  </r>
  <r>
    <x v="21"/>
    <x v="1"/>
    <d v="2017-02-01T00:00:00"/>
    <x v="6"/>
    <n v="375"/>
    <n v="388"/>
    <n v="763"/>
    <s v="zk"/>
    <x v="0"/>
    <m/>
  </r>
  <r>
    <x v="21"/>
    <x v="1"/>
    <d v="2017-02-01T00:00:00"/>
    <x v="6"/>
    <n v="277"/>
    <n v="277"/>
    <n v="554"/>
    <s v="KG"/>
    <x v="0"/>
    <m/>
  </r>
  <r>
    <x v="21"/>
    <x v="1"/>
    <d v="2017-02-01T00:00:00"/>
    <x v="1"/>
    <n v="157"/>
    <n v="153"/>
    <n v="310"/>
    <m/>
    <x v="0"/>
    <m/>
  </r>
  <r>
    <x v="21"/>
    <x v="1"/>
    <d v="2017-02-01T00:00:00"/>
    <x v="5"/>
    <n v="948"/>
    <n v="929"/>
    <n v="1877"/>
    <m/>
    <x v="0"/>
    <m/>
  </r>
  <r>
    <x v="21"/>
    <x v="1"/>
    <d v="2017-02-01T00:00:00"/>
    <x v="3"/>
    <n v="2226"/>
    <n v="2224"/>
    <n v="4450"/>
    <m/>
    <x v="0"/>
    <m/>
  </r>
  <r>
    <x v="21"/>
    <x v="1"/>
    <d v="2017-02-01T00:00:00"/>
    <x v="2"/>
    <n v="1695"/>
    <n v="1654"/>
    <n v="3349"/>
    <m/>
    <x v="0"/>
    <m/>
  </r>
  <r>
    <x v="21"/>
    <x v="2"/>
    <d v="2017-03-01T00:00:00"/>
    <x v="7"/>
    <n v="1334"/>
    <n v="1274"/>
    <n v="2608"/>
    <m/>
    <x v="0"/>
    <m/>
  </r>
  <r>
    <x v="21"/>
    <x v="2"/>
    <d v="2017-03-01T00:00:00"/>
    <x v="3"/>
    <n v="2621"/>
    <n v="2597"/>
    <n v="5218"/>
    <m/>
    <x v="0"/>
    <m/>
  </r>
  <r>
    <x v="21"/>
    <x v="2"/>
    <d v="2017-03-01T00:00:00"/>
    <x v="1"/>
    <n v="181"/>
    <n v="186"/>
    <n v="367"/>
    <m/>
    <x v="0"/>
    <m/>
  </r>
  <r>
    <x v="21"/>
    <x v="2"/>
    <d v="2017-03-01T00:00:00"/>
    <x v="5"/>
    <n v="1287"/>
    <n v="1132"/>
    <n v="2419"/>
    <m/>
    <x v="0"/>
    <m/>
  </r>
  <r>
    <x v="21"/>
    <x v="2"/>
    <d v="2017-03-01T00:00:00"/>
    <x v="4"/>
    <n v="33544"/>
    <n v="28435"/>
    <n v="61979"/>
    <m/>
    <x v="0"/>
    <m/>
  </r>
  <r>
    <x v="21"/>
    <x v="2"/>
    <d v="2017-03-01T00:00:00"/>
    <x v="6"/>
    <n v="366"/>
    <n v="352"/>
    <n v="718"/>
    <s v="KG"/>
    <x v="0"/>
    <m/>
  </r>
  <r>
    <x v="21"/>
    <x v="2"/>
    <d v="2017-03-01T00:00:00"/>
    <x v="6"/>
    <n v="350"/>
    <n v="327"/>
    <n v="677"/>
    <s v="zk"/>
    <x v="0"/>
    <m/>
  </r>
  <r>
    <x v="21"/>
    <x v="2"/>
    <d v="2017-03-01T00:00:00"/>
    <x v="8"/>
    <n v="771"/>
    <n v="731"/>
    <n v="1502"/>
    <m/>
    <x v="0"/>
    <m/>
  </r>
  <r>
    <x v="21"/>
    <x v="2"/>
    <d v="2017-03-01T00:00:00"/>
    <x v="2"/>
    <n v="2038"/>
    <n v="1955"/>
    <n v="3993"/>
    <m/>
    <x v="0"/>
    <m/>
  </r>
  <r>
    <x v="21"/>
    <x v="3"/>
    <d v="2017-04-01T00:00:00"/>
    <x v="8"/>
    <n v="664"/>
    <n v="712"/>
    <n v="1376"/>
    <m/>
    <x v="0"/>
    <m/>
  </r>
  <r>
    <x v="21"/>
    <x v="3"/>
    <d v="2017-04-01T00:00:00"/>
    <x v="3"/>
    <n v="2591"/>
    <n v="2621"/>
    <n v="5212"/>
    <m/>
    <x v="0"/>
    <m/>
  </r>
  <r>
    <x v="21"/>
    <x v="3"/>
    <d v="2017-04-01T00:00:00"/>
    <x v="1"/>
    <n v="156"/>
    <n v="172"/>
    <n v="328"/>
    <m/>
    <x v="0"/>
    <m/>
  </r>
  <r>
    <x v="21"/>
    <x v="3"/>
    <d v="2017-04-01T00:00:00"/>
    <x v="6"/>
    <n v="368"/>
    <n v="375"/>
    <n v="743"/>
    <s v="zk"/>
    <x v="0"/>
    <m/>
  </r>
  <r>
    <x v="21"/>
    <x v="3"/>
    <d v="2017-04-01T00:00:00"/>
    <x v="4"/>
    <n v="9008"/>
    <n v="8489"/>
    <n v="17497"/>
    <m/>
    <x v="0"/>
    <m/>
  </r>
  <r>
    <x v="21"/>
    <x v="3"/>
    <d v="2017-04-01T00:00:00"/>
    <x v="6"/>
    <n v="308"/>
    <n v="339"/>
    <n v="647"/>
    <s v="KG"/>
    <x v="0"/>
    <m/>
  </r>
  <r>
    <x v="21"/>
    <x v="3"/>
    <d v="2017-04-01T00:00:00"/>
    <x v="2"/>
    <n v="2160"/>
    <n v="2159"/>
    <n v="4319"/>
    <m/>
    <x v="0"/>
    <m/>
  </r>
  <r>
    <x v="21"/>
    <x v="3"/>
    <d v="2017-04-01T00:00:00"/>
    <x v="5"/>
    <n v="1107"/>
    <n v="1073"/>
    <n v="2180"/>
    <m/>
    <x v="0"/>
    <m/>
  </r>
  <r>
    <x v="21"/>
    <x v="3"/>
    <d v="2017-04-01T00:00:00"/>
    <x v="7"/>
    <n v="1371"/>
    <n v="1457"/>
    <n v="2828"/>
    <m/>
    <x v="0"/>
    <m/>
  </r>
  <r>
    <x v="21"/>
    <x v="4"/>
    <d v="2017-05-01T00:00:00"/>
    <x v="3"/>
    <n v="2918"/>
    <n v="2987"/>
    <n v="5905"/>
    <m/>
    <x v="0"/>
    <m/>
  </r>
  <r>
    <x v="21"/>
    <x v="4"/>
    <d v="2017-05-01T00:00:00"/>
    <x v="8"/>
    <n v="752"/>
    <n v="776"/>
    <n v="1528"/>
    <m/>
    <x v="0"/>
    <m/>
  </r>
  <r>
    <x v="21"/>
    <x v="4"/>
    <d v="2017-05-01T00:00:00"/>
    <x v="6"/>
    <n v="331"/>
    <n v="357"/>
    <n v="688"/>
    <s v="KG"/>
    <x v="0"/>
    <m/>
  </r>
  <r>
    <x v="21"/>
    <x v="4"/>
    <d v="2017-05-01T00:00:00"/>
    <x v="6"/>
    <n v="443"/>
    <n v="477"/>
    <n v="920"/>
    <s v="zk"/>
    <x v="0"/>
    <m/>
  </r>
  <r>
    <x v="21"/>
    <x v="4"/>
    <d v="2017-05-01T00:00:00"/>
    <x v="4"/>
    <n v="13878"/>
    <n v="16830"/>
    <n v="30708"/>
    <m/>
    <x v="0"/>
    <m/>
  </r>
  <r>
    <x v="21"/>
    <x v="4"/>
    <d v="2017-05-01T00:00:00"/>
    <x v="1"/>
    <n v="56"/>
    <n v="51"/>
    <n v="107"/>
    <m/>
    <x v="0"/>
    <m/>
  </r>
  <r>
    <x v="21"/>
    <x v="4"/>
    <d v="2017-05-01T00:00:00"/>
    <x v="2"/>
    <n v="3432"/>
    <n v="3690"/>
    <n v="7122"/>
    <m/>
    <x v="0"/>
    <m/>
  </r>
  <r>
    <x v="21"/>
    <x v="4"/>
    <d v="2017-05-01T00:00:00"/>
    <x v="7"/>
    <n v="1596"/>
    <n v="1525"/>
    <n v="3121"/>
    <m/>
    <x v="0"/>
    <m/>
  </r>
  <r>
    <x v="21"/>
    <x v="4"/>
    <d v="2017-05-01T00:00:00"/>
    <x v="5"/>
    <n v="1228"/>
    <n v="1172"/>
    <n v="2400"/>
    <m/>
    <x v="0"/>
    <m/>
  </r>
  <r>
    <x v="21"/>
    <x v="5"/>
    <d v="2017-06-01T00:00:00"/>
    <x v="7"/>
    <n v="1440"/>
    <n v="1516"/>
    <n v="2956"/>
    <m/>
    <x v="0"/>
    <m/>
  </r>
  <r>
    <x v="21"/>
    <x v="5"/>
    <d v="2017-06-01T00:00:00"/>
    <x v="3"/>
    <n v="2868"/>
    <n v="3102"/>
    <n v="5970"/>
    <m/>
    <x v="0"/>
    <m/>
  </r>
  <r>
    <x v="21"/>
    <x v="5"/>
    <d v="2017-06-01T00:00:00"/>
    <x v="5"/>
    <n v="1210"/>
    <n v="1185"/>
    <n v="2395"/>
    <m/>
    <x v="0"/>
    <m/>
  </r>
  <r>
    <x v="21"/>
    <x v="5"/>
    <d v="2017-06-01T00:00:00"/>
    <x v="6"/>
    <n v="286"/>
    <n v="344"/>
    <n v="630"/>
    <s v="KG"/>
    <x v="0"/>
    <m/>
  </r>
  <r>
    <x v="21"/>
    <x v="5"/>
    <d v="2017-06-01T00:00:00"/>
    <x v="6"/>
    <n v="351"/>
    <n v="391"/>
    <n v="742"/>
    <s v="zk"/>
    <x v="0"/>
    <m/>
  </r>
  <r>
    <x v="21"/>
    <x v="5"/>
    <d v="2017-06-01T00:00:00"/>
    <x v="8"/>
    <n v="866"/>
    <n v="837"/>
    <n v="1703"/>
    <m/>
    <x v="0"/>
    <m/>
  </r>
  <r>
    <x v="21"/>
    <x v="5"/>
    <d v="2017-06-01T00:00:00"/>
    <x v="2"/>
    <n v="4876"/>
    <n v="5325"/>
    <n v="10201"/>
    <m/>
    <x v="0"/>
    <m/>
  </r>
  <r>
    <x v="21"/>
    <x v="5"/>
    <d v="2017-06-01T00:00:00"/>
    <x v="1"/>
    <n v="13"/>
    <n v="15"/>
    <n v="28"/>
    <m/>
    <x v="0"/>
    <m/>
  </r>
  <r>
    <x v="21"/>
    <x v="5"/>
    <d v="2017-06-01T00:00:00"/>
    <x v="4"/>
    <n v="36019"/>
    <n v="41487"/>
    <n v="77506"/>
    <m/>
    <x v="0"/>
    <m/>
  </r>
  <r>
    <x v="21"/>
    <x v="6"/>
    <d v="2017-07-01T00:00:00"/>
    <x v="6"/>
    <n v="388"/>
    <n v="352"/>
    <n v="740"/>
    <s v="KG"/>
    <x v="0"/>
    <m/>
  </r>
  <r>
    <x v="21"/>
    <x v="6"/>
    <d v="2017-07-01T00:00:00"/>
    <x v="6"/>
    <n v="241"/>
    <n v="269"/>
    <n v="510"/>
    <s v="zk"/>
    <x v="0"/>
    <m/>
  </r>
  <r>
    <x v="21"/>
    <x v="6"/>
    <d v="2017-07-01T00:00:00"/>
    <x v="2"/>
    <n v="5845"/>
    <n v="5437"/>
    <n v="11282"/>
    <m/>
    <x v="0"/>
    <m/>
  </r>
  <r>
    <x v="21"/>
    <x v="6"/>
    <d v="2017-07-01T00:00:00"/>
    <x v="5"/>
    <n v="1318"/>
    <n v="1224"/>
    <n v="2542"/>
    <m/>
    <x v="0"/>
    <m/>
  </r>
  <r>
    <x v="21"/>
    <x v="6"/>
    <d v="2017-07-01T00:00:00"/>
    <x v="3"/>
    <n v="2693"/>
    <n v="2653"/>
    <n v="5346"/>
    <m/>
    <x v="0"/>
    <m/>
  </r>
  <r>
    <x v="21"/>
    <x v="6"/>
    <d v="2017-07-01T00:00:00"/>
    <x v="8"/>
    <n v="799"/>
    <n v="789"/>
    <n v="1588"/>
    <m/>
    <x v="0"/>
    <m/>
  </r>
  <r>
    <x v="21"/>
    <x v="6"/>
    <d v="2017-07-01T00:00:00"/>
    <x v="1"/>
    <n v="22"/>
    <n v="15"/>
    <n v="37"/>
    <m/>
    <x v="0"/>
    <m/>
  </r>
  <r>
    <x v="21"/>
    <x v="6"/>
    <d v="2017-07-01T00:00:00"/>
    <x v="7"/>
    <n v="1464"/>
    <n v="1444"/>
    <n v="2908"/>
    <m/>
    <x v="0"/>
    <m/>
  </r>
  <r>
    <x v="21"/>
    <x v="6"/>
    <d v="2017-07-01T00:00:00"/>
    <x v="4"/>
    <n v="52090"/>
    <n v="52703"/>
    <n v="104793"/>
    <m/>
    <x v="0"/>
    <m/>
  </r>
  <r>
    <x v="21"/>
    <x v="7"/>
    <d v="2017-08-01T00:00:00"/>
    <x v="2"/>
    <n v="5474"/>
    <n v="5063"/>
    <n v="10537"/>
    <m/>
    <x v="0"/>
    <m/>
  </r>
  <r>
    <x v="21"/>
    <x v="7"/>
    <d v="2017-08-01T00:00:00"/>
    <x v="3"/>
    <n v="2547"/>
    <n v="2630"/>
    <n v="5177"/>
    <m/>
    <x v="0"/>
    <m/>
  </r>
  <r>
    <x v="21"/>
    <x v="7"/>
    <d v="2017-08-01T00:00:00"/>
    <x v="4"/>
    <n v="50746"/>
    <n v="48026"/>
    <n v="98772"/>
    <m/>
    <x v="0"/>
    <m/>
  </r>
  <r>
    <x v="21"/>
    <x v="7"/>
    <d v="2017-08-01T00:00:00"/>
    <x v="5"/>
    <n v="1386"/>
    <n v="1363"/>
    <n v="2749"/>
    <m/>
    <x v="0"/>
    <m/>
  </r>
  <r>
    <x v="21"/>
    <x v="7"/>
    <d v="2017-08-01T00:00:00"/>
    <x v="6"/>
    <n v="452"/>
    <n v="434"/>
    <n v="886"/>
    <s v="KG"/>
    <x v="0"/>
    <m/>
  </r>
  <r>
    <x v="21"/>
    <x v="7"/>
    <d v="2017-08-01T00:00:00"/>
    <x v="6"/>
    <n v="327"/>
    <n v="326"/>
    <n v="653"/>
    <s v="zk"/>
    <x v="0"/>
    <m/>
  </r>
  <r>
    <x v="21"/>
    <x v="7"/>
    <d v="2017-08-01T00:00:00"/>
    <x v="7"/>
    <n v="1660"/>
    <n v="1587"/>
    <n v="3247"/>
    <m/>
    <x v="0"/>
    <m/>
  </r>
  <r>
    <x v="21"/>
    <x v="7"/>
    <d v="2017-08-01T00:00:00"/>
    <x v="8"/>
    <n v="884"/>
    <n v="896"/>
    <n v="1780"/>
    <m/>
    <x v="0"/>
    <m/>
  </r>
  <r>
    <x v="21"/>
    <x v="7"/>
    <d v="2017-08-01T00:00:00"/>
    <x v="1"/>
    <n v="18"/>
    <n v="15"/>
    <n v="33"/>
    <m/>
    <x v="0"/>
    <m/>
  </r>
  <r>
    <x v="21"/>
    <x v="8"/>
    <d v="2017-09-01T00:00:00"/>
    <x v="7"/>
    <n v="1420"/>
    <n v="1335"/>
    <n v="2755"/>
    <m/>
    <x v="0"/>
    <m/>
  </r>
  <r>
    <x v="21"/>
    <x v="8"/>
    <d v="2017-09-01T00:00:00"/>
    <x v="8"/>
    <n v="800"/>
    <n v="653"/>
    <n v="1453"/>
    <m/>
    <x v="0"/>
    <m/>
  </r>
  <r>
    <x v="21"/>
    <x v="8"/>
    <d v="2017-09-01T00:00:00"/>
    <x v="6"/>
    <n v="396"/>
    <n v="336"/>
    <n v="732"/>
    <s v="KG"/>
    <x v="0"/>
    <m/>
  </r>
  <r>
    <x v="21"/>
    <x v="8"/>
    <d v="2017-09-01T00:00:00"/>
    <x v="6"/>
    <n v="145"/>
    <n v="119"/>
    <n v="264"/>
    <s v="zk"/>
    <x v="0"/>
    <m/>
  </r>
  <r>
    <x v="21"/>
    <x v="8"/>
    <d v="2017-09-01T00:00:00"/>
    <x v="1"/>
    <n v="20"/>
    <n v="12"/>
    <n v="32"/>
    <m/>
    <x v="0"/>
    <m/>
  </r>
  <r>
    <x v="21"/>
    <x v="8"/>
    <d v="2017-09-01T00:00:00"/>
    <x v="5"/>
    <n v="1285"/>
    <n v="1269"/>
    <n v="2554"/>
    <m/>
    <x v="0"/>
    <m/>
  </r>
  <r>
    <x v="21"/>
    <x v="8"/>
    <d v="2017-09-01T00:00:00"/>
    <x v="4"/>
    <n v="34835"/>
    <n v="31710"/>
    <n v="66545"/>
    <m/>
    <x v="0"/>
    <m/>
  </r>
  <r>
    <x v="21"/>
    <x v="8"/>
    <d v="2017-09-01T00:00:00"/>
    <x v="2"/>
    <n v="4358"/>
    <n v="3929"/>
    <n v="8287"/>
    <m/>
    <x v="0"/>
    <m/>
  </r>
  <r>
    <x v="21"/>
    <x v="8"/>
    <d v="2017-09-01T00:00:00"/>
    <x v="3"/>
    <n v="2497"/>
    <n v="2452"/>
    <n v="4949"/>
    <m/>
    <x v="0"/>
    <m/>
  </r>
  <r>
    <x v="21"/>
    <x v="9"/>
    <d v="2017-10-01T00:00:00"/>
    <x v="6"/>
    <n v="488"/>
    <n v="485"/>
    <n v="973"/>
    <s v="KG"/>
    <x v="0"/>
    <m/>
  </r>
  <r>
    <x v="21"/>
    <x v="9"/>
    <d v="2017-10-01T00:00:00"/>
    <x v="6"/>
    <n v="31"/>
    <n v="31"/>
    <n v="62"/>
    <s v="zk"/>
    <x v="0"/>
    <m/>
  </r>
  <r>
    <x v="21"/>
    <x v="9"/>
    <d v="2017-10-01T00:00:00"/>
    <x v="3"/>
    <n v="2469"/>
    <n v="2426"/>
    <n v="4895"/>
    <m/>
    <x v="0"/>
    <m/>
  </r>
  <r>
    <x v="21"/>
    <x v="9"/>
    <d v="2017-10-01T00:00:00"/>
    <x v="7"/>
    <n v="1493"/>
    <n v="1449"/>
    <n v="2942"/>
    <m/>
    <x v="0"/>
    <m/>
  </r>
  <r>
    <x v="21"/>
    <x v="9"/>
    <d v="2017-10-01T00:00:00"/>
    <x v="5"/>
    <n v="1348"/>
    <n v="1229"/>
    <n v="2577"/>
    <m/>
    <x v="0"/>
    <m/>
  </r>
  <r>
    <x v="21"/>
    <x v="9"/>
    <d v="2017-10-01T00:00:00"/>
    <x v="2"/>
    <n v="3504"/>
    <n v="3141"/>
    <n v="6645"/>
    <m/>
    <x v="0"/>
    <m/>
  </r>
  <r>
    <x v="21"/>
    <x v="9"/>
    <d v="2017-10-01T00:00:00"/>
    <x v="8"/>
    <n v="762"/>
    <n v="731"/>
    <n v="1493"/>
    <m/>
    <x v="0"/>
    <m/>
  </r>
  <r>
    <x v="21"/>
    <x v="10"/>
    <d v="2017-11-01T00:00:00"/>
    <x v="5"/>
    <n v="1392"/>
    <n v="1287"/>
    <n v="2679"/>
    <m/>
    <x v="0"/>
    <m/>
  </r>
  <r>
    <x v="21"/>
    <x v="10"/>
    <d v="2017-11-01T00:00:00"/>
    <x v="8"/>
    <n v="1906"/>
    <n v="777"/>
    <n v="2683"/>
    <s v="1140 Scenic Flights"/>
    <x v="0"/>
    <m/>
  </r>
  <r>
    <x v="21"/>
    <x v="10"/>
    <d v="2017-11-01T00:00:00"/>
    <x v="4"/>
    <n v="8895"/>
    <n v="8898"/>
    <n v="17793"/>
    <m/>
    <x v="0"/>
    <m/>
  </r>
  <r>
    <x v="21"/>
    <x v="10"/>
    <d v="2017-11-01T00:00:00"/>
    <x v="6"/>
    <n v="517"/>
    <n v="519"/>
    <n v="1036"/>
    <s v="KG"/>
    <x v="0"/>
    <m/>
  </r>
  <r>
    <x v="21"/>
    <x v="10"/>
    <d v="2017-11-01T00:00:00"/>
    <x v="1"/>
    <n v="18"/>
    <n v="8"/>
    <n v="26"/>
    <m/>
    <x v="0"/>
    <m/>
  </r>
  <r>
    <x v="21"/>
    <x v="10"/>
    <d v="2017-11-01T00:00:00"/>
    <x v="2"/>
    <n v="2108"/>
    <n v="2006"/>
    <n v="4114"/>
    <m/>
    <x v="0"/>
    <m/>
  </r>
  <r>
    <x v="21"/>
    <x v="10"/>
    <d v="2017-11-01T00:00:00"/>
    <x v="7"/>
    <n v="1564"/>
    <n v="1540"/>
    <n v="3104"/>
    <m/>
    <x v="0"/>
    <m/>
  </r>
  <r>
    <x v="21"/>
    <x v="10"/>
    <d v="2017-11-01T00:00:00"/>
    <x v="3"/>
    <n v="2448"/>
    <n v="2440"/>
    <n v="4888"/>
    <m/>
    <x v="0"/>
    <m/>
  </r>
  <r>
    <x v="21"/>
    <x v="9"/>
    <d v="2017-10-01T00:00:00"/>
    <x v="1"/>
    <n v="9"/>
    <n v="11"/>
    <n v="20"/>
    <m/>
    <x v="0"/>
    <m/>
  </r>
  <r>
    <x v="21"/>
    <x v="9"/>
    <d v="2017-10-01T00:00:00"/>
    <x v="4"/>
    <n v="19214"/>
    <n v="14707"/>
    <n v="33921"/>
    <m/>
    <x v="0"/>
    <m/>
  </r>
  <r>
    <x v="21"/>
    <x v="11"/>
    <d v="2017-12-01T00:00:00"/>
    <x v="1"/>
    <n v="15"/>
    <n v="14"/>
    <n v="29"/>
    <m/>
    <x v="0"/>
    <m/>
  </r>
  <r>
    <x v="21"/>
    <x v="11"/>
    <d v="2017-12-01T00:00:00"/>
    <x v="5"/>
    <n v="1488"/>
    <n v="1145"/>
    <n v="2633"/>
    <m/>
    <x v="0"/>
    <m/>
  </r>
  <r>
    <x v="21"/>
    <x v="11"/>
    <d v="2017-12-01T00:00:00"/>
    <x v="7"/>
    <n v="1555"/>
    <n v="1517"/>
    <n v="3072"/>
    <m/>
    <x v="0"/>
    <m/>
  </r>
  <r>
    <x v="21"/>
    <x v="11"/>
    <d v="2017-12-01T00:00:00"/>
    <x v="6"/>
    <n v="587"/>
    <n v="531"/>
    <n v="1118"/>
    <m/>
    <x v="0"/>
    <m/>
  </r>
  <r>
    <x v="21"/>
    <x v="11"/>
    <d v="2017-12-01T00:00:00"/>
    <x v="4"/>
    <n v="23726"/>
    <n v="26855"/>
    <n v="50581"/>
    <m/>
    <x v="0"/>
    <m/>
  </r>
  <r>
    <x v="21"/>
    <x v="11"/>
    <d v="2017-12-01T00:00:00"/>
    <x v="2"/>
    <n v="2315"/>
    <n v="2310"/>
    <n v="4625"/>
    <m/>
    <x v="0"/>
    <m/>
  </r>
  <r>
    <x v="21"/>
    <x v="11"/>
    <d v="2017-12-01T00:00:00"/>
    <x v="8"/>
    <n v="805"/>
    <n v="820"/>
    <n v="1625"/>
    <m/>
    <x v="0"/>
    <m/>
  </r>
  <r>
    <x v="21"/>
    <x v="11"/>
    <d v="2017-12-01T00:00:00"/>
    <x v="3"/>
    <n v="2102"/>
    <n v="2058"/>
    <n v="4160"/>
    <m/>
    <x v="0"/>
    <m/>
  </r>
  <r>
    <x v="22"/>
    <x v="0"/>
    <d v="2018-01-01T00:00:00"/>
    <x v="7"/>
    <n v="1429"/>
    <n v="1386"/>
    <n v="2815"/>
    <s v="United Airlines"/>
    <x v="0"/>
    <m/>
  </r>
  <r>
    <x v="21"/>
    <x v="0"/>
    <d v="2017-01-01T00:00:00"/>
    <x v="0"/>
    <n v="1035"/>
    <n v="1092"/>
    <n v="2127"/>
    <s v="Allegiant Air"/>
    <x v="1"/>
    <m/>
  </r>
  <r>
    <x v="21"/>
    <x v="0"/>
    <d v="2017-01-01T00:00:00"/>
    <x v="0"/>
    <n v="46"/>
    <n v="117"/>
    <n v="163"/>
    <s v="Allegiant Air Charter"/>
    <x v="2"/>
    <m/>
  </r>
  <r>
    <x v="21"/>
    <x v="0"/>
    <d v="2017-01-01T00:00:00"/>
    <x v="0"/>
    <n v="1688"/>
    <n v="1589"/>
    <n v="3277"/>
    <s v="Delta Airlines"/>
    <x v="1"/>
    <m/>
  </r>
  <r>
    <x v="21"/>
    <x v="0"/>
    <d v="2017-01-01T00:00:00"/>
    <x v="0"/>
    <n v="229"/>
    <n v="250"/>
    <n v="479"/>
    <s v="United Airlines"/>
    <x v="1"/>
    <m/>
  </r>
  <r>
    <x v="21"/>
    <x v="0"/>
    <d v="2017-01-01T00:00:00"/>
    <x v="0"/>
    <n v="3496"/>
    <n v="3544"/>
    <n v="7040"/>
    <s v="Trans State Airlines"/>
    <x v="1"/>
    <m/>
  </r>
  <r>
    <x v="21"/>
    <x v="1"/>
    <d v="2017-02-01T00:00:00"/>
    <x v="0"/>
    <n v="949"/>
    <n v="915"/>
    <n v="1864"/>
    <s v="Allegiant Air"/>
    <x v="1"/>
    <m/>
  </r>
  <r>
    <x v="21"/>
    <x v="1"/>
    <d v="2017-02-01T00:00:00"/>
    <x v="0"/>
    <n v="1543"/>
    <n v="1492"/>
    <n v="3035"/>
    <s v="Delta Airlines"/>
    <x v="1"/>
    <m/>
  </r>
  <r>
    <x v="21"/>
    <x v="1"/>
    <d v="2017-02-01T00:00:00"/>
    <x v="0"/>
    <n v="3896"/>
    <n v="3898"/>
    <n v="7794"/>
    <s v="Trans State Airlines"/>
    <x v="1"/>
    <m/>
  </r>
  <r>
    <x v="21"/>
    <x v="1"/>
    <d v="2017-02-01T00:00:00"/>
    <x v="0"/>
    <n v="105"/>
    <n v="105"/>
    <n v="210"/>
    <s v="XTRAirways"/>
    <x v="2"/>
    <m/>
  </r>
  <r>
    <x v="21"/>
    <x v="2"/>
    <d v="2017-03-01T00:00:00"/>
    <x v="0"/>
    <n v="1242"/>
    <n v="1145"/>
    <n v="2387"/>
    <s v="Allegiant Air"/>
    <x v="1"/>
    <m/>
  </r>
  <r>
    <x v="21"/>
    <x v="2"/>
    <d v="2017-03-01T00:00:00"/>
    <x v="0"/>
    <n v="2169"/>
    <n v="1917"/>
    <n v="4086"/>
    <s v="Delta Airlines"/>
    <x v="1"/>
    <m/>
  </r>
  <r>
    <x v="21"/>
    <x v="2"/>
    <d v="2017-03-01T00:00:00"/>
    <x v="0"/>
    <n v="3289"/>
    <n v="2806"/>
    <n v="6095"/>
    <s v="GoJet Airlines"/>
    <x v="1"/>
    <m/>
  </r>
  <r>
    <x v="21"/>
    <x v="2"/>
    <d v="2017-03-01T00:00:00"/>
    <x v="0"/>
    <n v="31"/>
    <n v="31"/>
    <n v="62"/>
    <s v="Sun Country"/>
    <x v="2"/>
    <m/>
  </r>
  <r>
    <x v="21"/>
    <x v="2"/>
    <d v="2017-03-01T00:00:00"/>
    <x v="0"/>
    <n v="140"/>
    <n v="137"/>
    <n v="277"/>
    <s v="Swift Air"/>
    <x v="2"/>
    <m/>
  </r>
  <r>
    <x v="21"/>
    <x v="2"/>
    <d v="2017-03-01T00:00:00"/>
    <x v="0"/>
    <n v="862"/>
    <n v="943"/>
    <n v="1805"/>
    <s v="Trans State Airlines"/>
    <x v="1"/>
    <m/>
  </r>
  <r>
    <x v="21"/>
    <x v="2"/>
    <d v="2017-03-01T00:00:00"/>
    <x v="0"/>
    <n v="791"/>
    <n v="970"/>
    <n v="1761"/>
    <s v="United Airlines"/>
    <x v="1"/>
    <m/>
  </r>
  <r>
    <x v="21"/>
    <x v="3"/>
    <d v="2017-04-01T00:00:00"/>
    <x v="0"/>
    <n v="1101"/>
    <n v="1165"/>
    <n v="2266"/>
    <s v="Allegiant Air"/>
    <x v="1"/>
    <m/>
  </r>
  <r>
    <x v="21"/>
    <x v="3"/>
    <d v="2017-04-01T00:00:00"/>
    <x v="0"/>
    <n v="1784"/>
    <n v="1917"/>
    <n v="3701"/>
    <s v="Delta Airlines"/>
    <x v="1"/>
    <m/>
  </r>
  <r>
    <x v="21"/>
    <x v="3"/>
    <d v="2017-04-01T00:00:00"/>
    <x v="0"/>
    <n v="3498"/>
    <n v="3276"/>
    <n v="6774"/>
    <s v="GoJet Airlines"/>
    <x v="1"/>
    <m/>
  </r>
  <r>
    <x v="21"/>
    <x v="3"/>
    <d v="2017-04-01T00:00:00"/>
    <x v="0"/>
    <n v="49"/>
    <n v="48"/>
    <n v="97"/>
    <s v="Sun Country"/>
    <x v="2"/>
    <m/>
  </r>
  <r>
    <x v="21"/>
    <x v="3"/>
    <d v="2017-04-01T00:00:00"/>
    <x v="0"/>
    <n v="769"/>
    <n v="1095"/>
    <n v="1864"/>
    <s v="Trans State Airlines"/>
    <x v="1"/>
    <m/>
  </r>
  <r>
    <x v="21"/>
    <x v="3"/>
    <d v="2017-04-01T00:00:00"/>
    <x v="0"/>
    <n v="110"/>
    <n v="195"/>
    <n v="305"/>
    <s v="United Airlines"/>
    <x v="1"/>
    <m/>
  </r>
  <r>
    <x v="21"/>
    <x v="4"/>
    <d v="2017-05-01T00:00:00"/>
    <x v="0"/>
    <n v="938"/>
    <n v="912"/>
    <n v="1850"/>
    <s v="Allegiant Air"/>
    <x v="1"/>
    <m/>
  </r>
  <r>
    <x v="21"/>
    <x v="4"/>
    <d v="2017-05-01T00:00:00"/>
    <x v="0"/>
    <n v="2243"/>
    <n v="2207"/>
    <n v="4450"/>
    <s v="Delta Airlines"/>
    <x v="1"/>
    <m/>
  </r>
  <r>
    <x v="21"/>
    <x v="4"/>
    <d v="2017-05-01T00:00:00"/>
    <x v="0"/>
    <n v="3503"/>
    <n v="3706"/>
    <n v="7209"/>
    <s v="GoJet Airlines"/>
    <x v="1"/>
    <m/>
  </r>
  <r>
    <x v="21"/>
    <x v="4"/>
    <d v="2017-05-01T00:00:00"/>
    <x v="0"/>
    <n v="141"/>
    <n v="141"/>
    <n v="282"/>
    <s v="Swift Air"/>
    <x v="2"/>
    <m/>
  </r>
  <r>
    <x v="21"/>
    <x v="4"/>
    <d v="2017-05-01T00:00:00"/>
    <x v="0"/>
    <n v="1258"/>
    <n v="1326"/>
    <n v="2584"/>
    <s v="Trans State Airlines"/>
    <x v="1"/>
    <m/>
  </r>
  <r>
    <x v="21"/>
    <x v="4"/>
    <d v="2017-05-01T00:00:00"/>
    <x v="0"/>
    <n v="71"/>
    <n v="40"/>
    <n v="111"/>
    <s v="United Airlines"/>
    <x v="1"/>
    <m/>
  </r>
  <r>
    <x v="21"/>
    <x v="5"/>
    <d v="2017-06-01T00:00:00"/>
    <x v="0"/>
    <n v="989"/>
    <n v="952"/>
    <n v="1941"/>
    <s v="Allegiant Air"/>
    <x v="1"/>
    <m/>
  </r>
  <r>
    <x v="21"/>
    <x v="5"/>
    <d v="2017-06-01T00:00:00"/>
    <x v="0"/>
    <n v="2494"/>
    <n v="2627"/>
    <n v="5121"/>
    <s v="Delta Airlines"/>
    <x v="1"/>
    <m/>
  </r>
  <r>
    <x v="21"/>
    <x v="5"/>
    <d v="2017-06-01T00:00:00"/>
    <x v="0"/>
    <n v="3257"/>
    <n v="3039"/>
    <n v="6296"/>
    <s v="GoJet Airlines"/>
    <x v="1"/>
    <m/>
  </r>
  <r>
    <x v="21"/>
    <x v="5"/>
    <d v="2017-06-01T00:00:00"/>
    <x v="0"/>
    <n v="2116"/>
    <n v="2323"/>
    <n v="4439"/>
    <s v="Trans State Airlines"/>
    <x v="1"/>
    <m/>
  </r>
  <r>
    <x v="21"/>
    <x v="5"/>
    <d v="2017-06-01T00:00:00"/>
    <x v="0"/>
    <n v="48"/>
    <n v="43"/>
    <n v="91"/>
    <s v="United Airlines"/>
    <x v="1"/>
    <m/>
  </r>
  <r>
    <x v="21"/>
    <x v="6"/>
    <d v="2017-07-01T00:00:00"/>
    <x v="0"/>
    <n v="1112"/>
    <n v="1107"/>
    <n v="2219"/>
    <s v="Allegiant Air"/>
    <x v="1"/>
    <m/>
  </r>
  <r>
    <x v="21"/>
    <x v="6"/>
    <d v="2017-07-01T00:00:00"/>
    <x v="0"/>
    <n v="2655"/>
    <n v="2654"/>
    <n v="5309"/>
    <s v="Delta Airlines"/>
    <x v="1"/>
    <m/>
  </r>
  <r>
    <x v="21"/>
    <x v="6"/>
    <d v="2017-07-01T00:00:00"/>
    <x v="0"/>
    <n v="2836"/>
    <n v="2729"/>
    <n v="5565"/>
    <s v="GoJet Airlines"/>
    <x v="1"/>
    <m/>
  </r>
  <r>
    <x v="21"/>
    <x v="6"/>
    <d v="2017-07-01T00:00:00"/>
    <x v="0"/>
    <n v="150"/>
    <n v="147"/>
    <n v="297"/>
    <s v="Swift Air"/>
    <x v="2"/>
    <m/>
  </r>
  <r>
    <x v="21"/>
    <x v="6"/>
    <d v="2017-07-01T00:00:00"/>
    <x v="0"/>
    <n v="2731"/>
    <n v="2504"/>
    <n v="5235"/>
    <s v="Trans State Airlines"/>
    <x v="1"/>
    <m/>
  </r>
  <r>
    <x v="21"/>
    <x v="6"/>
    <d v="2017-07-01T00:00:00"/>
    <x v="0"/>
    <n v="32"/>
    <n v="47"/>
    <n v="79"/>
    <s v="United Airlines"/>
    <x v="1"/>
    <m/>
  </r>
  <r>
    <x v="21"/>
    <x v="7"/>
    <d v="2017-08-01T00:00:00"/>
    <x v="0"/>
    <n v="486"/>
    <n v="529"/>
    <n v="1015"/>
    <s v="Allegiant Air"/>
    <x v="1"/>
    <m/>
  </r>
  <r>
    <x v="21"/>
    <x v="7"/>
    <d v="2017-08-01T00:00:00"/>
    <x v="0"/>
    <n v="2704"/>
    <n v="2686"/>
    <n v="5390"/>
    <s v="Delta Airlines"/>
    <x v="1"/>
    <m/>
  </r>
  <r>
    <x v="21"/>
    <x v="7"/>
    <d v="2017-08-01T00:00:00"/>
    <x v="0"/>
    <n v="3248"/>
    <n v="3149"/>
    <n v="6397"/>
    <s v="GoJet Airlines"/>
    <x v="1"/>
    <m/>
  </r>
  <r>
    <x v="21"/>
    <x v="7"/>
    <d v="2017-08-01T00:00:00"/>
    <x v="0"/>
    <n v="2480"/>
    <n v="2293"/>
    <n v="4773"/>
    <s v="Trans State Airlines"/>
    <x v="1"/>
    <m/>
  </r>
  <r>
    <x v="21"/>
    <x v="7"/>
    <d v="2017-08-01T00:00:00"/>
    <x v="0"/>
    <n v="0"/>
    <n v="0"/>
    <n v="0"/>
    <s v="United Airlines"/>
    <x v="1"/>
    <m/>
  </r>
  <r>
    <x v="21"/>
    <x v="8"/>
    <d v="2017-09-01T00:00:00"/>
    <x v="0"/>
    <n v="2065"/>
    <n v="2124"/>
    <n v="4189"/>
    <s v="Delta Airlines"/>
    <x v="1"/>
    <m/>
  </r>
  <r>
    <x v="21"/>
    <x v="8"/>
    <d v="2017-09-01T00:00:00"/>
    <x v="0"/>
    <n v="3301"/>
    <n v="3125"/>
    <n v="6426"/>
    <s v="GoJet Airlines"/>
    <x v="1"/>
    <m/>
  </r>
  <r>
    <x v="21"/>
    <x v="8"/>
    <d v="2017-09-01T00:00:00"/>
    <x v="0"/>
    <n v="123"/>
    <n v="123"/>
    <n v="246"/>
    <s v="Swift Air"/>
    <x v="2"/>
    <m/>
  </r>
  <r>
    <x v="21"/>
    <x v="8"/>
    <d v="2017-09-01T00:00:00"/>
    <x v="0"/>
    <n v="1585"/>
    <n v="1592"/>
    <n v="3177"/>
    <s v="Trans State Airlines"/>
    <x v="1"/>
    <m/>
  </r>
  <r>
    <x v="21"/>
    <x v="9"/>
    <d v="2017-10-01T00:00:00"/>
    <x v="0"/>
    <n v="885"/>
    <n v="821"/>
    <n v="1706"/>
    <s v="Allegiant Air"/>
    <x v="1"/>
    <m/>
  </r>
  <r>
    <x v="21"/>
    <x v="9"/>
    <d v="2017-10-01T00:00:00"/>
    <x v="0"/>
    <n v="2310"/>
    <n v="2263"/>
    <n v="4573"/>
    <s v="Delta Airlines"/>
    <x v="1"/>
    <m/>
  </r>
  <r>
    <x v="21"/>
    <x v="9"/>
    <d v="2017-10-01T00:00:00"/>
    <x v="0"/>
    <n v="829"/>
    <n v="759"/>
    <n v="1588"/>
    <s v="GoJet Airlines"/>
    <x v="1"/>
    <m/>
  </r>
  <r>
    <x v="21"/>
    <x v="9"/>
    <d v="2017-10-01T00:00:00"/>
    <x v="0"/>
    <n v="63"/>
    <n v="62"/>
    <n v="125"/>
    <s v="Sun Country"/>
    <x v="2"/>
    <m/>
  </r>
  <r>
    <x v="21"/>
    <x v="9"/>
    <d v="2017-10-01T00:00:00"/>
    <x v="0"/>
    <n v="3133"/>
    <n v="2991"/>
    <n v="6124"/>
    <s v="Trans State Airlines"/>
    <x v="1"/>
    <m/>
  </r>
  <r>
    <x v="21"/>
    <x v="9"/>
    <d v="2017-10-01T00:00:00"/>
    <x v="0"/>
    <n v="952"/>
    <n v="929"/>
    <n v="1881"/>
    <s v="United Airlines"/>
    <x v="1"/>
    <m/>
  </r>
  <r>
    <x v="21"/>
    <x v="10"/>
    <d v="2017-11-01T00:00:00"/>
    <x v="0"/>
    <n v="1119"/>
    <n v="1059"/>
    <n v="2178"/>
    <s v="Allegiant Air"/>
    <x v="1"/>
    <m/>
  </r>
  <r>
    <x v="21"/>
    <x v="10"/>
    <d v="2017-11-01T00:00:00"/>
    <x v="0"/>
    <n v="2297"/>
    <n v="2226"/>
    <n v="4523"/>
    <s v="Delta Airlines"/>
    <x v="1"/>
    <m/>
  </r>
  <r>
    <x v="21"/>
    <x v="10"/>
    <d v="2017-11-01T00:00:00"/>
    <x v="0"/>
    <n v="2240"/>
    <n v="1900"/>
    <n v="4140"/>
    <s v="GoJet Airlines"/>
    <x v="1"/>
    <m/>
  </r>
  <r>
    <x v="21"/>
    <x v="10"/>
    <d v="2017-11-01T00:00:00"/>
    <x v="0"/>
    <n v="105"/>
    <n v="105"/>
    <n v="210"/>
    <s v="Swift Air"/>
    <x v="2"/>
    <m/>
  </r>
  <r>
    <x v="21"/>
    <x v="10"/>
    <d v="2017-11-01T00:00:00"/>
    <x v="0"/>
    <n v="1317"/>
    <n v="1501"/>
    <n v="2818"/>
    <s v="Trans State Airlines"/>
    <x v="1"/>
    <m/>
  </r>
  <r>
    <x v="21"/>
    <x v="10"/>
    <d v="2017-11-01T00:00:00"/>
    <x v="0"/>
    <n v="1151"/>
    <n v="1317"/>
    <n v="2468"/>
    <s v="United Airlines"/>
    <x v="1"/>
    <m/>
  </r>
  <r>
    <x v="21"/>
    <x v="11"/>
    <d v="2017-12-01T00:00:00"/>
    <x v="0"/>
    <n v="1395"/>
    <n v="1408"/>
    <n v="2803"/>
    <s v="Allegiant Air"/>
    <x v="1"/>
    <m/>
  </r>
  <r>
    <x v="21"/>
    <x v="11"/>
    <d v="2017-12-01T00:00:00"/>
    <x v="0"/>
    <n v="2304"/>
    <n v="2106"/>
    <n v="4410"/>
    <s v="Delta Airlines"/>
    <x v="1"/>
    <m/>
  </r>
  <r>
    <x v="21"/>
    <x v="11"/>
    <d v="2017-12-01T00:00:00"/>
    <x v="0"/>
    <n v="2815"/>
    <n v="2708"/>
    <n v="5523"/>
    <s v="GoJet Airlines"/>
    <x v="1"/>
    <m/>
  </r>
  <r>
    <x v="21"/>
    <x v="11"/>
    <d v="2017-12-01T00:00:00"/>
    <x v="0"/>
    <n v="33"/>
    <n v="33"/>
    <n v="66"/>
    <s v="Sun Country"/>
    <x v="2"/>
    <m/>
  </r>
  <r>
    <x v="21"/>
    <x v="11"/>
    <d v="2017-12-01T00:00:00"/>
    <x v="0"/>
    <n v="2221"/>
    <n v="2442"/>
    <n v="4663"/>
    <s v="Trans State Airlines"/>
    <x v="1"/>
    <m/>
  </r>
  <r>
    <x v="22"/>
    <x v="0"/>
    <d v="2018-01-01T00:00:00"/>
    <x v="1"/>
    <n v="14"/>
    <n v="8"/>
    <n v="22"/>
    <s v="zk"/>
    <x v="1"/>
    <m/>
  </r>
  <r>
    <x v="22"/>
    <x v="0"/>
    <d v="2018-01-01T00:00:00"/>
    <x v="1"/>
    <n v="141"/>
    <n v="141"/>
    <n v="282"/>
    <s v="Swift Air"/>
    <x v="2"/>
    <m/>
  </r>
  <r>
    <x v="22"/>
    <x v="1"/>
    <d v="2018-02-01T00:00:00"/>
    <x v="1"/>
    <n v="7"/>
    <n v="8"/>
    <n v="15"/>
    <s v="zk"/>
    <x v="1"/>
    <m/>
  </r>
  <r>
    <x v="22"/>
    <x v="0"/>
    <d v="2018-01-01T00:00:00"/>
    <x v="5"/>
    <n v="1067"/>
    <n v="1321"/>
    <n v="2388"/>
    <s v="United Airlines"/>
    <x v="1"/>
    <m/>
  </r>
  <r>
    <x v="22"/>
    <x v="1"/>
    <d v="2018-02-01T00:00:00"/>
    <x v="5"/>
    <n v="1091"/>
    <n v="1002"/>
    <n v="2093"/>
    <s v="United Airlines"/>
    <x v="1"/>
    <m/>
  </r>
  <r>
    <x v="22"/>
    <x v="1"/>
    <d v="2018-02-01T00:00:00"/>
    <x v="7"/>
    <n v="1272"/>
    <n v="1311"/>
    <n v="2583"/>
    <s v="United Airlines"/>
    <x v="1"/>
    <m/>
  </r>
  <r>
    <x v="22"/>
    <x v="0"/>
    <d v="2018-01-01T00:00:00"/>
    <x v="7"/>
    <n v="76"/>
    <n v="76"/>
    <n v="152"/>
    <s v="Delta Airlines"/>
    <x v="1"/>
    <m/>
  </r>
  <r>
    <x v="22"/>
    <x v="0"/>
    <d v="2018-01-01T00:00:00"/>
    <x v="6"/>
    <n v="512"/>
    <n v="502"/>
    <n v="1014"/>
    <s v="KG"/>
    <x v="1"/>
    <m/>
  </r>
  <r>
    <x v="22"/>
    <x v="1"/>
    <d v="2018-02-01T00:00:00"/>
    <x v="6"/>
    <n v="505"/>
    <n v="511"/>
    <n v="1016"/>
    <s v="KG"/>
    <x v="1"/>
    <m/>
  </r>
  <r>
    <x v="22"/>
    <x v="0"/>
    <d v="2018-01-01T00:00:00"/>
    <x v="0"/>
    <n v="68"/>
    <n v="136"/>
    <n v="204"/>
    <s v="Allegiant Air"/>
    <x v="1"/>
    <m/>
  </r>
  <r>
    <x v="22"/>
    <x v="0"/>
    <d v="2018-01-01T00:00:00"/>
    <x v="0"/>
    <n v="2030"/>
    <n v="1852"/>
    <n v="3882"/>
    <s v="Delta Airlines"/>
    <x v="1"/>
    <m/>
  </r>
  <r>
    <x v="22"/>
    <x v="0"/>
    <d v="2018-01-01T00:00:00"/>
    <x v="0"/>
    <n v="1547"/>
    <n v="1579"/>
    <n v="3126"/>
    <s v="GoJet Airlines"/>
    <x v="1"/>
    <m/>
  </r>
  <r>
    <x v="22"/>
    <x v="0"/>
    <d v="2018-01-01T00:00:00"/>
    <x v="0"/>
    <n v="73"/>
    <n v="73"/>
    <n v="146"/>
    <s v="Swift Air"/>
    <x v="2"/>
    <m/>
  </r>
  <r>
    <x v="22"/>
    <x v="0"/>
    <d v="2018-01-01T00:00:00"/>
    <x v="0"/>
    <n v="1931"/>
    <n v="1951"/>
    <n v="3882"/>
    <s v="Trans State Airlines"/>
    <x v="1"/>
    <m/>
  </r>
  <r>
    <x v="22"/>
    <x v="0"/>
    <d v="2018-01-01T00:00:00"/>
    <x v="0"/>
    <n v="850"/>
    <n v="779"/>
    <n v="1629"/>
    <s v="United Airlines"/>
    <x v="1"/>
    <m/>
  </r>
  <r>
    <x v="22"/>
    <x v="1"/>
    <d v="2018-02-01T00:00:00"/>
    <x v="0"/>
    <n v="1857"/>
    <n v="1710"/>
    <n v="3567"/>
    <s v="Delta Airlines"/>
    <x v="1"/>
    <m/>
  </r>
  <r>
    <x v="22"/>
    <x v="1"/>
    <d v="2018-02-01T00:00:00"/>
    <x v="0"/>
    <n v="1415"/>
    <n v="1408"/>
    <n v="2823"/>
    <s v="GoJet Airlines"/>
    <x v="1"/>
    <m/>
  </r>
  <r>
    <x v="22"/>
    <x v="1"/>
    <d v="2018-02-01T00:00:00"/>
    <x v="0"/>
    <n v="2052"/>
    <n v="2248"/>
    <n v="4300"/>
    <s v="Trans State Airlines"/>
    <x v="1"/>
    <m/>
  </r>
  <r>
    <x v="22"/>
    <x v="1"/>
    <d v="2018-02-01T00:00:00"/>
    <x v="0"/>
    <n v="621"/>
    <n v="525"/>
    <n v="1146"/>
    <s v="United Airlines"/>
    <x v="1"/>
    <m/>
  </r>
  <r>
    <x v="22"/>
    <x v="0"/>
    <d v="2018-01-01T00:00:00"/>
    <x v="8"/>
    <n v="753"/>
    <n v="655"/>
    <n v="1408"/>
    <s v="KG"/>
    <x v="1"/>
    <m/>
  </r>
  <r>
    <x v="22"/>
    <x v="1"/>
    <d v="2018-02-01T00:00:00"/>
    <x v="8"/>
    <n v="686"/>
    <n v="706"/>
    <n v="1392"/>
    <s v="KG"/>
    <x v="1"/>
    <m/>
  </r>
  <r>
    <x v="22"/>
    <x v="0"/>
    <d v="2018-01-01T00:00:00"/>
    <x v="3"/>
    <n v="1920"/>
    <n v="1922"/>
    <n v="3842"/>
    <s v="United Airlines"/>
    <x v="1"/>
    <m/>
  </r>
  <r>
    <x v="22"/>
    <x v="1"/>
    <d v="2018-02-01T00:00:00"/>
    <x v="3"/>
    <n v="2074"/>
    <n v="2011"/>
    <n v="4085"/>
    <s v="United Airlines"/>
    <x v="1"/>
    <m/>
  </r>
  <r>
    <x v="22"/>
    <x v="0"/>
    <d v="2018-01-01T00:00:00"/>
    <x v="2"/>
    <n v="1819"/>
    <n v="1778"/>
    <n v="3597"/>
    <s v="Delta Airlines"/>
    <x v="1"/>
    <m/>
  </r>
  <r>
    <x v="22"/>
    <x v="1"/>
    <d v="2018-02-01T00:00:00"/>
    <x v="2"/>
    <n v="1630"/>
    <n v="1639"/>
    <n v="3269"/>
    <s v="Delta Airlines"/>
    <x v="1"/>
    <m/>
  </r>
  <r>
    <x v="22"/>
    <x v="0"/>
    <d v="2018-01-01T00:00:00"/>
    <x v="4"/>
    <n v="35589"/>
    <n v="29398"/>
    <n v="64987"/>
    <m/>
    <x v="1"/>
    <m/>
  </r>
  <r>
    <x v="22"/>
    <x v="1"/>
    <d v="2018-02-01T00:00:00"/>
    <x v="4"/>
    <n v="32033.279999999999"/>
    <n v="32685.119999999999"/>
    <n v="64718.399999999994"/>
    <m/>
    <x v="1"/>
    <m/>
  </r>
  <r>
    <x v="22"/>
    <x v="2"/>
    <d v="2018-03-01T00:00:00"/>
    <x v="7"/>
    <n v="1525"/>
    <n v="1388"/>
    <n v="2913"/>
    <s v="United Airlines"/>
    <x v="1"/>
    <m/>
  </r>
  <r>
    <x v="22"/>
    <x v="2"/>
    <d v="2018-03-01T00:00:00"/>
    <x v="1"/>
    <n v="0"/>
    <n v="0"/>
    <n v="0"/>
    <s v="zk"/>
    <x v="1"/>
    <s v="Did not release report"/>
  </r>
  <r>
    <x v="22"/>
    <x v="2"/>
    <d v="2018-03-01T00:00:00"/>
    <x v="5"/>
    <n v="1232"/>
    <n v="1214"/>
    <n v="2446"/>
    <s v="United Airlines"/>
    <x v="1"/>
    <m/>
  </r>
  <r>
    <x v="22"/>
    <x v="2"/>
    <d v="2018-03-01T00:00:00"/>
    <x v="8"/>
    <n v="815"/>
    <n v="795"/>
    <n v="1610"/>
    <s v="KG"/>
    <x v="1"/>
    <m/>
  </r>
  <r>
    <x v="22"/>
    <x v="2"/>
    <d v="2018-03-01T00:00:00"/>
    <x v="6"/>
    <n v="545"/>
    <n v="523"/>
    <n v="1068"/>
    <s v="KG"/>
    <x v="1"/>
    <m/>
  </r>
  <r>
    <x v="22"/>
    <x v="2"/>
    <d v="2018-03-01T00:00:00"/>
    <x v="2"/>
    <n v="1546"/>
    <n v="1484"/>
    <n v="3030"/>
    <s v="United Airlines"/>
    <x v="1"/>
    <m/>
  </r>
  <r>
    <x v="22"/>
    <x v="2"/>
    <d v="2018-03-01T00:00:00"/>
    <x v="2"/>
    <n v="837"/>
    <n v="675"/>
    <n v="1512"/>
    <s v="Delta Airlines"/>
    <x v="1"/>
    <m/>
  </r>
  <r>
    <x v="22"/>
    <x v="2"/>
    <d v="2018-03-01T00:00:00"/>
    <x v="3"/>
    <n v="2428"/>
    <n v="2206"/>
    <n v="4634"/>
    <s v="United Airlines"/>
    <x v="1"/>
    <m/>
  </r>
  <r>
    <x v="22"/>
    <x v="3"/>
    <d v="2018-04-01T00:00:00"/>
    <x v="5"/>
    <n v="1300"/>
    <n v="1239"/>
    <n v="2539"/>
    <s v="United Airlines"/>
    <x v="1"/>
    <m/>
  </r>
  <r>
    <x v="22"/>
    <x v="2"/>
    <d v="2018-03-01T00:00:00"/>
    <x v="0"/>
    <n v="2263"/>
    <n v="2106"/>
    <n v="4369"/>
    <s v="Delta Airlines"/>
    <x v="1"/>
    <m/>
  </r>
  <r>
    <x v="22"/>
    <x v="2"/>
    <d v="2018-03-01T00:00:00"/>
    <x v="0"/>
    <n v="2170"/>
    <n v="1859"/>
    <n v="4029"/>
    <s v="GoJet Airlines"/>
    <x v="1"/>
    <m/>
  </r>
  <r>
    <x v="22"/>
    <x v="2"/>
    <d v="2018-03-01T00:00:00"/>
    <x v="0"/>
    <n v="2848"/>
    <n v="2912"/>
    <n v="5760"/>
    <s v="Trans State Airlines"/>
    <x v="1"/>
    <m/>
  </r>
  <r>
    <x v="22"/>
    <x v="2"/>
    <d v="2018-03-01T00:00:00"/>
    <x v="0"/>
    <n v="31"/>
    <n v="35"/>
    <n v="66"/>
    <s v="United Airlines"/>
    <x v="1"/>
    <m/>
  </r>
  <r>
    <x v="22"/>
    <x v="2"/>
    <d v="2018-03-01T00:00:00"/>
    <x v="0"/>
    <n v="148"/>
    <n v="150"/>
    <n v="298"/>
    <s v="Swift Air"/>
    <x v="2"/>
    <m/>
  </r>
  <r>
    <x v="22"/>
    <x v="2"/>
    <d v="2018-03-01T00:00:00"/>
    <x v="0"/>
    <n v="48"/>
    <n v="48"/>
    <n v="96"/>
    <s v="Sun Country"/>
    <x v="2"/>
    <m/>
  </r>
  <r>
    <x v="22"/>
    <x v="3"/>
    <d v="2018-04-01T00:00:00"/>
    <x v="0"/>
    <n v="2122"/>
    <n v="2200"/>
    <n v="4322"/>
    <s v="Delta Airlines"/>
    <x v="1"/>
    <m/>
  </r>
  <r>
    <x v="22"/>
    <x v="3"/>
    <d v="2018-04-01T00:00:00"/>
    <x v="0"/>
    <n v="2494"/>
    <n v="2606"/>
    <n v="5100"/>
    <s v="GoJet Airlines"/>
    <x v="1"/>
    <m/>
  </r>
  <r>
    <x v="22"/>
    <x v="3"/>
    <d v="2018-04-01T00:00:00"/>
    <x v="0"/>
    <n v="2191"/>
    <n v="2312"/>
    <n v="4503"/>
    <s v="Trans State Airlines"/>
    <x v="1"/>
    <m/>
  </r>
  <r>
    <x v="22"/>
    <x v="3"/>
    <d v="2018-04-01T00:00:00"/>
    <x v="0"/>
    <n v="92"/>
    <n v="88"/>
    <n v="180"/>
    <s v="United Airlines"/>
    <x v="1"/>
    <m/>
  </r>
  <r>
    <x v="22"/>
    <x v="2"/>
    <d v="2018-03-01T00:00:00"/>
    <x v="4"/>
    <n v="36133"/>
    <n v="31639"/>
    <n v="67772"/>
    <m/>
    <x v="1"/>
    <m/>
  </r>
  <r>
    <x v="22"/>
    <x v="3"/>
    <d v="2018-04-01T00:00:00"/>
    <x v="4"/>
    <n v="12239"/>
    <n v="10941"/>
    <n v="23180"/>
    <m/>
    <x v="1"/>
    <m/>
  </r>
  <r>
    <x v="22"/>
    <x v="3"/>
    <d v="2018-04-01T00:00:00"/>
    <x v="1"/>
    <n v="0"/>
    <n v="0"/>
    <n v="0"/>
    <m/>
    <x v="1"/>
    <m/>
  </r>
  <r>
    <x v="22"/>
    <x v="3"/>
    <d v="2018-04-01T00:00:00"/>
    <x v="6"/>
    <n v="551"/>
    <n v="604"/>
    <n v="1155"/>
    <s v="KG"/>
    <x v="1"/>
    <m/>
  </r>
  <r>
    <x v="22"/>
    <x v="3"/>
    <d v="2018-04-01T00:00:00"/>
    <x v="8"/>
    <n v="686"/>
    <n v="661"/>
    <n v="1347"/>
    <s v="KG"/>
    <x v="1"/>
    <m/>
  </r>
  <r>
    <x v="22"/>
    <x v="3"/>
    <d v="2018-04-01T00:00:00"/>
    <x v="2"/>
    <n v="1723"/>
    <n v="1987"/>
    <n v="3710"/>
    <s v="United Airlines"/>
    <x v="1"/>
    <m/>
  </r>
  <r>
    <x v="22"/>
    <x v="3"/>
    <d v="2018-04-01T00:00:00"/>
    <x v="2"/>
    <n v="668"/>
    <n v="597"/>
    <n v="1265"/>
    <s v="Delta Airlines"/>
    <x v="1"/>
    <m/>
  </r>
  <r>
    <x v="22"/>
    <x v="3"/>
    <d v="2018-04-01T00:00:00"/>
    <x v="7"/>
    <n v="1581"/>
    <n v="1689"/>
    <n v="3270"/>
    <s v="United Airlines"/>
    <x v="1"/>
    <m/>
  </r>
  <r>
    <x v="22"/>
    <x v="3"/>
    <d v="2018-04-01T00:00:00"/>
    <x v="3"/>
    <n v="2219"/>
    <n v="2461"/>
    <n v="4680"/>
    <s v="United Airlines"/>
    <x v="1"/>
    <m/>
  </r>
  <r>
    <x v="22"/>
    <x v="4"/>
    <d v="2018-05-01T00:00:00"/>
    <x v="1"/>
    <n v="0"/>
    <n v="0"/>
    <n v="0"/>
    <m/>
    <x v="0"/>
    <m/>
  </r>
  <r>
    <x v="22"/>
    <x v="4"/>
    <d v="2018-05-01T00:00:00"/>
    <x v="5"/>
    <n v="1469"/>
    <n v="1416"/>
    <n v="2885"/>
    <s v="United Airlines"/>
    <x v="1"/>
    <m/>
  </r>
  <r>
    <x v="22"/>
    <x v="4"/>
    <d v="2018-05-01T00:00:00"/>
    <x v="7"/>
    <n v="2012"/>
    <n v="1935"/>
    <n v="3947"/>
    <s v="United Airlines"/>
    <x v="1"/>
    <m/>
  </r>
  <r>
    <x v="22"/>
    <x v="4"/>
    <d v="2018-05-01T00:00:00"/>
    <x v="7"/>
    <n v="82"/>
    <n v="82"/>
    <n v="164"/>
    <s v="Swift Air"/>
    <x v="2"/>
    <m/>
  </r>
  <r>
    <x v="22"/>
    <x v="4"/>
    <d v="2018-05-01T00:00:00"/>
    <x v="0"/>
    <n v="2290"/>
    <n v="2236"/>
    <n v="4526"/>
    <s v="Delta Airlines"/>
    <x v="1"/>
    <m/>
  </r>
  <r>
    <x v="22"/>
    <x v="4"/>
    <d v="2018-05-01T00:00:00"/>
    <x v="0"/>
    <n v="2471"/>
    <n v="2385"/>
    <n v="4856"/>
    <s v="GoJet Airlines"/>
    <x v="1"/>
    <m/>
  </r>
  <r>
    <x v="22"/>
    <x v="4"/>
    <d v="2018-05-01T00:00:00"/>
    <x v="0"/>
    <n v="2242"/>
    <n v="2300"/>
    <n v="4542"/>
    <s v="Trans State Airlines"/>
    <x v="1"/>
    <m/>
  </r>
  <r>
    <x v="22"/>
    <x v="4"/>
    <d v="2018-05-01T00:00:00"/>
    <x v="0"/>
    <n v="40"/>
    <n v="46"/>
    <n v="86"/>
    <s v="United Airlines"/>
    <x v="1"/>
    <m/>
  </r>
  <r>
    <x v="22"/>
    <x v="4"/>
    <d v="2018-05-01T00:00:00"/>
    <x v="0"/>
    <n v="36"/>
    <m/>
    <n v="36"/>
    <s v="Sun Country"/>
    <x v="2"/>
    <m/>
  </r>
  <r>
    <x v="22"/>
    <x v="4"/>
    <d v="2018-05-01T00:00:00"/>
    <x v="6"/>
    <n v="547"/>
    <n v="557"/>
    <n v="1104"/>
    <s v="KG"/>
    <x v="1"/>
    <m/>
  </r>
  <r>
    <x v="22"/>
    <x v="4"/>
    <d v="2018-05-01T00:00:00"/>
    <x v="4"/>
    <n v="12239"/>
    <n v="1373"/>
    <n v="13612"/>
    <m/>
    <x v="1"/>
    <m/>
  </r>
  <r>
    <x v="22"/>
    <x v="4"/>
    <d v="2018-05-01T00:00:00"/>
    <x v="2"/>
    <n v="2441"/>
    <n v="2705"/>
    <n v="5146"/>
    <s v="United Airlines"/>
    <x v="1"/>
    <m/>
  </r>
  <r>
    <x v="22"/>
    <x v="4"/>
    <d v="2018-05-01T00:00:00"/>
    <x v="2"/>
    <n v="1210"/>
    <n v="964"/>
    <n v="2174"/>
    <s v="Delta Airlines"/>
    <x v="1"/>
    <m/>
  </r>
  <r>
    <x v="22"/>
    <x v="3"/>
    <d v="2018-04-01T00:00:00"/>
    <x v="3"/>
    <n v="152"/>
    <n v="152"/>
    <n v="304"/>
    <s v="Swift Air"/>
    <x v="2"/>
    <m/>
  </r>
  <r>
    <x v="22"/>
    <x v="4"/>
    <d v="2018-05-01T00:00:00"/>
    <x v="8"/>
    <n v="787"/>
    <n v="793"/>
    <n v="1580"/>
    <s v="KG"/>
    <x v="1"/>
    <m/>
  </r>
  <r>
    <x v="22"/>
    <x v="4"/>
    <d v="2018-05-01T00:00:00"/>
    <x v="3"/>
    <n v="2520"/>
    <n v="2596"/>
    <n v="5116"/>
    <s v="United Airlines"/>
    <x v="1"/>
    <m/>
  </r>
  <r>
    <x v="22"/>
    <x v="5"/>
    <d v="2018-06-01T00:00:00"/>
    <x v="5"/>
    <n v="1435"/>
    <n v="1443"/>
    <n v="2878"/>
    <s v="United Airlines"/>
    <x v="1"/>
    <m/>
  </r>
  <r>
    <x v="22"/>
    <x v="5"/>
    <d v="2018-06-01T00:00:00"/>
    <x v="1"/>
    <n v="0"/>
    <n v="0"/>
    <n v="0"/>
    <m/>
    <x v="1"/>
    <m/>
  </r>
  <r>
    <x v="22"/>
    <x v="5"/>
    <d v="2018-06-01T00:00:00"/>
    <x v="7"/>
    <n v="2014"/>
    <n v="2031"/>
    <n v="4045"/>
    <s v="United Airlines"/>
    <x v="1"/>
    <m/>
  </r>
  <r>
    <x v="22"/>
    <x v="5"/>
    <d v="2018-06-01T00:00:00"/>
    <x v="6"/>
    <m/>
    <m/>
    <n v="0"/>
    <m/>
    <x v="0"/>
    <m/>
  </r>
  <r>
    <x v="22"/>
    <x v="6"/>
    <d v="2018-07-01T00:00:00"/>
    <x v="6"/>
    <n v="657"/>
    <n v="621"/>
    <n v="1278"/>
    <s v="KG"/>
    <x v="1"/>
    <m/>
  </r>
  <r>
    <x v="22"/>
    <x v="6"/>
    <d v="2018-07-01T00:00:00"/>
    <x v="8"/>
    <n v="899"/>
    <n v="900"/>
    <n v="1799"/>
    <s v="KG"/>
    <x v="1"/>
    <m/>
  </r>
  <r>
    <x v="22"/>
    <x v="6"/>
    <d v="2018-07-01T00:00:00"/>
    <x v="3"/>
    <n v="2493"/>
    <n v="2515"/>
    <n v="5008"/>
    <s v="United Airlines"/>
    <x v="0"/>
    <m/>
  </r>
  <r>
    <x v="22"/>
    <x v="6"/>
    <d v="2018-07-01T00:00:00"/>
    <x v="5"/>
    <n v="1406"/>
    <n v="1424"/>
    <n v="2830"/>
    <s v="United Airlines"/>
    <x v="1"/>
    <m/>
  </r>
  <r>
    <x v="22"/>
    <x v="5"/>
    <d v="2018-06-01T00:00:00"/>
    <x v="0"/>
    <n v="2285"/>
    <n v="2257"/>
    <n v="4542"/>
    <s v="Delta Airlines"/>
    <x v="1"/>
    <m/>
  </r>
  <r>
    <x v="22"/>
    <x v="5"/>
    <d v="2018-06-01T00:00:00"/>
    <x v="0"/>
    <n v="536"/>
    <n v="489"/>
    <n v="1025"/>
    <s v="GoJet Airlines"/>
    <x v="1"/>
    <m/>
  </r>
  <r>
    <x v="22"/>
    <x v="5"/>
    <d v="2018-06-01T00:00:00"/>
    <x v="0"/>
    <n v="2955"/>
    <n v="2994"/>
    <n v="5949"/>
    <s v="Trans State Airlines"/>
    <x v="1"/>
    <m/>
  </r>
  <r>
    <x v="22"/>
    <x v="5"/>
    <d v="2018-06-01T00:00:00"/>
    <x v="0"/>
    <n v="1820"/>
    <n v="2049"/>
    <n v="3869"/>
    <s v="United Airlines"/>
    <x v="1"/>
    <m/>
  </r>
  <r>
    <x v="22"/>
    <x v="5"/>
    <d v="2018-06-01T00:00:00"/>
    <x v="0"/>
    <n v="46"/>
    <n v="45"/>
    <n v="91"/>
    <s v="Sun Country"/>
    <x v="2"/>
    <m/>
  </r>
  <r>
    <x v="22"/>
    <x v="6"/>
    <d v="2018-07-01T00:00:00"/>
    <x v="0"/>
    <n v="2146"/>
    <n v="2021"/>
    <n v="4167"/>
    <s v="Delta Airlines"/>
    <x v="1"/>
    <m/>
  </r>
  <r>
    <x v="22"/>
    <x v="6"/>
    <d v="2018-07-01T00:00:00"/>
    <x v="0"/>
    <n v="536"/>
    <n v="489"/>
    <n v="1025"/>
    <s v="GoJet Airlines"/>
    <x v="1"/>
    <m/>
  </r>
  <r>
    <x v="22"/>
    <x v="6"/>
    <d v="2018-07-01T00:00:00"/>
    <x v="0"/>
    <n v="3295"/>
    <n v="3226"/>
    <n v="6521"/>
    <s v="Trans State Airlines"/>
    <x v="1"/>
    <m/>
  </r>
  <r>
    <x v="22"/>
    <x v="6"/>
    <d v="2018-07-01T00:00:00"/>
    <x v="0"/>
    <n v="2361"/>
    <n v="2367"/>
    <n v="4728"/>
    <s v="United Airlines"/>
    <x v="1"/>
    <m/>
  </r>
  <r>
    <x v="22"/>
    <x v="6"/>
    <d v="2018-07-01T00:00:00"/>
    <x v="0"/>
    <n v="150"/>
    <n v="150"/>
    <n v="300"/>
    <s v="Swift Air"/>
    <x v="2"/>
    <m/>
  </r>
  <r>
    <x v="22"/>
    <x v="5"/>
    <d v="2018-06-01T00:00:00"/>
    <x v="3"/>
    <n v="2652"/>
    <n v="2893"/>
    <n v="5545"/>
    <s v="United Airlines"/>
    <x v="1"/>
    <m/>
  </r>
  <r>
    <x v="22"/>
    <x v="5"/>
    <d v="2018-06-01T00:00:00"/>
    <x v="2"/>
    <n v="3510"/>
    <n v="3842"/>
    <n v="7352"/>
    <s v="United Airlines"/>
    <x v="1"/>
    <m/>
  </r>
  <r>
    <x v="22"/>
    <x v="5"/>
    <d v="2018-06-01T00:00:00"/>
    <x v="2"/>
    <n v="1624"/>
    <n v="1388"/>
    <n v="3012"/>
    <s v="Delta Airlines"/>
    <x v="1"/>
    <m/>
  </r>
  <r>
    <x v="22"/>
    <x v="6"/>
    <d v="2018-07-01T00:00:00"/>
    <x v="2"/>
    <n v="4172"/>
    <n v="3938"/>
    <n v="8110"/>
    <s v="United Airlines"/>
    <x v="1"/>
    <m/>
  </r>
  <r>
    <x v="22"/>
    <x v="6"/>
    <d v="2018-07-01T00:00:00"/>
    <x v="2"/>
    <n v="1624"/>
    <n v="1388"/>
    <n v="3012"/>
    <s v="Delta Airlines"/>
    <x v="1"/>
    <m/>
  </r>
  <r>
    <x v="22"/>
    <x v="5"/>
    <d v="2018-06-01T00:00:00"/>
    <x v="4"/>
    <n v="37867"/>
    <n v="43607"/>
    <n v="81474"/>
    <m/>
    <x v="1"/>
    <m/>
  </r>
  <r>
    <x v="22"/>
    <x v="6"/>
    <d v="2018-07-01T00:00:00"/>
    <x v="4"/>
    <n v="56762"/>
    <n v="57190"/>
    <n v="113952"/>
    <m/>
    <x v="1"/>
    <m/>
  </r>
  <r>
    <x v="22"/>
    <x v="6"/>
    <d v="2018-07-01T00:00:00"/>
    <x v="1"/>
    <n v="0"/>
    <n v="0"/>
    <n v="0"/>
    <m/>
    <x v="1"/>
    <m/>
  </r>
  <r>
    <x v="22"/>
    <x v="5"/>
    <d v="2018-06-01T00:00:00"/>
    <x v="8"/>
    <n v="853"/>
    <n v="814"/>
    <n v="1667"/>
    <s v="KG"/>
    <x v="1"/>
    <m/>
  </r>
  <r>
    <x v="22"/>
    <x v="5"/>
    <d v="2018-06-01T00:00:00"/>
    <x v="6"/>
    <n v="573"/>
    <n v="624"/>
    <n v="1197"/>
    <s v="KG"/>
    <x v="1"/>
    <m/>
  </r>
  <r>
    <x v="22"/>
    <x v="6"/>
    <d v="2018-07-01T00:00:00"/>
    <x v="7"/>
    <n v="2136"/>
    <n v="2177"/>
    <n v="4313"/>
    <s v="United Airlines"/>
    <x v="1"/>
    <m/>
  </r>
  <r>
    <x v="22"/>
    <x v="7"/>
    <d v="2018-08-01T00:00:00"/>
    <x v="5"/>
    <n v="1301"/>
    <n v="1501"/>
    <n v="2802"/>
    <s v="United Airlines"/>
    <x v="1"/>
    <m/>
  </r>
  <r>
    <x v="22"/>
    <x v="8"/>
    <d v="2018-09-01T00:00:00"/>
    <x v="5"/>
    <n v="1349"/>
    <n v="1251"/>
    <n v="2600"/>
    <s v="United Airlines"/>
    <x v="1"/>
    <m/>
  </r>
  <r>
    <x v="22"/>
    <x v="7"/>
    <d v="2018-08-01T00:00:00"/>
    <x v="7"/>
    <n v="2094"/>
    <n v="2010"/>
    <n v="4104"/>
    <s v="United Airlines"/>
    <x v="1"/>
    <m/>
  </r>
  <r>
    <x v="22"/>
    <x v="8"/>
    <d v="2018-09-01T00:00:00"/>
    <x v="7"/>
    <n v="1915"/>
    <n v="1881"/>
    <n v="3796"/>
    <s v="United Airlines"/>
    <x v="1"/>
    <m/>
  </r>
  <r>
    <x v="22"/>
    <x v="9"/>
    <d v="2018-10-01T00:00:00"/>
    <x v="7"/>
    <n v="2033"/>
    <n v="2012"/>
    <n v="4045"/>
    <s v="United Airlines"/>
    <x v="1"/>
    <m/>
  </r>
  <r>
    <x v="22"/>
    <x v="7"/>
    <d v="2018-08-01T00:00:00"/>
    <x v="6"/>
    <n v="703"/>
    <n v="677"/>
    <n v="1380"/>
    <s v="KG"/>
    <x v="1"/>
    <m/>
  </r>
  <r>
    <x v="22"/>
    <x v="8"/>
    <d v="2018-09-01T00:00:00"/>
    <x v="6"/>
    <n v="656"/>
    <n v="619"/>
    <n v="1275"/>
    <s v="KG"/>
    <x v="1"/>
    <m/>
  </r>
  <r>
    <x v="22"/>
    <x v="9"/>
    <d v="2018-10-01T00:00:00"/>
    <x v="6"/>
    <n v="654"/>
    <n v="688"/>
    <n v="1342"/>
    <s v="KG"/>
    <x v="1"/>
    <m/>
  </r>
  <r>
    <x v="22"/>
    <x v="7"/>
    <d v="2018-08-01T00:00:00"/>
    <x v="3"/>
    <n v="2378"/>
    <n v="2257"/>
    <n v="4635"/>
    <s v="United Airlines"/>
    <x v="1"/>
    <m/>
  </r>
  <r>
    <x v="22"/>
    <x v="8"/>
    <d v="2018-09-01T00:00:00"/>
    <x v="3"/>
    <n v="2080"/>
    <n v="2019"/>
    <n v="4099"/>
    <s v="United Airlines"/>
    <x v="1"/>
    <m/>
  </r>
  <r>
    <x v="22"/>
    <x v="9"/>
    <d v="2018-10-01T00:00:00"/>
    <x v="3"/>
    <n v="2313"/>
    <n v="2239"/>
    <n v="4552"/>
    <s v="United Airlines"/>
    <x v="1"/>
    <m/>
  </r>
  <r>
    <x v="22"/>
    <x v="9"/>
    <d v="2018-10-01T00:00:00"/>
    <x v="3"/>
    <n v="139"/>
    <n v="139"/>
    <n v="278"/>
    <s v="Swift Air"/>
    <x v="2"/>
    <m/>
  </r>
  <r>
    <x v="22"/>
    <x v="8"/>
    <d v="2018-09-01T00:00:00"/>
    <x v="8"/>
    <n v="854"/>
    <n v="718"/>
    <n v="1572"/>
    <s v="KG"/>
    <x v="1"/>
    <m/>
  </r>
  <r>
    <x v="22"/>
    <x v="7"/>
    <d v="2018-08-01T00:00:00"/>
    <x v="8"/>
    <n v="881"/>
    <n v="845"/>
    <n v="1726"/>
    <s v="KG"/>
    <x v="1"/>
    <m/>
  </r>
  <r>
    <x v="22"/>
    <x v="9"/>
    <d v="2018-10-01T00:00:00"/>
    <x v="8"/>
    <n v="823"/>
    <n v="835"/>
    <n v="1658"/>
    <s v="KG"/>
    <x v="1"/>
    <m/>
  </r>
  <r>
    <x v="22"/>
    <x v="7"/>
    <d v="2018-08-01T00:00:00"/>
    <x v="1"/>
    <n v="0"/>
    <n v="0"/>
    <n v="0"/>
    <m/>
    <x v="0"/>
    <m/>
  </r>
  <r>
    <x v="22"/>
    <x v="8"/>
    <d v="2018-09-01T00:00:00"/>
    <x v="1"/>
    <n v="0"/>
    <n v="0"/>
    <n v="0"/>
    <m/>
    <x v="0"/>
    <m/>
  </r>
  <r>
    <x v="22"/>
    <x v="9"/>
    <d v="2018-10-01T00:00:00"/>
    <x v="1"/>
    <n v="0"/>
    <n v="0"/>
    <n v="0"/>
    <m/>
    <x v="0"/>
    <m/>
  </r>
  <r>
    <x v="22"/>
    <x v="9"/>
    <d v="2018-10-01T00:00:00"/>
    <x v="5"/>
    <n v="1611"/>
    <n v="1481"/>
    <n v="3092"/>
    <s v="United Airlines"/>
    <x v="1"/>
    <m/>
  </r>
  <r>
    <x v="22"/>
    <x v="7"/>
    <d v="2018-08-01T00:00:00"/>
    <x v="0"/>
    <n v="2228"/>
    <n v="2224"/>
    <n v="4452"/>
    <s v="Delta Airlines"/>
    <x v="1"/>
    <m/>
  </r>
  <r>
    <x v="22"/>
    <x v="7"/>
    <d v="2018-08-01T00:00:00"/>
    <x v="0"/>
    <n v="536"/>
    <n v="489"/>
    <n v="1025"/>
    <s v="United Airlines"/>
    <x v="1"/>
    <m/>
  </r>
  <r>
    <x v="22"/>
    <x v="7"/>
    <d v="2018-08-01T00:00:00"/>
    <x v="0"/>
    <n v="3305"/>
    <n v="3223"/>
    <n v="6528"/>
    <s v="United Airlines"/>
    <x v="1"/>
    <m/>
  </r>
  <r>
    <x v="22"/>
    <x v="7"/>
    <d v="2018-08-01T00:00:00"/>
    <x v="0"/>
    <n v="2322"/>
    <n v="2151"/>
    <n v="4473"/>
    <s v="United Airlines"/>
    <x v="1"/>
    <m/>
  </r>
  <r>
    <x v="22"/>
    <x v="7"/>
    <d v="2018-08-01T00:00:00"/>
    <x v="0"/>
    <n v="100"/>
    <n v="39"/>
    <n v="139"/>
    <s v="Sun Country"/>
    <x v="2"/>
    <m/>
  </r>
  <r>
    <x v="22"/>
    <x v="8"/>
    <d v="2018-09-01T00:00:00"/>
    <x v="0"/>
    <n v="2327"/>
    <n v="2292"/>
    <n v="4619"/>
    <s v="Delta Airlines"/>
    <x v="1"/>
    <m/>
  </r>
  <r>
    <x v="22"/>
    <x v="8"/>
    <d v="2018-09-01T00:00:00"/>
    <x v="0"/>
    <n v="4411"/>
    <n v="4338"/>
    <n v="8749"/>
    <s v="United Airlines"/>
    <x v="1"/>
    <m/>
  </r>
  <r>
    <x v="22"/>
    <x v="8"/>
    <d v="2018-09-01T00:00:00"/>
    <x v="0"/>
    <n v="536"/>
    <n v="489"/>
    <n v="1025"/>
    <s v="United Airlines"/>
    <x v="1"/>
    <m/>
  </r>
  <r>
    <x v="22"/>
    <x v="8"/>
    <d v="2018-09-01T00:00:00"/>
    <x v="0"/>
    <n v="145"/>
    <n v="145"/>
    <n v="290"/>
    <s v="Swift Air"/>
    <x v="2"/>
    <m/>
  </r>
  <r>
    <x v="22"/>
    <x v="9"/>
    <d v="2018-10-01T00:00:00"/>
    <x v="0"/>
    <n v="2036"/>
    <n v="2246"/>
    <n v="4282"/>
    <s v="Delta Airlines"/>
    <x v="1"/>
    <m/>
  </r>
  <r>
    <x v="22"/>
    <x v="9"/>
    <d v="2018-10-01T00:00:00"/>
    <x v="0"/>
    <n v="3243"/>
    <n v="3076"/>
    <n v="6319"/>
    <s v="United Airlines"/>
    <x v="1"/>
    <m/>
  </r>
  <r>
    <x v="22"/>
    <x v="9"/>
    <d v="2018-10-01T00:00:00"/>
    <x v="0"/>
    <n v="1583"/>
    <n v="1441"/>
    <n v="3024"/>
    <s v="United Airlines"/>
    <x v="1"/>
    <m/>
  </r>
  <r>
    <x v="22"/>
    <x v="9"/>
    <d v="2018-10-01T00:00:00"/>
    <x v="0"/>
    <n v="180"/>
    <n v="234"/>
    <n v="414"/>
    <s v="United Airlines"/>
    <x v="1"/>
    <m/>
  </r>
  <r>
    <x v="22"/>
    <x v="9"/>
    <d v="2018-10-01T00:00:00"/>
    <x v="0"/>
    <n v="52"/>
    <n v="52"/>
    <n v="104"/>
    <s v="Sun Country"/>
    <x v="2"/>
    <m/>
  </r>
  <r>
    <x v="22"/>
    <x v="9"/>
    <d v="2018-10-01T00:00:00"/>
    <x v="2"/>
    <n v="2738"/>
    <n v="2496"/>
    <n v="5234"/>
    <s v="United Airlines"/>
    <x v="1"/>
    <m/>
  </r>
  <r>
    <x v="22"/>
    <x v="8"/>
    <d v="2018-09-01T00:00:00"/>
    <x v="2"/>
    <n v="2898"/>
    <n v="2570"/>
    <n v="5468"/>
    <s v="United Airlines"/>
    <x v="1"/>
    <m/>
  </r>
  <r>
    <x v="22"/>
    <x v="8"/>
    <d v="2018-09-01T00:00:00"/>
    <x v="2"/>
    <n v="1371"/>
    <n v="1027"/>
    <n v="2398"/>
    <s v="Delta Airlines"/>
    <x v="1"/>
    <m/>
  </r>
  <r>
    <x v="22"/>
    <x v="7"/>
    <d v="2018-08-01T00:00:00"/>
    <x v="2"/>
    <n v="3792"/>
    <n v="9736"/>
    <n v="13528"/>
    <s v="United Airlines"/>
    <x v="1"/>
    <m/>
  </r>
  <r>
    <x v="22"/>
    <x v="7"/>
    <d v="2018-08-01T00:00:00"/>
    <x v="2"/>
    <n v="1544"/>
    <n v="1312"/>
    <n v="2856"/>
    <s v="Delta Airlines"/>
    <x v="1"/>
    <m/>
  </r>
  <r>
    <x v="22"/>
    <x v="7"/>
    <d v="2018-08-01T00:00:00"/>
    <x v="4"/>
    <n v="56903"/>
    <n v="53605"/>
    <n v="110508"/>
    <m/>
    <x v="1"/>
    <m/>
  </r>
  <r>
    <x v="22"/>
    <x v="8"/>
    <d v="2018-09-01T00:00:00"/>
    <x v="4"/>
    <n v="43333"/>
    <n v="39469"/>
    <n v="82802"/>
    <m/>
    <x v="1"/>
    <m/>
  </r>
  <r>
    <x v="22"/>
    <x v="9"/>
    <d v="2018-10-01T00:00:00"/>
    <x v="4"/>
    <n v="23122"/>
    <n v="18518"/>
    <n v="41640"/>
    <m/>
    <x v="1"/>
    <m/>
  </r>
  <r>
    <x v="22"/>
    <x v="10"/>
    <d v="2018-11-01T00:00:00"/>
    <x v="1"/>
    <n v="736"/>
    <n v="725"/>
    <n v="1461"/>
    <s v="American Airlines"/>
    <x v="1"/>
    <m/>
  </r>
  <r>
    <x v="22"/>
    <x v="11"/>
    <d v="2018-12-01T00:00:00"/>
    <x v="1"/>
    <n v="861"/>
    <n v="904"/>
    <n v="1765"/>
    <s v="American Airlines"/>
    <x v="1"/>
    <m/>
  </r>
  <r>
    <x v="22"/>
    <x v="10"/>
    <d v="2018-11-01T00:00:00"/>
    <x v="5"/>
    <n v="1562"/>
    <n v="1520"/>
    <n v="3082"/>
    <s v="United Airlines"/>
    <x v="1"/>
    <m/>
  </r>
  <r>
    <x v="22"/>
    <x v="11"/>
    <d v="2018-12-01T00:00:00"/>
    <x v="5"/>
    <n v="1569"/>
    <n v="1317"/>
    <n v="2886"/>
    <s v="United Airlines"/>
    <x v="1"/>
    <m/>
  </r>
  <r>
    <x v="22"/>
    <x v="10"/>
    <d v="2018-11-01T00:00:00"/>
    <x v="7"/>
    <n v="2164"/>
    <n v="2103"/>
    <n v="4267"/>
    <s v="United Airlines"/>
    <x v="0"/>
    <m/>
  </r>
  <r>
    <x v="22"/>
    <x v="11"/>
    <d v="2018-12-01T00:00:00"/>
    <x v="7"/>
    <n v="2268"/>
    <n v="2228"/>
    <n v="4496"/>
    <s v="United Airlines"/>
    <x v="1"/>
    <m/>
  </r>
  <r>
    <x v="22"/>
    <x v="10"/>
    <d v="2018-11-01T00:00:00"/>
    <x v="6"/>
    <n v="681"/>
    <n v="659"/>
    <n v="1340"/>
    <s v="KG"/>
    <x v="1"/>
    <m/>
  </r>
  <r>
    <x v="22"/>
    <x v="11"/>
    <d v="2018-12-01T00:00:00"/>
    <x v="6"/>
    <n v="713"/>
    <n v="677"/>
    <n v="1390"/>
    <s v="KG"/>
    <x v="1"/>
    <m/>
  </r>
  <r>
    <x v="22"/>
    <x v="10"/>
    <d v="2018-11-01T00:00:00"/>
    <x v="4"/>
    <n v="12982"/>
    <n v="12981"/>
    <n v="25963"/>
    <m/>
    <x v="1"/>
    <m/>
  </r>
  <r>
    <x v="22"/>
    <x v="11"/>
    <d v="2018-12-01T00:00:00"/>
    <x v="4"/>
    <n v="23305"/>
    <n v="33049"/>
    <n v="56354"/>
    <m/>
    <x v="1"/>
    <m/>
  </r>
  <r>
    <x v="22"/>
    <x v="10"/>
    <d v="2018-11-01T00:00:00"/>
    <x v="2"/>
    <n v="2297"/>
    <n v="2133"/>
    <n v="4430"/>
    <s v="United Airlines"/>
    <x v="1"/>
    <m/>
  </r>
  <r>
    <x v="22"/>
    <x v="11"/>
    <d v="2018-12-01T00:00:00"/>
    <x v="2"/>
    <n v="2166"/>
    <n v="2302"/>
    <n v="4468"/>
    <s v="United Airlines"/>
    <x v="1"/>
    <m/>
  </r>
  <r>
    <x v="22"/>
    <x v="10"/>
    <d v="2018-11-01T00:00:00"/>
    <x v="8"/>
    <n v="821"/>
    <n v="783"/>
    <n v="1604"/>
    <s v="KG"/>
    <x v="1"/>
    <m/>
  </r>
  <r>
    <x v="22"/>
    <x v="11"/>
    <d v="2018-12-01T00:00:00"/>
    <x v="8"/>
    <n v="915"/>
    <n v="917"/>
    <n v="1832"/>
    <s v="KG"/>
    <x v="1"/>
    <m/>
  </r>
  <r>
    <x v="22"/>
    <x v="10"/>
    <d v="2018-11-01T00:00:00"/>
    <x v="0"/>
    <n v="2520"/>
    <n v="2382"/>
    <n v="4902"/>
    <s v="Delta Airlines"/>
    <x v="1"/>
    <m/>
  </r>
  <r>
    <x v="22"/>
    <x v="10"/>
    <d v="2018-11-01T00:00:00"/>
    <x v="0"/>
    <n v="134"/>
    <n v="108"/>
    <n v="242"/>
    <s v="GoJet Airlines"/>
    <x v="1"/>
    <m/>
  </r>
  <r>
    <x v="22"/>
    <x v="10"/>
    <d v="2018-11-01T00:00:00"/>
    <x v="0"/>
    <n v="2447"/>
    <n v="2368"/>
    <n v="4815"/>
    <s v="Trans State Airlines"/>
    <x v="1"/>
    <m/>
  </r>
  <r>
    <x v="22"/>
    <x v="10"/>
    <d v="2018-11-01T00:00:00"/>
    <x v="0"/>
    <n v="2077"/>
    <n v="1994"/>
    <n v="4071"/>
    <s v="United Airlines"/>
    <x v="1"/>
    <m/>
  </r>
  <r>
    <x v="22"/>
    <x v="10"/>
    <d v="2018-11-01T00:00:00"/>
    <x v="0"/>
    <n v="108"/>
    <n v="108"/>
    <n v="216"/>
    <s v="Swift Air"/>
    <x v="2"/>
    <m/>
  </r>
  <r>
    <x v="22"/>
    <x v="10"/>
    <d v="2018-11-01T00:00:00"/>
    <x v="0"/>
    <n v="54"/>
    <n v="54"/>
    <n v="108"/>
    <s v="Sun Country"/>
    <x v="2"/>
    <m/>
  </r>
  <r>
    <x v="22"/>
    <x v="11"/>
    <d v="2018-12-01T00:00:00"/>
    <x v="0"/>
    <n v="2365"/>
    <n v="2359"/>
    <n v="4724"/>
    <s v="Delta Airlines"/>
    <x v="1"/>
    <m/>
  </r>
  <r>
    <x v="22"/>
    <x v="11"/>
    <d v="2018-12-01T00:00:00"/>
    <x v="0"/>
    <n v="2034"/>
    <n v="2217"/>
    <n v="4251"/>
    <s v="GoJet Airlines"/>
    <x v="1"/>
    <m/>
  </r>
  <r>
    <x v="22"/>
    <x v="11"/>
    <d v="2018-12-01T00:00:00"/>
    <x v="0"/>
    <n v="2108"/>
    <n v="2078"/>
    <n v="4186"/>
    <s v="Trans State Airlines"/>
    <x v="1"/>
    <m/>
  </r>
  <r>
    <x v="22"/>
    <x v="11"/>
    <d v="2018-12-01T00:00:00"/>
    <x v="0"/>
    <n v="1313"/>
    <n v="1279"/>
    <n v="2592"/>
    <s v="United Airlines"/>
    <x v="1"/>
    <m/>
  </r>
  <r>
    <x v="22"/>
    <x v="11"/>
    <d v="2018-12-01T00:00:00"/>
    <x v="0"/>
    <n v="148"/>
    <n v="0"/>
    <n v="148"/>
    <s v="Swift Air"/>
    <x v="2"/>
    <m/>
  </r>
  <r>
    <x v="22"/>
    <x v="10"/>
    <d v="2018-11-01T00:00:00"/>
    <x v="3"/>
    <n v="2272"/>
    <n v="2148"/>
    <n v="4420"/>
    <s v="United Airlines"/>
    <x v="1"/>
    <m/>
  </r>
  <r>
    <x v="22"/>
    <x v="11"/>
    <d v="2018-12-01T00:00:00"/>
    <x v="3"/>
    <n v="2278"/>
    <n v="2343"/>
    <n v="4621"/>
    <s v="United Airlines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94">
  <r>
    <x v="0"/>
    <x v="0"/>
    <d v="1996-01-01T00:00:00"/>
    <x v="0"/>
    <n v="4818"/>
    <n v="4255"/>
    <n v="9073"/>
    <m/>
    <x v="0"/>
  </r>
  <r>
    <x v="0"/>
    <x v="1"/>
    <d v="1996-02-01T00:00:00"/>
    <x v="0"/>
    <n v="4309"/>
    <n v="4323"/>
    <n v="8632"/>
    <m/>
    <x v="0"/>
  </r>
  <r>
    <x v="0"/>
    <x v="2"/>
    <d v="1996-03-01T00:00:00"/>
    <x v="0"/>
    <n v="4665"/>
    <n v="4362"/>
    <n v="9027"/>
    <m/>
    <x v="0"/>
  </r>
  <r>
    <x v="0"/>
    <x v="3"/>
    <d v="1996-04-01T00:00:00"/>
    <x v="0"/>
    <n v="4332"/>
    <n v="4814"/>
    <n v="9146"/>
    <m/>
    <x v="0"/>
  </r>
  <r>
    <x v="0"/>
    <x v="4"/>
    <d v="1996-05-01T00:00:00"/>
    <x v="0"/>
    <n v="5605"/>
    <n v="5529"/>
    <n v="11134"/>
    <m/>
    <x v="0"/>
  </r>
  <r>
    <x v="0"/>
    <x v="5"/>
    <d v="1996-06-01T00:00:00"/>
    <x v="0"/>
    <n v="5761"/>
    <n v="6065"/>
    <n v="11826"/>
    <m/>
    <x v="0"/>
  </r>
  <r>
    <x v="0"/>
    <x v="6"/>
    <d v="1996-07-01T00:00:00"/>
    <x v="0"/>
    <n v="5709"/>
    <n v="5498"/>
    <n v="11207"/>
    <m/>
    <x v="0"/>
  </r>
  <r>
    <x v="0"/>
    <x v="7"/>
    <d v="1996-08-01T00:00:00"/>
    <x v="0"/>
    <n v="5402"/>
    <n v="5628"/>
    <n v="11030"/>
    <m/>
    <x v="0"/>
  </r>
  <r>
    <x v="0"/>
    <x v="8"/>
    <d v="1996-09-01T00:00:00"/>
    <x v="0"/>
    <n v="4954"/>
    <n v="4694"/>
    <n v="9648"/>
    <m/>
    <x v="0"/>
  </r>
  <r>
    <x v="0"/>
    <x v="9"/>
    <d v="1996-10-01T00:00:00"/>
    <x v="0"/>
    <n v="5507"/>
    <n v="5076"/>
    <n v="10583"/>
    <m/>
    <x v="0"/>
  </r>
  <r>
    <x v="0"/>
    <x v="10"/>
    <d v="1996-11-01T00:00:00"/>
    <x v="0"/>
    <n v="5019"/>
    <n v="4870"/>
    <n v="9889"/>
    <m/>
    <x v="0"/>
  </r>
  <r>
    <x v="0"/>
    <x v="11"/>
    <d v="1996-12-01T00:00:00"/>
    <x v="0"/>
    <n v="5888"/>
    <n v="6051"/>
    <n v="11939"/>
    <m/>
    <x v="0"/>
  </r>
  <r>
    <x v="1"/>
    <x v="0"/>
    <d v="1997-01-01T00:00:00"/>
    <x v="0"/>
    <n v="4869"/>
    <n v="4447"/>
    <n v="9316"/>
    <m/>
    <x v="0"/>
  </r>
  <r>
    <x v="1"/>
    <x v="1"/>
    <d v="1997-02-01T00:00:00"/>
    <x v="0"/>
    <n v="4162"/>
    <n v="4037"/>
    <n v="8199"/>
    <m/>
    <x v="0"/>
  </r>
  <r>
    <x v="1"/>
    <x v="2"/>
    <d v="1997-03-01T00:00:00"/>
    <x v="0"/>
    <n v="5346"/>
    <n v="5351"/>
    <n v="10697"/>
    <m/>
    <x v="0"/>
  </r>
  <r>
    <x v="1"/>
    <x v="3"/>
    <d v="1997-04-01T00:00:00"/>
    <x v="0"/>
    <n v="4907"/>
    <n v="4790"/>
    <n v="9697"/>
    <m/>
    <x v="0"/>
  </r>
  <r>
    <x v="1"/>
    <x v="4"/>
    <d v="1997-05-01T00:00:00"/>
    <x v="0"/>
    <n v="5439"/>
    <n v="5389"/>
    <n v="10828"/>
    <m/>
    <x v="0"/>
  </r>
  <r>
    <x v="1"/>
    <x v="5"/>
    <d v="1997-06-01T00:00:00"/>
    <x v="0"/>
    <n v="5925"/>
    <n v="6070"/>
    <n v="11995"/>
    <m/>
    <x v="0"/>
  </r>
  <r>
    <x v="1"/>
    <x v="6"/>
    <d v="1997-07-01T00:00:00"/>
    <x v="0"/>
    <n v="6441"/>
    <n v="6358"/>
    <n v="12799"/>
    <m/>
    <x v="0"/>
  </r>
  <r>
    <x v="1"/>
    <x v="7"/>
    <d v="1997-08-01T00:00:00"/>
    <x v="0"/>
    <n v="6666"/>
    <n v="6627"/>
    <n v="13293"/>
    <m/>
    <x v="0"/>
  </r>
  <r>
    <x v="1"/>
    <x v="8"/>
    <d v="1997-09-01T00:00:00"/>
    <x v="0"/>
    <n v="5378"/>
    <n v="5378"/>
    <n v="10756"/>
    <m/>
    <x v="0"/>
  </r>
  <r>
    <x v="1"/>
    <x v="9"/>
    <d v="1997-10-01T00:00:00"/>
    <x v="0"/>
    <n v="6247"/>
    <n v="5854"/>
    <n v="12101"/>
    <m/>
    <x v="0"/>
  </r>
  <r>
    <x v="1"/>
    <x v="10"/>
    <d v="1997-11-01T00:00:00"/>
    <x v="0"/>
    <n v="5183"/>
    <n v="5051"/>
    <n v="10234"/>
    <m/>
    <x v="0"/>
  </r>
  <r>
    <x v="1"/>
    <x v="11"/>
    <d v="1997-12-01T00:00:00"/>
    <x v="0"/>
    <n v="6165"/>
    <n v="6500"/>
    <n v="12665"/>
    <m/>
    <x v="0"/>
  </r>
  <r>
    <x v="2"/>
    <x v="0"/>
    <d v="1998-01-01T00:00:00"/>
    <x v="0"/>
    <n v="5055"/>
    <n v="4527"/>
    <n v="9582"/>
    <m/>
    <x v="0"/>
  </r>
  <r>
    <x v="2"/>
    <x v="1"/>
    <d v="1998-02-01T00:00:00"/>
    <x v="0"/>
    <n v="4427"/>
    <n v="4229"/>
    <n v="8656"/>
    <m/>
    <x v="0"/>
  </r>
  <r>
    <x v="2"/>
    <x v="2"/>
    <d v="1998-03-01T00:00:00"/>
    <x v="0"/>
    <n v="5600"/>
    <n v="5758"/>
    <n v="11358"/>
    <m/>
    <x v="0"/>
  </r>
  <r>
    <x v="2"/>
    <x v="3"/>
    <d v="1998-04-01T00:00:00"/>
    <x v="0"/>
    <n v="5068"/>
    <n v="5101"/>
    <n v="10169"/>
    <m/>
    <x v="0"/>
  </r>
  <r>
    <x v="2"/>
    <x v="4"/>
    <d v="1998-05-01T00:00:00"/>
    <x v="0"/>
    <n v="5102"/>
    <n v="5280"/>
    <n v="10382"/>
    <m/>
    <x v="0"/>
  </r>
  <r>
    <x v="2"/>
    <x v="5"/>
    <d v="1998-06-01T00:00:00"/>
    <x v="0"/>
    <n v="6171"/>
    <n v="6344"/>
    <n v="12515"/>
    <m/>
    <x v="0"/>
  </r>
  <r>
    <x v="2"/>
    <x v="6"/>
    <d v="1998-07-01T00:00:00"/>
    <x v="0"/>
    <n v="6871"/>
    <n v="7129"/>
    <n v="14000"/>
    <m/>
    <x v="0"/>
  </r>
  <r>
    <x v="2"/>
    <x v="7"/>
    <d v="1998-08-01T00:00:00"/>
    <x v="0"/>
    <n v="7148"/>
    <n v="6967"/>
    <n v="14115"/>
    <m/>
    <x v="0"/>
  </r>
  <r>
    <x v="2"/>
    <x v="8"/>
    <d v="1998-09-01T00:00:00"/>
    <x v="0"/>
    <n v="6737"/>
    <n v="6031"/>
    <n v="12768"/>
    <m/>
    <x v="0"/>
  </r>
  <r>
    <x v="2"/>
    <x v="9"/>
    <d v="1998-10-01T00:00:00"/>
    <x v="0"/>
    <n v="6214"/>
    <n v="5904"/>
    <n v="12118"/>
    <m/>
    <x v="0"/>
  </r>
  <r>
    <x v="2"/>
    <x v="10"/>
    <d v="1998-11-01T00:00:00"/>
    <x v="0"/>
    <n v="5586"/>
    <n v="5642"/>
    <n v="11228"/>
    <m/>
    <x v="0"/>
  </r>
  <r>
    <x v="2"/>
    <x v="11"/>
    <d v="1998-12-01T00:00:00"/>
    <x v="0"/>
    <n v="6431"/>
    <n v="6580"/>
    <n v="13011"/>
    <m/>
    <x v="0"/>
  </r>
  <r>
    <x v="3"/>
    <x v="0"/>
    <d v="1999-01-01T00:00:00"/>
    <x v="0"/>
    <n v="5060"/>
    <n v="4744"/>
    <n v="9804"/>
    <m/>
    <x v="0"/>
  </r>
  <r>
    <x v="3"/>
    <x v="1"/>
    <d v="1999-02-01T00:00:00"/>
    <x v="0"/>
    <n v="4546"/>
    <n v="4421"/>
    <n v="8967"/>
    <m/>
    <x v="0"/>
  </r>
  <r>
    <x v="3"/>
    <x v="2"/>
    <d v="1999-03-01T00:00:00"/>
    <x v="0"/>
    <n v="5788"/>
    <n v="5447"/>
    <n v="11235"/>
    <m/>
    <x v="0"/>
  </r>
  <r>
    <x v="3"/>
    <x v="3"/>
    <d v="1999-04-01T00:00:00"/>
    <x v="0"/>
    <n v="5163"/>
    <n v="5635"/>
    <n v="10798"/>
    <m/>
    <x v="0"/>
  </r>
  <r>
    <x v="3"/>
    <x v="4"/>
    <d v="1999-05-01T00:00:00"/>
    <x v="0"/>
    <n v="5429"/>
    <n v="5434"/>
    <n v="10863"/>
    <m/>
    <x v="0"/>
  </r>
  <r>
    <x v="3"/>
    <x v="5"/>
    <d v="1999-06-01T00:00:00"/>
    <x v="0"/>
    <n v="6285"/>
    <n v="6302"/>
    <n v="12587"/>
    <m/>
    <x v="0"/>
  </r>
  <r>
    <x v="3"/>
    <x v="6"/>
    <d v="1999-07-01T00:00:00"/>
    <x v="0"/>
    <n v="6724"/>
    <n v="6302"/>
    <n v="13026"/>
    <m/>
    <x v="0"/>
  </r>
  <r>
    <x v="3"/>
    <x v="7"/>
    <d v="1999-08-01T00:00:00"/>
    <x v="0"/>
    <n v="6278"/>
    <n v="6248"/>
    <n v="12526"/>
    <m/>
    <x v="0"/>
  </r>
  <r>
    <x v="3"/>
    <x v="8"/>
    <d v="1999-09-01T00:00:00"/>
    <x v="0"/>
    <n v="6237"/>
    <n v="6114"/>
    <n v="12351"/>
    <m/>
    <x v="0"/>
  </r>
  <r>
    <x v="3"/>
    <x v="9"/>
    <d v="1999-10-01T00:00:00"/>
    <x v="0"/>
    <n v="6292"/>
    <n v="6114"/>
    <n v="12406"/>
    <m/>
    <x v="0"/>
  </r>
  <r>
    <x v="3"/>
    <x v="10"/>
    <d v="1999-11-01T00:00:00"/>
    <x v="0"/>
    <n v="5800"/>
    <n v="5640"/>
    <n v="11440"/>
    <m/>
    <x v="0"/>
  </r>
  <r>
    <x v="3"/>
    <x v="11"/>
    <d v="1999-12-01T00:00:00"/>
    <x v="0"/>
    <n v="6708"/>
    <n v="6114"/>
    <n v="12822"/>
    <m/>
    <x v="0"/>
  </r>
  <r>
    <x v="4"/>
    <x v="0"/>
    <d v="2000-01-01T00:00:00"/>
    <x v="0"/>
    <n v="4815"/>
    <n v="4489"/>
    <n v="9304"/>
    <m/>
    <x v="0"/>
  </r>
  <r>
    <x v="4"/>
    <x v="1"/>
    <d v="2000-02-01T00:00:00"/>
    <x v="0"/>
    <n v="4493"/>
    <n v="4441"/>
    <n v="8934"/>
    <m/>
    <x v="0"/>
  </r>
  <r>
    <x v="4"/>
    <x v="2"/>
    <d v="2000-03-01T00:00:00"/>
    <x v="0"/>
    <n v="6074"/>
    <n v="6077"/>
    <n v="12151"/>
    <m/>
    <x v="0"/>
  </r>
  <r>
    <x v="4"/>
    <x v="3"/>
    <d v="2000-04-01T00:00:00"/>
    <x v="0"/>
    <n v="5555"/>
    <n v="5465"/>
    <n v="11020"/>
    <m/>
    <x v="0"/>
  </r>
  <r>
    <x v="4"/>
    <x v="4"/>
    <d v="2000-05-01T00:00:00"/>
    <x v="0"/>
    <n v="5616"/>
    <n v="5996"/>
    <n v="11612"/>
    <m/>
    <x v="0"/>
  </r>
  <r>
    <x v="4"/>
    <x v="5"/>
    <d v="2000-06-01T00:00:00"/>
    <x v="0"/>
    <n v="6395"/>
    <n v="6311"/>
    <n v="12706"/>
    <m/>
    <x v="0"/>
  </r>
  <r>
    <x v="4"/>
    <x v="6"/>
    <d v="2000-07-01T00:00:00"/>
    <x v="0"/>
    <n v="6615"/>
    <n v="6296"/>
    <n v="12911"/>
    <m/>
    <x v="0"/>
  </r>
  <r>
    <x v="4"/>
    <x v="7"/>
    <d v="2000-08-01T00:00:00"/>
    <x v="0"/>
    <n v="6603"/>
    <n v="6507"/>
    <n v="13110"/>
    <m/>
    <x v="0"/>
  </r>
  <r>
    <x v="4"/>
    <x v="8"/>
    <d v="2000-09-01T00:00:00"/>
    <x v="0"/>
    <n v="5483"/>
    <n v="5323"/>
    <n v="10806"/>
    <m/>
    <x v="0"/>
  </r>
  <r>
    <x v="4"/>
    <x v="9"/>
    <d v="2000-10-01T00:00:00"/>
    <x v="0"/>
    <n v="6693"/>
    <n v="6403"/>
    <n v="13096"/>
    <m/>
    <x v="0"/>
  </r>
  <r>
    <x v="4"/>
    <x v="10"/>
    <d v="2000-11-01T00:00:00"/>
    <x v="0"/>
    <n v="6057"/>
    <n v="5831"/>
    <n v="11888"/>
    <m/>
    <x v="0"/>
  </r>
  <r>
    <x v="4"/>
    <x v="11"/>
    <d v="2000-12-01T00:00:00"/>
    <x v="0"/>
    <n v="5923"/>
    <n v="6213"/>
    <n v="12136"/>
    <m/>
    <x v="0"/>
  </r>
  <r>
    <x v="5"/>
    <x v="0"/>
    <d v="2001-01-01T00:00:00"/>
    <x v="0"/>
    <n v="5483"/>
    <n v="5323"/>
    <n v="10806"/>
    <m/>
    <x v="0"/>
  </r>
  <r>
    <x v="5"/>
    <x v="1"/>
    <d v="2001-02-01T00:00:00"/>
    <x v="0"/>
    <n v="4033"/>
    <n v="4004"/>
    <n v="8037"/>
    <m/>
    <x v="0"/>
  </r>
  <r>
    <x v="5"/>
    <x v="2"/>
    <d v="2001-03-01T00:00:00"/>
    <x v="0"/>
    <n v="5680"/>
    <n v="5418"/>
    <n v="11098"/>
    <m/>
    <x v="0"/>
  </r>
  <r>
    <x v="5"/>
    <x v="3"/>
    <d v="2001-04-01T00:00:00"/>
    <x v="0"/>
    <n v="5022"/>
    <n v="5044"/>
    <n v="10066"/>
    <m/>
    <x v="0"/>
  </r>
  <r>
    <x v="5"/>
    <x v="4"/>
    <d v="2001-05-01T00:00:00"/>
    <x v="0"/>
    <n v="6145"/>
    <n v="6114"/>
    <n v="12259"/>
    <m/>
    <x v="0"/>
  </r>
  <r>
    <x v="5"/>
    <x v="5"/>
    <d v="2001-06-01T00:00:00"/>
    <x v="0"/>
    <n v="6461"/>
    <n v="6614"/>
    <n v="13075"/>
    <m/>
    <x v="0"/>
  </r>
  <r>
    <x v="5"/>
    <x v="6"/>
    <d v="2001-07-01T00:00:00"/>
    <x v="0"/>
    <n v="6550"/>
    <n v="6376"/>
    <n v="12926"/>
    <m/>
    <x v="0"/>
  </r>
  <r>
    <x v="5"/>
    <x v="7"/>
    <d v="2001-08-01T00:00:00"/>
    <x v="0"/>
    <n v="6943"/>
    <n v="6861"/>
    <n v="13804"/>
    <m/>
    <x v="0"/>
  </r>
  <r>
    <x v="5"/>
    <x v="8"/>
    <d v="2001-09-01T00:00:00"/>
    <x v="0"/>
    <n v="3957"/>
    <n v="3686"/>
    <n v="7643"/>
    <m/>
    <x v="0"/>
  </r>
  <r>
    <x v="5"/>
    <x v="9"/>
    <d v="2001-10-01T00:00:00"/>
    <x v="0"/>
    <n v="5091"/>
    <n v="4762"/>
    <n v="9853"/>
    <m/>
    <x v="0"/>
  </r>
  <r>
    <x v="5"/>
    <x v="10"/>
    <d v="2001-11-01T00:00:00"/>
    <x v="0"/>
    <n v="4556"/>
    <n v="4350"/>
    <n v="8906"/>
    <m/>
    <x v="0"/>
  </r>
  <r>
    <x v="5"/>
    <x v="11"/>
    <d v="2001-12-01T00:00:00"/>
    <x v="0"/>
    <n v="4955"/>
    <n v="5123"/>
    <n v="10078"/>
    <m/>
    <x v="0"/>
  </r>
  <r>
    <x v="6"/>
    <x v="0"/>
    <d v="2002-01-01T00:00:00"/>
    <x v="0"/>
    <n v="4403"/>
    <n v="4040"/>
    <n v="8443"/>
    <m/>
    <x v="0"/>
  </r>
  <r>
    <x v="6"/>
    <x v="1"/>
    <d v="2002-02-01T00:00:00"/>
    <x v="0"/>
    <n v="4456"/>
    <n v="4196"/>
    <n v="8652"/>
    <m/>
    <x v="0"/>
  </r>
  <r>
    <x v="6"/>
    <x v="2"/>
    <d v="2002-03-01T00:00:00"/>
    <x v="0"/>
    <n v="4872"/>
    <n v="4783"/>
    <n v="9655"/>
    <m/>
    <x v="0"/>
  </r>
  <r>
    <x v="6"/>
    <x v="3"/>
    <d v="2002-04-01T00:00:00"/>
    <x v="0"/>
    <n v="4527"/>
    <n v="4416"/>
    <n v="8943"/>
    <m/>
    <x v="0"/>
  </r>
  <r>
    <x v="6"/>
    <x v="4"/>
    <d v="2002-05-01T00:00:00"/>
    <x v="0"/>
    <n v="4627"/>
    <n v="4745"/>
    <n v="9372"/>
    <m/>
    <x v="0"/>
  </r>
  <r>
    <x v="6"/>
    <x v="5"/>
    <d v="2002-06-01T00:00:00"/>
    <x v="0"/>
    <n v="5140"/>
    <n v="5265"/>
    <n v="10405"/>
    <m/>
    <x v="0"/>
  </r>
  <r>
    <x v="6"/>
    <x v="6"/>
    <d v="2002-07-01T00:00:00"/>
    <x v="0"/>
    <n v="5042"/>
    <n v="4924"/>
    <n v="9966"/>
    <m/>
    <x v="0"/>
  </r>
  <r>
    <x v="6"/>
    <x v="7"/>
    <d v="2002-08-01T00:00:00"/>
    <x v="0"/>
    <n v="5244"/>
    <n v="5124"/>
    <n v="10368"/>
    <m/>
    <x v="0"/>
  </r>
  <r>
    <x v="6"/>
    <x v="8"/>
    <d v="2002-09-01T00:00:00"/>
    <x v="0"/>
    <n v="4263"/>
    <n v="4174"/>
    <n v="8437"/>
    <m/>
    <x v="0"/>
  </r>
  <r>
    <x v="6"/>
    <x v="9"/>
    <d v="2002-10-01T00:00:00"/>
    <x v="0"/>
    <n v="5165"/>
    <n v="4890"/>
    <n v="10055"/>
    <m/>
    <x v="0"/>
  </r>
  <r>
    <x v="6"/>
    <x v="10"/>
    <d v="2002-11-01T00:00:00"/>
    <x v="0"/>
    <n v="4598"/>
    <n v="4244"/>
    <n v="8842"/>
    <m/>
    <x v="0"/>
  </r>
  <r>
    <x v="6"/>
    <x v="11"/>
    <d v="2002-12-01T00:00:00"/>
    <x v="0"/>
    <n v="5315"/>
    <n v="5482"/>
    <n v="10797"/>
    <m/>
    <x v="0"/>
  </r>
  <r>
    <x v="7"/>
    <x v="0"/>
    <d v="2003-01-01T00:00:00"/>
    <x v="0"/>
    <n v="4369"/>
    <n v="4088"/>
    <n v="8457"/>
    <m/>
    <x v="0"/>
  </r>
  <r>
    <x v="7"/>
    <x v="1"/>
    <d v="2003-02-01T00:00:00"/>
    <x v="0"/>
    <n v="4216"/>
    <n v="3969"/>
    <n v="8185"/>
    <m/>
    <x v="0"/>
  </r>
  <r>
    <x v="7"/>
    <x v="2"/>
    <d v="2003-03-01T00:00:00"/>
    <x v="0"/>
    <n v="4688"/>
    <n v="4690"/>
    <n v="9378"/>
    <m/>
    <x v="0"/>
  </r>
  <r>
    <x v="7"/>
    <x v="3"/>
    <d v="2003-04-01T00:00:00"/>
    <x v="0"/>
    <n v="4207"/>
    <n v="4117"/>
    <n v="8324"/>
    <m/>
    <x v="0"/>
  </r>
  <r>
    <x v="7"/>
    <x v="4"/>
    <d v="2003-05-01T00:00:00"/>
    <x v="0"/>
    <n v="4651"/>
    <n v="4725"/>
    <n v="9376"/>
    <m/>
    <x v="0"/>
  </r>
  <r>
    <x v="7"/>
    <x v="5"/>
    <d v="2003-06-01T00:00:00"/>
    <x v="0"/>
    <n v="5176"/>
    <n v="5159"/>
    <n v="10335"/>
    <m/>
    <x v="0"/>
  </r>
  <r>
    <x v="7"/>
    <x v="6"/>
    <d v="2003-07-01T00:00:00"/>
    <x v="0"/>
    <n v="5037"/>
    <n v="5195"/>
    <n v="10232"/>
    <m/>
    <x v="0"/>
  </r>
  <r>
    <x v="7"/>
    <x v="7"/>
    <d v="2003-08-01T00:00:00"/>
    <x v="0"/>
    <n v="6399"/>
    <n v="6077"/>
    <n v="12476"/>
    <m/>
    <x v="0"/>
  </r>
  <r>
    <x v="7"/>
    <x v="8"/>
    <d v="2003-09-01T00:00:00"/>
    <x v="0"/>
    <n v="6347"/>
    <n v="6242"/>
    <n v="12589"/>
    <m/>
    <x v="0"/>
  </r>
  <r>
    <x v="7"/>
    <x v="9"/>
    <d v="2003-10-01T00:00:00"/>
    <x v="0"/>
    <n v="5944"/>
    <n v="5613"/>
    <n v="11557"/>
    <m/>
    <x v="0"/>
  </r>
  <r>
    <x v="7"/>
    <x v="10"/>
    <d v="2003-11-01T00:00:00"/>
    <x v="0"/>
    <n v="5112"/>
    <n v="5223"/>
    <n v="10335"/>
    <m/>
    <x v="0"/>
  </r>
  <r>
    <x v="7"/>
    <x v="11"/>
    <d v="2003-12-01T00:00:00"/>
    <x v="0"/>
    <n v="5747"/>
    <n v="5836"/>
    <n v="11583"/>
    <m/>
    <x v="0"/>
  </r>
  <r>
    <x v="8"/>
    <x v="0"/>
    <d v="2004-01-01T00:00:00"/>
    <x v="0"/>
    <n v="4617"/>
    <n v="4475"/>
    <n v="9092"/>
    <m/>
    <x v="0"/>
  </r>
  <r>
    <x v="8"/>
    <x v="1"/>
    <d v="2004-02-01T00:00:00"/>
    <x v="0"/>
    <n v="4649"/>
    <n v="4516"/>
    <n v="9165"/>
    <m/>
    <x v="0"/>
  </r>
  <r>
    <x v="8"/>
    <x v="2"/>
    <d v="2004-03-01T00:00:00"/>
    <x v="0"/>
    <n v="5140"/>
    <n v="5223"/>
    <n v="10363"/>
    <m/>
    <x v="0"/>
  </r>
  <r>
    <x v="8"/>
    <x v="3"/>
    <d v="2004-04-01T00:00:00"/>
    <x v="0"/>
    <n v="5262"/>
    <n v="5182"/>
    <n v="10444"/>
    <m/>
    <x v="0"/>
  </r>
  <r>
    <x v="8"/>
    <x v="4"/>
    <d v="2004-05-01T00:00:00"/>
    <x v="0"/>
    <n v="5450"/>
    <n v="5713"/>
    <n v="11163"/>
    <m/>
    <x v="0"/>
  </r>
  <r>
    <x v="8"/>
    <x v="5"/>
    <d v="2004-06-01T00:00:00"/>
    <x v="0"/>
    <n v="6096"/>
    <n v="6065"/>
    <n v="12161"/>
    <m/>
    <x v="0"/>
  </r>
  <r>
    <x v="8"/>
    <x v="6"/>
    <d v="2004-07-01T00:00:00"/>
    <x v="0"/>
    <n v="5892"/>
    <n v="6022"/>
    <n v="11914"/>
    <m/>
    <x v="0"/>
  </r>
  <r>
    <x v="8"/>
    <x v="7"/>
    <d v="2004-08-01T00:00:00"/>
    <x v="0"/>
    <n v="6070"/>
    <n v="5967"/>
    <n v="12037"/>
    <m/>
    <x v="0"/>
  </r>
  <r>
    <x v="8"/>
    <x v="8"/>
    <d v="2004-09-01T00:00:00"/>
    <x v="0"/>
    <n v="5828"/>
    <n v="5718"/>
    <n v="11546"/>
    <m/>
    <x v="0"/>
  </r>
  <r>
    <x v="8"/>
    <x v="9"/>
    <d v="2004-10-01T00:00:00"/>
    <x v="0"/>
    <n v="7422"/>
    <n v="6995"/>
    <n v="14417"/>
    <m/>
    <x v="0"/>
  </r>
  <r>
    <x v="8"/>
    <x v="10"/>
    <d v="2004-11-01T00:00:00"/>
    <x v="0"/>
    <n v="6691"/>
    <n v="6742"/>
    <n v="13433"/>
    <m/>
    <x v="0"/>
  </r>
  <r>
    <x v="8"/>
    <x v="11"/>
    <d v="2004-12-01T00:00:00"/>
    <x v="0"/>
    <n v="7324"/>
    <n v="7531"/>
    <n v="14855"/>
    <m/>
    <x v="0"/>
  </r>
  <r>
    <x v="9"/>
    <x v="0"/>
    <d v="2005-01-01T00:00:00"/>
    <x v="0"/>
    <n v="6285"/>
    <n v="5932"/>
    <n v="12217"/>
    <m/>
    <x v="0"/>
  </r>
  <r>
    <x v="9"/>
    <x v="1"/>
    <d v="2005-02-01T00:00:00"/>
    <x v="0"/>
    <n v="5610"/>
    <n v="5629"/>
    <n v="11239"/>
    <m/>
    <x v="0"/>
  </r>
  <r>
    <x v="9"/>
    <x v="2"/>
    <d v="2005-03-01T00:00:00"/>
    <x v="0"/>
    <n v="7579"/>
    <n v="7247"/>
    <n v="14826"/>
    <m/>
    <x v="0"/>
  </r>
  <r>
    <x v="9"/>
    <x v="3"/>
    <d v="2005-04-01T00:00:00"/>
    <x v="0"/>
    <n v="7517"/>
    <n v="7496"/>
    <n v="15013"/>
    <m/>
    <x v="0"/>
  </r>
  <r>
    <x v="9"/>
    <x v="4"/>
    <d v="2005-05-01T00:00:00"/>
    <x v="0"/>
    <n v="7765"/>
    <n v="8043"/>
    <n v="15808"/>
    <m/>
    <x v="0"/>
  </r>
  <r>
    <x v="9"/>
    <x v="5"/>
    <d v="2005-06-01T00:00:00"/>
    <x v="0"/>
    <n v="8830"/>
    <n v="9048"/>
    <n v="17878"/>
    <m/>
    <x v="0"/>
  </r>
  <r>
    <x v="9"/>
    <x v="6"/>
    <d v="2005-07-01T00:00:00"/>
    <x v="0"/>
    <n v="8876"/>
    <n v="8770"/>
    <n v="17646"/>
    <m/>
    <x v="0"/>
  </r>
  <r>
    <x v="9"/>
    <x v="7"/>
    <d v="2005-08-01T00:00:00"/>
    <x v="0"/>
    <n v="9091"/>
    <n v="9105"/>
    <n v="18196"/>
    <m/>
    <x v="0"/>
  </r>
  <r>
    <x v="9"/>
    <x v="8"/>
    <d v="2005-09-01T00:00:00"/>
    <x v="0"/>
    <n v="7793"/>
    <n v="7484"/>
    <n v="15277"/>
    <m/>
    <x v="0"/>
  </r>
  <r>
    <x v="9"/>
    <x v="9"/>
    <d v="2005-10-01T00:00:00"/>
    <x v="0"/>
    <n v="7938"/>
    <n v="8072"/>
    <n v="16010"/>
    <m/>
    <x v="0"/>
  </r>
  <r>
    <x v="9"/>
    <x v="10"/>
    <d v="2005-11-01T00:00:00"/>
    <x v="0"/>
    <n v="6708"/>
    <n v="6554"/>
    <n v="13262"/>
    <m/>
    <x v="0"/>
  </r>
  <r>
    <x v="9"/>
    <x v="11"/>
    <d v="2005-12-01T00:00:00"/>
    <x v="0"/>
    <n v="7000"/>
    <n v="6130"/>
    <n v="13130"/>
    <m/>
    <x v="0"/>
  </r>
  <r>
    <x v="10"/>
    <x v="0"/>
    <d v="2006-01-01T00:00:00"/>
    <x v="0"/>
    <n v="5910"/>
    <n v="5660"/>
    <n v="11570"/>
    <m/>
    <x v="0"/>
  </r>
  <r>
    <x v="10"/>
    <x v="1"/>
    <d v="2006-02-01T00:00:00"/>
    <x v="0"/>
    <n v="5374"/>
    <n v="5217"/>
    <n v="10591"/>
    <m/>
    <x v="0"/>
  </r>
  <r>
    <x v="10"/>
    <x v="2"/>
    <d v="2006-03-01T00:00:00"/>
    <x v="0"/>
    <n v="6550"/>
    <n v="6489"/>
    <n v="13039"/>
    <m/>
    <x v="0"/>
  </r>
  <r>
    <x v="10"/>
    <x v="3"/>
    <d v="2006-04-01T00:00:00"/>
    <x v="0"/>
    <n v="6474"/>
    <n v="6542"/>
    <n v="13016"/>
    <m/>
    <x v="0"/>
  </r>
  <r>
    <x v="10"/>
    <x v="4"/>
    <d v="2006-05-01T00:00:00"/>
    <x v="0"/>
    <n v="7172"/>
    <n v="6959"/>
    <n v="14131"/>
    <m/>
    <x v="0"/>
  </r>
  <r>
    <x v="10"/>
    <x v="5"/>
    <d v="2006-06-01T00:00:00"/>
    <x v="0"/>
    <n v="7739"/>
    <n v="7768"/>
    <n v="15507"/>
    <m/>
    <x v="0"/>
  </r>
  <r>
    <x v="10"/>
    <x v="6"/>
    <d v="2006-07-01T00:00:00"/>
    <x v="0"/>
    <n v="7587"/>
    <n v="7644"/>
    <n v="15231"/>
    <m/>
    <x v="0"/>
  </r>
  <r>
    <x v="10"/>
    <x v="7"/>
    <d v="2006-08-01T00:00:00"/>
    <x v="0"/>
    <n v="7363"/>
    <n v="7262"/>
    <n v="14625"/>
    <m/>
    <x v="0"/>
  </r>
  <r>
    <x v="10"/>
    <x v="8"/>
    <d v="2006-09-01T00:00:00"/>
    <x v="0"/>
    <n v="6337"/>
    <n v="6213"/>
    <n v="12550"/>
    <m/>
    <x v="0"/>
  </r>
  <r>
    <x v="10"/>
    <x v="9"/>
    <d v="2006-10-01T00:00:00"/>
    <x v="0"/>
    <n v="7004"/>
    <n v="6906"/>
    <n v="13910"/>
    <m/>
    <x v="0"/>
  </r>
  <r>
    <x v="10"/>
    <x v="10"/>
    <d v="2006-11-01T00:00:00"/>
    <x v="0"/>
    <n v="6453"/>
    <n v="6287"/>
    <n v="12740"/>
    <m/>
    <x v="0"/>
  </r>
  <r>
    <x v="10"/>
    <x v="11"/>
    <d v="2006-12-01T00:00:00"/>
    <x v="0"/>
    <n v="6506"/>
    <n v="6620"/>
    <n v="13126"/>
    <m/>
    <x v="0"/>
  </r>
  <r>
    <x v="11"/>
    <x v="0"/>
    <d v="2007-01-01T00:00:00"/>
    <x v="0"/>
    <n v="6649"/>
    <n v="6718"/>
    <n v="13367"/>
    <m/>
    <x v="0"/>
  </r>
  <r>
    <x v="11"/>
    <x v="1"/>
    <d v="2007-02-01T00:00:00"/>
    <x v="0"/>
    <n v="6297"/>
    <n v="5901"/>
    <n v="12198"/>
    <m/>
    <x v="0"/>
  </r>
  <r>
    <x v="11"/>
    <x v="2"/>
    <d v="2007-03-01T00:00:00"/>
    <x v="0"/>
    <n v="5297"/>
    <n v="5348"/>
    <n v="10645"/>
    <m/>
    <x v="0"/>
  </r>
  <r>
    <x v="11"/>
    <x v="3"/>
    <d v="2007-04-01T00:00:00"/>
    <x v="0"/>
    <n v="6153"/>
    <n v="6234"/>
    <n v="12387"/>
    <m/>
    <x v="0"/>
  </r>
  <r>
    <x v="11"/>
    <x v="4"/>
    <d v="2007-05-01T00:00:00"/>
    <x v="0"/>
    <n v="6400"/>
    <n v="6697"/>
    <n v="13097"/>
    <m/>
    <x v="0"/>
  </r>
  <r>
    <x v="11"/>
    <x v="5"/>
    <d v="2007-06-01T00:00:00"/>
    <x v="0"/>
    <n v="7177"/>
    <n v="7159"/>
    <n v="14336"/>
    <m/>
    <x v="0"/>
  </r>
  <r>
    <x v="11"/>
    <x v="6"/>
    <d v="2007-07-01T00:00:00"/>
    <x v="0"/>
    <n v="6864"/>
    <n v="6741"/>
    <n v="13605"/>
    <m/>
    <x v="0"/>
  </r>
  <r>
    <x v="11"/>
    <x v="7"/>
    <d v="2007-08-01T00:00:00"/>
    <x v="0"/>
    <n v="6977"/>
    <n v="7101"/>
    <n v="14078"/>
    <m/>
    <x v="0"/>
  </r>
  <r>
    <x v="11"/>
    <x v="8"/>
    <d v="2007-09-01T00:00:00"/>
    <x v="0"/>
    <n v="6335"/>
    <n v="6316"/>
    <n v="12651"/>
    <m/>
    <x v="0"/>
  </r>
  <r>
    <x v="11"/>
    <x v="9"/>
    <d v="2007-10-01T00:00:00"/>
    <x v="0"/>
    <n v="6462"/>
    <n v="6280"/>
    <n v="12742"/>
    <m/>
    <x v="0"/>
  </r>
  <r>
    <x v="11"/>
    <x v="10"/>
    <d v="2007-11-01T00:00:00"/>
    <x v="0"/>
    <n v="6053"/>
    <n v="6006"/>
    <n v="12059"/>
    <m/>
    <x v="0"/>
  </r>
  <r>
    <x v="11"/>
    <x v="11"/>
    <d v="2007-12-01T00:00:00"/>
    <x v="0"/>
    <n v="6244"/>
    <n v="6249"/>
    <n v="12493"/>
    <m/>
    <x v="0"/>
  </r>
  <r>
    <x v="12"/>
    <x v="0"/>
    <d v="2008-01-01T00:00:00"/>
    <x v="0"/>
    <n v="5590"/>
    <n v="5431"/>
    <n v="11021"/>
    <m/>
    <x v="0"/>
  </r>
  <r>
    <x v="12"/>
    <x v="1"/>
    <d v="2008-02-01T00:00:00"/>
    <x v="0"/>
    <n v="4936"/>
    <n v="5119"/>
    <n v="10055"/>
    <m/>
    <x v="0"/>
  </r>
  <r>
    <x v="12"/>
    <x v="2"/>
    <d v="2008-03-01T00:00:00"/>
    <x v="0"/>
    <n v="5229"/>
    <n v="5236"/>
    <n v="10465"/>
    <m/>
    <x v="0"/>
  </r>
  <r>
    <x v="12"/>
    <x v="3"/>
    <d v="2008-04-01T00:00:00"/>
    <x v="0"/>
    <n v="5100"/>
    <n v="5078"/>
    <n v="10178"/>
    <m/>
    <x v="0"/>
  </r>
  <r>
    <x v="12"/>
    <x v="4"/>
    <d v="2008-05-01T00:00:00"/>
    <x v="0"/>
    <n v="5680"/>
    <n v="5674"/>
    <n v="11354"/>
    <m/>
    <x v="0"/>
  </r>
  <r>
    <x v="12"/>
    <x v="5"/>
    <d v="2008-06-01T00:00:00"/>
    <x v="0"/>
    <n v="6289"/>
    <n v="6653"/>
    <n v="12942"/>
    <m/>
    <x v="0"/>
  </r>
  <r>
    <x v="12"/>
    <x v="6"/>
    <d v="2008-07-01T00:00:00"/>
    <x v="0"/>
    <n v="7079"/>
    <n v="7030"/>
    <n v="14109"/>
    <m/>
    <x v="0"/>
  </r>
  <r>
    <x v="12"/>
    <x v="7"/>
    <d v="2008-08-01T00:00:00"/>
    <x v="0"/>
    <n v="6762"/>
    <n v="7437"/>
    <n v="14199"/>
    <m/>
    <x v="0"/>
  </r>
  <r>
    <x v="12"/>
    <x v="8"/>
    <d v="2008-09-01T00:00:00"/>
    <x v="0"/>
    <n v="5853"/>
    <n v="6026"/>
    <n v="11879"/>
    <m/>
    <x v="0"/>
  </r>
  <r>
    <x v="12"/>
    <x v="9"/>
    <d v="2008-10-01T00:00:00"/>
    <x v="0"/>
    <n v="7280"/>
    <n v="6899"/>
    <n v="14179"/>
    <m/>
    <x v="0"/>
  </r>
  <r>
    <x v="12"/>
    <x v="10"/>
    <d v="2008-11-01T00:00:00"/>
    <x v="0"/>
    <n v="5789"/>
    <n v="5759"/>
    <n v="11548"/>
    <m/>
    <x v="0"/>
  </r>
  <r>
    <x v="12"/>
    <x v="11"/>
    <d v="2008-12-01T00:00:00"/>
    <x v="0"/>
    <n v="7461"/>
    <n v="7423"/>
    <n v="14884"/>
    <m/>
    <x v="0"/>
  </r>
  <r>
    <x v="13"/>
    <x v="0"/>
    <d v="2009-01-01T00:00:00"/>
    <x v="0"/>
    <n v="5454"/>
    <n v="5507"/>
    <n v="10961"/>
    <m/>
    <x v="0"/>
  </r>
  <r>
    <x v="13"/>
    <x v="1"/>
    <d v="2009-02-01T00:00:00"/>
    <x v="0"/>
    <n v="5166"/>
    <n v="4994"/>
    <n v="10160"/>
    <m/>
    <x v="0"/>
  </r>
  <r>
    <x v="13"/>
    <x v="2"/>
    <d v="2009-03-01T00:00:00"/>
    <x v="0"/>
    <n v="5628"/>
    <n v="5901"/>
    <n v="11529"/>
    <m/>
    <x v="0"/>
  </r>
  <r>
    <x v="13"/>
    <x v="3"/>
    <d v="2009-04-01T00:00:00"/>
    <x v="0"/>
    <n v="6424"/>
    <n v="6310"/>
    <n v="12734"/>
    <m/>
    <x v="0"/>
  </r>
  <r>
    <x v="13"/>
    <x v="4"/>
    <d v="2009-05-01T00:00:00"/>
    <x v="0"/>
    <n v="5539"/>
    <n v="5490"/>
    <n v="11029"/>
    <m/>
    <x v="0"/>
  </r>
  <r>
    <x v="13"/>
    <x v="5"/>
    <d v="2009-06-01T00:00:00"/>
    <x v="0"/>
    <n v="6314"/>
    <n v="6647"/>
    <n v="12961"/>
    <m/>
    <x v="0"/>
  </r>
  <r>
    <x v="13"/>
    <x v="6"/>
    <d v="2009-07-01T00:00:00"/>
    <x v="0"/>
    <n v="6654"/>
    <n v="6935"/>
    <n v="13589"/>
    <m/>
    <x v="0"/>
  </r>
  <r>
    <x v="13"/>
    <x v="7"/>
    <d v="2009-08-01T00:00:00"/>
    <x v="0"/>
    <n v="6059"/>
    <n v="6227"/>
    <n v="12286"/>
    <m/>
    <x v="0"/>
  </r>
  <r>
    <x v="13"/>
    <x v="8"/>
    <d v="2009-09-01T00:00:00"/>
    <x v="0"/>
    <n v="5859"/>
    <n v="6158"/>
    <n v="12017"/>
    <m/>
    <x v="0"/>
  </r>
  <r>
    <x v="13"/>
    <x v="9"/>
    <d v="2009-10-01T00:00:00"/>
    <x v="0"/>
    <n v="6814"/>
    <n v="6457"/>
    <n v="13271"/>
    <m/>
    <x v="0"/>
  </r>
  <r>
    <x v="13"/>
    <x v="10"/>
    <d v="2009-11-01T00:00:00"/>
    <x v="0"/>
    <n v="6525"/>
    <n v="6510"/>
    <n v="13035"/>
    <m/>
    <x v="0"/>
  </r>
  <r>
    <x v="13"/>
    <x v="11"/>
    <d v="2009-12-01T00:00:00"/>
    <x v="0"/>
    <n v="7044"/>
    <n v="7195"/>
    <n v="14239"/>
    <m/>
    <x v="0"/>
  </r>
  <r>
    <x v="14"/>
    <x v="0"/>
    <d v="2010-01-01T00:00:00"/>
    <x v="0"/>
    <n v="5855"/>
    <n v="6009"/>
    <n v="11864"/>
    <m/>
    <x v="0"/>
  </r>
  <r>
    <x v="14"/>
    <x v="1"/>
    <d v="2010-02-01T00:00:00"/>
    <x v="0"/>
    <n v="5362"/>
    <n v="5356"/>
    <n v="10718"/>
    <m/>
    <x v="0"/>
  </r>
  <r>
    <x v="14"/>
    <x v="2"/>
    <d v="2010-03-01T00:00:00"/>
    <x v="0"/>
    <n v="6402"/>
    <n v="6385"/>
    <n v="12787"/>
    <m/>
    <x v="0"/>
  </r>
  <r>
    <x v="14"/>
    <x v="3"/>
    <d v="2010-04-01T00:00:00"/>
    <x v="0"/>
    <n v="6457"/>
    <n v="6374"/>
    <n v="12831"/>
    <m/>
    <x v="0"/>
  </r>
  <r>
    <x v="14"/>
    <x v="4"/>
    <d v="2010-05-01T00:00:00"/>
    <x v="0"/>
    <n v="7031"/>
    <n v="7113"/>
    <n v="14144"/>
    <m/>
    <x v="0"/>
  </r>
  <r>
    <x v="14"/>
    <x v="5"/>
    <d v="2010-06-01T00:00:00"/>
    <x v="0"/>
    <n v="7118"/>
    <n v="7337"/>
    <n v="14455"/>
    <m/>
    <x v="0"/>
  </r>
  <r>
    <x v="14"/>
    <x v="6"/>
    <d v="2010-07-01T00:00:00"/>
    <x v="0"/>
    <n v="7837"/>
    <n v="7741"/>
    <n v="15578"/>
    <m/>
    <x v="0"/>
  </r>
  <r>
    <x v="14"/>
    <x v="7"/>
    <d v="2010-08-01T00:00:00"/>
    <x v="0"/>
    <n v="7822"/>
    <n v="8045"/>
    <n v="15867"/>
    <m/>
    <x v="0"/>
  </r>
  <r>
    <x v="14"/>
    <x v="8"/>
    <d v="2010-09-01T00:00:00"/>
    <x v="0"/>
    <n v="7105"/>
    <n v="6955"/>
    <n v="14060"/>
    <m/>
    <x v="0"/>
  </r>
  <r>
    <x v="14"/>
    <x v="9"/>
    <d v="2010-10-01T00:00:00"/>
    <x v="0"/>
    <n v="7541"/>
    <n v="7246"/>
    <n v="14787"/>
    <m/>
    <x v="0"/>
  </r>
  <r>
    <x v="14"/>
    <x v="10"/>
    <d v="2010-11-01T00:00:00"/>
    <x v="0"/>
    <n v="6787"/>
    <n v="6782"/>
    <n v="13569"/>
    <m/>
    <x v="0"/>
  </r>
  <r>
    <x v="14"/>
    <x v="11"/>
    <d v="2010-12-01T00:00:00"/>
    <x v="0"/>
    <n v="7788"/>
    <n v="7448"/>
    <n v="15236"/>
    <m/>
    <x v="0"/>
  </r>
  <r>
    <x v="15"/>
    <x v="0"/>
    <d v="2011-01-01T00:00:00"/>
    <x v="0"/>
    <n v="7420"/>
    <n v="6570"/>
    <n v="13990"/>
    <m/>
    <x v="0"/>
  </r>
  <r>
    <x v="15"/>
    <x v="1"/>
    <d v="2011-02-01T00:00:00"/>
    <x v="0"/>
    <n v="5709"/>
    <n v="5813"/>
    <n v="11522"/>
    <m/>
    <x v="0"/>
  </r>
  <r>
    <x v="15"/>
    <x v="2"/>
    <d v="2011-03-01T00:00:00"/>
    <x v="0"/>
    <n v="6940"/>
    <n v="7007"/>
    <n v="13947"/>
    <m/>
    <x v="0"/>
  </r>
  <r>
    <x v="15"/>
    <x v="3"/>
    <d v="2011-04-01T00:00:00"/>
    <x v="0"/>
    <n v="6287"/>
    <n v="6106"/>
    <n v="12393"/>
    <m/>
    <x v="0"/>
  </r>
  <r>
    <x v="15"/>
    <x v="4"/>
    <d v="2011-05-01T00:00:00"/>
    <x v="0"/>
    <n v="6554"/>
    <n v="6541"/>
    <n v="13095"/>
    <m/>
    <x v="0"/>
  </r>
  <r>
    <x v="15"/>
    <x v="5"/>
    <d v="2011-06-01T00:00:00"/>
    <x v="0"/>
    <n v="6952"/>
    <n v="7383"/>
    <n v="14335"/>
    <m/>
    <x v="0"/>
  </r>
  <r>
    <x v="15"/>
    <x v="6"/>
    <d v="2011-07-01T00:00:00"/>
    <x v="0"/>
    <n v="6949"/>
    <n v="7131"/>
    <n v="14080"/>
    <m/>
    <x v="0"/>
  </r>
  <r>
    <x v="15"/>
    <x v="7"/>
    <d v="2011-08-01T00:00:00"/>
    <x v="0"/>
    <n v="6447"/>
    <n v="6767"/>
    <n v="13214"/>
    <m/>
    <x v="0"/>
  </r>
  <r>
    <x v="15"/>
    <x v="8"/>
    <d v="2011-09-01T00:00:00"/>
    <x v="0"/>
    <n v="5991"/>
    <n v="4172"/>
    <n v="10163"/>
    <m/>
    <x v="0"/>
  </r>
  <r>
    <x v="15"/>
    <x v="9"/>
    <d v="2011-10-01T00:00:00"/>
    <x v="0"/>
    <n v="5866"/>
    <n v="5973"/>
    <n v="11839"/>
    <m/>
    <x v="0"/>
  </r>
  <r>
    <x v="15"/>
    <x v="10"/>
    <d v="2011-11-01T00:00:00"/>
    <x v="0"/>
    <n v="6395"/>
    <n v="6088"/>
    <n v="12483"/>
    <m/>
    <x v="0"/>
  </r>
  <r>
    <x v="15"/>
    <x v="11"/>
    <d v="2011-12-01T00:00:00"/>
    <x v="0"/>
    <n v="6661"/>
    <n v="6820"/>
    <n v="13481"/>
    <m/>
    <x v="0"/>
  </r>
  <r>
    <x v="16"/>
    <x v="0"/>
    <d v="2012-01-01T00:00:00"/>
    <x v="0"/>
    <n v="6427"/>
    <n v="6050"/>
    <n v="12477"/>
    <m/>
    <x v="0"/>
  </r>
  <r>
    <x v="16"/>
    <x v="1"/>
    <d v="2012-02-01T00:00:00"/>
    <x v="0"/>
    <n v="5903"/>
    <n v="5929"/>
    <n v="11832"/>
    <m/>
    <x v="0"/>
  </r>
  <r>
    <x v="16"/>
    <x v="2"/>
    <d v="2012-03-01T00:00:00"/>
    <x v="0"/>
    <n v="7308"/>
    <n v="7317"/>
    <n v="14625"/>
    <m/>
    <x v="0"/>
  </r>
  <r>
    <x v="16"/>
    <x v="3"/>
    <d v="2012-04-01T00:00:00"/>
    <x v="0"/>
    <n v="6351"/>
    <n v="6599"/>
    <n v="12950"/>
    <m/>
    <x v="0"/>
  </r>
  <r>
    <x v="16"/>
    <x v="4"/>
    <d v="2012-05-01T00:00:00"/>
    <x v="0"/>
    <n v="6766"/>
    <n v="6646"/>
    <n v="13412"/>
    <m/>
    <x v="0"/>
  </r>
  <r>
    <x v="16"/>
    <x v="5"/>
    <d v="2012-06-01T00:00:00"/>
    <x v="0"/>
    <n v="7596"/>
    <n v="7856"/>
    <n v="15452"/>
    <m/>
    <x v="0"/>
  </r>
  <r>
    <x v="16"/>
    <x v="6"/>
    <d v="2012-07-01T00:00:00"/>
    <x v="0"/>
    <n v="8747"/>
    <n v="8657"/>
    <n v="17404"/>
    <m/>
    <x v="0"/>
  </r>
  <r>
    <x v="16"/>
    <x v="7"/>
    <d v="2012-08-01T00:00:00"/>
    <x v="0"/>
    <n v="8267"/>
    <n v="8038"/>
    <n v="16305"/>
    <m/>
    <x v="0"/>
  </r>
  <r>
    <x v="16"/>
    <x v="8"/>
    <d v="2012-09-01T00:00:00"/>
    <x v="0"/>
    <n v="6841"/>
    <n v="6865"/>
    <n v="13706"/>
    <m/>
    <x v="0"/>
  </r>
  <r>
    <x v="16"/>
    <x v="9"/>
    <d v="2012-10-01T00:00:00"/>
    <x v="0"/>
    <n v="7096"/>
    <n v="6934"/>
    <n v="14030"/>
    <m/>
    <x v="0"/>
  </r>
  <r>
    <x v="16"/>
    <x v="10"/>
    <d v="2012-11-01T00:00:00"/>
    <x v="0"/>
    <n v="7308"/>
    <n v="7288"/>
    <n v="14596"/>
    <m/>
    <x v="0"/>
  </r>
  <r>
    <x v="16"/>
    <x v="11"/>
    <d v="2012-12-01T00:00:00"/>
    <x v="0"/>
    <n v="9182"/>
    <n v="9380"/>
    <n v="18562"/>
    <m/>
    <x v="0"/>
  </r>
  <r>
    <x v="17"/>
    <x v="0"/>
    <d v="2013-01-01T00:00:00"/>
    <x v="0"/>
    <n v="7700"/>
    <n v="7682"/>
    <n v="15382"/>
    <m/>
    <x v="0"/>
  </r>
  <r>
    <x v="17"/>
    <x v="1"/>
    <d v="2013-02-01T00:00:00"/>
    <x v="0"/>
    <n v="7798"/>
    <n v="7075"/>
    <n v="14873"/>
    <m/>
    <x v="0"/>
  </r>
  <r>
    <x v="17"/>
    <x v="2"/>
    <d v="2013-03-01T00:00:00"/>
    <x v="0"/>
    <n v="9300"/>
    <n v="9071"/>
    <n v="18371"/>
    <m/>
    <x v="0"/>
  </r>
  <r>
    <x v="17"/>
    <x v="3"/>
    <d v="2013-04-01T00:00:00"/>
    <x v="0"/>
    <n v="8139"/>
    <n v="8208"/>
    <n v="16347"/>
    <m/>
    <x v="0"/>
  </r>
  <r>
    <x v="17"/>
    <x v="4"/>
    <d v="2013-05-01T00:00:00"/>
    <x v="0"/>
    <n v="8730"/>
    <n v="8713"/>
    <n v="17443"/>
    <m/>
    <x v="0"/>
  </r>
  <r>
    <x v="17"/>
    <x v="5"/>
    <d v="2013-06-01T00:00:00"/>
    <x v="0"/>
    <n v="8443"/>
    <n v="8760"/>
    <n v="17203"/>
    <m/>
    <x v="0"/>
  </r>
  <r>
    <x v="17"/>
    <x v="6"/>
    <d v="2013-07-01T00:00:00"/>
    <x v="0"/>
    <n v="8484"/>
    <n v="8640"/>
    <n v="17124"/>
    <m/>
    <x v="0"/>
  </r>
  <r>
    <x v="17"/>
    <x v="7"/>
    <d v="2013-08-01T00:00:00"/>
    <x v="0"/>
    <n v="8167"/>
    <n v="8088"/>
    <n v="16255"/>
    <m/>
    <x v="0"/>
  </r>
  <r>
    <x v="17"/>
    <x v="8"/>
    <d v="2013-09-01T00:00:00"/>
    <x v="0"/>
    <n v="6960"/>
    <n v="7208"/>
    <n v="14168"/>
    <m/>
    <x v="0"/>
  </r>
  <r>
    <x v="17"/>
    <x v="9"/>
    <d v="2013-10-01T00:00:00"/>
    <x v="0"/>
    <n v="7658"/>
    <n v="7225"/>
    <n v="14883"/>
    <m/>
    <x v="0"/>
  </r>
  <r>
    <x v="17"/>
    <x v="10"/>
    <d v="2013-11-01T00:00:00"/>
    <x v="0"/>
    <n v="7950"/>
    <n v="7771"/>
    <n v="15721"/>
    <m/>
    <x v="0"/>
  </r>
  <r>
    <x v="17"/>
    <x v="11"/>
    <d v="2013-12-01T00:00:00"/>
    <x v="0"/>
    <n v="9299"/>
    <n v="9315"/>
    <n v="18614"/>
    <m/>
    <x v="0"/>
  </r>
  <r>
    <x v="18"/>
    <x v="0"/>
    <d v="2014-01-01T00:00:00"/>
    <x v="0"/>
    <n v="7270"/>
    <n v="7413"/>
    <n v="14683"/>
    <m/>
    <x v="0"/>
  </r>
  <r>
    <x v="18"/>
    <x v="1"/>
    <d v="2014-02-01T00:00:00"/>
    <x v="0"/>
    <n v="7082"/>
    <n v="6901"/>
    <n v="13983"/>
    <m/>
    <x v="0"/>
  </r>
  <r>
    <x v="18"/>
    <x v="2"/>
    <d v="2014-03-01T00:00:00"/>
    <x v="0"/>
    <n v="9021"/>
    <n v="9073"/>
    <n v="18094"/>
    <m/>
    <x v="0"/>
  </r>
  <r>
    <x v="18"/>
    <x v="3"/>
    <d v="2014-04-01T00:00:00"/>
    <x v="0"/>
    <n v="8184"/>
    <n v="8255"/>
    <n v="16439"/>
    <m/>
    <x v="0"/>
  </r>
  <r>
    <x v="18"/>
    <x v="4"/>
    <d v="2014-05-01T00:00:00"/>
    <x v="0"/>
    <n v="8918"/>
    <n v="8647"/>
    <n v="17565"/>
    <m/>
    <x v="0"/>
  </r>
  <r>
    <x v="18"/>
    <x v="5"/>
    <d v="2014-06-01T00:00:00"/>
    <x v="0"/>
    <n v="9355"/>
    <n v="9758"/>
    <n v="19113"/>
    <m/>
    <x v="0"/>
  </r>
  <r>
    <x v="18"/>
    <x v="6"/>
    <d v="2014-07-01T00:00:00"/>
    <x v="0"/>
    <n v="9016"/>
    <n v="9407"/>
    <n v="18423"/>
    <m/>
    <x v="0"/>
  </r>
  <r>
    <x v="18"/>
    <x v="7"/>
    <d v="2014-08-01T00:00:00"/>
    <x v="0"/>
    <n v="8639"/>
    <n v="8466"/>
    <n v="17105"/>
    <m/>
    <x v="0"/>
  </r>
  <r>
    <x v="18"/>
    <x v="8"/>
    <d v="2014-09-01T00:00:00"/>
    <x v="0"/>
    <n v="7652"/>
    <n v="7403"/>
    <n v="15055"/>
    <m/>
    <x v="0"/>
  </r>
  <r>
    <x v="18"/>
    <x v="9"/>
    <d v="2014-10-01T00:00:00"/>
    <x v="0"/>
    <n v="9872"/>
    <n v="9355"/>
    <n v="19227"/>
    <m/>
    <x v="0"/>
  </r>
  <r>
    <x v="18"/>
    <x v="10"/>
    <d v="2014-11-01T00:00:00"/>
    <x v="0"/>
    <n v="8622"/>
    <n v="8773"/>
    <n v="17395"/>
    <m/>
    <x v="0"/>
  </r>
  <r>
    <x v="18"/>
    <x v="11"/>
    <d v="2014-12-01T00:00:00"/>
    <x v="0"/>
    <n v="9836"/>
    <n v="9764"/>
    <n v="19600"/>
    <m/>
    <x v="0"/>
  </r>
  <r>
    <x v="19"/>
    <x v="0"/>
    <d v="2015-01-01T00:00:00"/>
    <x v="0"/>
    <n v="7848"/>
    <n v="7618"/>
    <n v="15466"/>
    <m/>
    <x v="0"/>
  </r>
  <r>
    <x v="19"/>
    <x v="1"/>
    <d v="2015-02-01T00:00:00"/>
    <x v="0"/>
    <n v="6773"/>
    <n v="6753"/>
    <n v="13526"/>
    <m/>
    <x v="0"/>
  </r>
  <r>
    <x v="19"/>
    <x v="2"/>
    <d v="2015-03-01T00:00:00"/>
    <x v="0"/>
    <n v="8636"/>
    <n v="8251"/>
    <n v="16887"/>
    <m/>
    <x v="0"/>
  </r>
  <r>
    <x v="19"/>
    <x v="3"/>
    <d v="2015-04-01T00:00:00"/>
    <x v="0"/>
    <n v="7540"/>
    <n v="8106"/>
    <n v="15646"/>
    <m/>
    <x v="0"/>
  </r>
  <r>
    <x v="19"/>
    <x v="4"/>
    <d v="2015-05-01T00:00:00"/>
    <x v="0"/>
    <n v="8499"/>
    <n v="8521"/>
    <n v="17020"/>
    <m/>
    <x v="0"/>
  </r>
  <r>
    <x v="19"/>
    <x v="5"/>
    <d v="2015-06-01T00:00:00"/>
    <x v="0"/>
    <n v="9440"/>
    <n v="9860"/>
    <n v="19300"/>
    <m/>
    <x v="0"/>
  </r>
  <r>
    <x v="19"/>
    <x v="6"/>
    <d v="2015-07-01T00:00:00"/>
    <x v="0"/>
    <n v="9814"/>
    <n v="9840"/>
    <n v="19654"/>
    <m/>
    <x v="0"/>
  </r>
  <r>
    <x v="19"/>
    <x v="7"/>
    <d v="2015-08-01T00:00:00"/>
    <x v="0"/>
    <n v="9612"/>
    <n v="9266"/>
    <n v="18878"/>
    <m/>
    <x v="0"/>
  </r>
  <r>
    <x v="19"/>
    <x v="8"/>
    <d v="2015-09-01T00:00:00"/>
    <x v="0"/>
    <n v="8457"/>
    <n v="8336"/>
    <n v="16793"/>
    <m/>
    <x v="0"/>
  </r>
  <r>
    <x v="19"/>
    <x v="9"/>
    <d v="2015-10-01T00:00:00"/>
    <x v="0"/>
    <n v="8832"/>
    <n v="8489"/>
    <n v="17321"/>
    <m/>
    <x v="0"/>
  </r>
  <r>
    <x v="19"/>
    <x v="10"/>
    <d v="2015-11-01T00:00:00"/>
    <x v="0"/>
    <n v="8562"/>
    <n v="8668"/>
    <n v="17230"/>
    <m/>
    <x v="0"/>
  </r>
  <r>
    <x v="19"/>
    <x v="11"/>
    <d v="2015-12-01T00:00:00"/>
    <x v="0"/>
    <n v="8769"/>
    <n v="8588"/>
    <n v="17357"/>
    <m/>
    <x v="0"/>
  </r>
  <r>
    <x v="0"/>
    <x v="0"/>
    <d v="1996-01-01T00:00:00"/>
    <x v="1"/>
    <n v="1639"/>
    <n v="1657"/>
    <n v="3296"/>
    <m/>
    <x v="0"/>
  </r>
  <r>
    <x v="0"/>
    <x v="1"/>
    <d v="1996-02-01T00:00:00"/>
    <x v="1"/>
    <n v="1450"/>
    <n v="1459"/>
    <n v="2909"/>
    <m/>
    <x v="0"/>
  </r>
  <r>
    <x v="0"/>
    <x v="2"/>
    <d v="1996-03-01T00:00:00"/>
    <x v="1"/>
    <n v="1614"/>
    <n v="1688"/>
    <n v="3302"/>
    <m/>
    <x v="0"/>
  </r>
  <r>
    <x v="0"/>
    <x v="3"/>
    <d v="1996-04-01T00:00:00"/>
    <x v="1"/>
    <n v="1546"/>
    <n v="1527"/>
    <n v="3073"/>
    <m/>
    <x v="0"/>
  </r>
  <r>
    <x v="0"/>
    <x v="4"/>
    <d v="1996-05-01T00:00:00"/>
    <x v="1"/>
    <n v="1748"/>
    <n v="1656"/>
    <n v="3404"/>
    <m/>
    <x v="0"/>
  </r>
  <r>
    <x v="0"/>
    <x v="5"/>
    <d v="1996-06-01T00:00:00"/>
    <x v="1"/>
    <n v="1651"/>
    <n v="1658"/>
    <n v="3309"/>
    <m/>
    <x v="0"/>
  </r>
  <r>
    <x v="0"/>
    <x v="6"/>
    <d v="1996-07-01T00:00:00"/>
    <x v="1"/>
    <n v="1935"/>
    <n v="1906"/>
    <n v="3841"/>
    <m/>
    <x v="0"/>
  </r>
  <r>
    <x v="0"/>
    <x v="7"/>
    <d v="1996-08-01T00:00:00"/>
    <x v="1"/>
    <n v="1932"/>
    <n v="2115"/>
    <n v="4047"/>
    <m/>
    <x v="0"/>
  </r>
  <r>
    <x v="0"/>
    <x v="8"/>
    <d v="1996-09-01T00:00:00"/>
    <x v="1"/>
    <n v="1747"/>
    <n v="1817"/>
    <n v="3564"/>
    <m/>
    <x v="0"/>
  </r>
  <r>
    <x v="0"/>
    <x v="9"/>
    <d v="1996-10-01T00:00:00"/>
    <x v="1"/>
    <n v="1778"/>
    <n v="1799"/>
    <n v="3577"/>
    <m/>
    <x v="0"/>
  </r>
  <r>
    <x v="0"/>
    <x v="10"/>
    <d v="1996-11-01T00:00:00"/>
    <x v="1"/>
    <n v="1549"/>
    <n v="1534"/>
    <n v="3083"/>
    <m/>
    <x v="0"/>
  </r>
  <r>
    <x v="0"/>
    <x v="11"/>
    <d v="1996-12-01T00:00:00"/>
    <x v="1"/>
    <n v="1551"/>
    <n v="1565"/>
    <n v="3116"/>
    <m/>
    <x v="0"/>
  </r>
  <r>
    <x v="1"/>
    <x v="0"/>
    <d v="1997-01-01T00:00:00"/>
    <x v="1"/>
    <n v="1248"/>
    <n v="1331"/>
    <n v="2579"/>
    <m/>
    <x v="0"/>
  </r>
  <r>
    <x v="1"/>
    <x v="1"/>
    <d v="1997-02-01T00:00:00"/>
    <x v="1"/>
    <n v="1231"/>
    <n v="1239"/>
    <n v="2470"/>
    <m/>
    <x v="0"/>
  </r>
  <r>
    <x v="1"/>
    <x v="2"/>
    <d v="1997-03-01T00:00:00"/>
    <x v="1"/>
    <n v="1359"/>
    <n v="1394"/>
    <n v="2753"/>
    <m/>
    <x v="0"/>
  </r>
  <r>
    <x v="1"/>
    <x v="3"/>
    <d v="1997-04-01T00:00:00"/>
    <x v="1"/>
    <n v="1548"/>
    <n v="1571"/>
    <n v="3119"/>
    <m/>
    <x v="0"/>
  </r>
  <r>
    <x v="1"/>
    <x v="4"/>
    <d v="1997-05-01T00:00:00"/>
    <x v="1"/>
    <n v="2027"/>
    <n v="2011"/>
    <n v="4038"/>
    <m/>
    <x v="0"/>
  </r>
  <r>
    <x v="1"/>
    <x v="5"/>
    <d v="1997-06-01T00:00:00"/>
    <x v="1"/>
    <n v="2312"/>
    <n v="2269"/>
    <n v="4581"/>
    <m/>
    <x v="0"/>
  </r>
  <r>
    <x v="1"/>
    <x v="6"/>
    <d v="1997-07-01T00:00:00"/>
    <x v="1"/>
    <n v="2036"/>
    <n v="2159"/>
    <n v="4195"/>
    <m/>
    <x v="0"/>
  </r>
  <r>
    <x v="1"/>
    <x v="7"/>
    <d v="1997-08-01T00:00:00"/>
    <x v="1"/>
    <n v="1936"/>
    <n v="2001"/>
    <n v="3937"/>
    <m/>
    <x v="0"/>
  </r>
  <r>
    <x v="1"/>
    <x v="8"/>
    <d v="1997-09-01T00:00:00"/>
    <x v="1"/>
    <n v="1656"/>
    <n v="1726"/>
    <n v="3382"/>
    <m/>
    <x v="0"/>
  </r>
  <r>
    <x v="1"/>
    <x v="9"/>
    <d v="1997-10-01T00:00:00"/>
    <x v="1"/>
    <n v="1811"/>
    <n v="1866"/>
    <n v="3677"/>
    <m/>
    <x v="0"/>
  </r>
  <r>
    <x v="1"/>
    <x v="10"/>
    <d v="1997-11-01T00:00:00"/>
    <x v="1"/>
    <n v="1722"/>
    <n v="1724"/>
    <n v="3446"/>
    <m/>
    <x v="0"/>
  </r>
  <r>
    <x v="1"/>
    <x v="11"/>
    <d v="1997-12-01T00:00:00"/>
    <x v="1"/>
    <n v="1719"/>
    <n v="1710"/>
    <n v="3429"/>
    <m/>
    <x v="0"/>
  </r>
  <r>
    <x v="2"/>
    <x v="0"/>
    <d v="1998-01-01T00:00:00"/>
    <x v="1"/>
    <n v="1497"/>
    <n v="1529"/>
    <n v="3026"/>
    <m/>
    <x v="0"/>
  </r>
  <r>
    <x v="2"/>
    <x v="1"/>
    <d v="1998-02-01T00:00:00"/>
    <x v="1"/>
    <n v="1421"/>
    <n v="1449"/>
    <n v="2870"/>
    <m/>
    <x v="0"/>
  </r>
  <r>
    <x v="2"/>
    <x v="2"/>
    <d v="1998-03-01T00:00:00"/>
    <x v="1"/>
    <n v="1565"/>
    <n v="1416"/>
    <n v="2981"/>
    <m/>
    <x v="0"/>
  </r>
  <r>
    <x v="2"/>
    <x v="3"/>
    <d v="1998-04-01T00:00:00"/>
    <x v="1"/>
    <n v="1219"/>
    <n v="1215"/>
    <n v="2434"/>
    <m/>
    <x v="0"/>
  </r>
  <r>
    <x v="2"/>
    <x v="4"/>
    <d v="1998-05-01T00:00:00"/>
    <x v="1"/>
    <n v="1410"/>
    <n v="1365"/>
    <n v="2775"/>
    <m/>
    <x v="0"/>
  </r>
  <r>
    <x v="2"/>
    <x v="5"/>
    <d v="1998-06-01T00:00:00"/>
    <x v="1"/>
    <n v="1445"/>
    <n v="1490"/>
    <n v="2935"/>
    <m/>
    <x v="0"/>
  </r>
  <r>
    <x v="2"/>
    <x v="6"/>
    <d v="1998-07-01T00:00:00"/>
    <x v="1"/>
    <n v="1693"/>
    <n v="1522"/>
    <n v="3215"/>
    <m/>
    <x v="0"/>
  </r>
  <r>
    <x v="2"/>
    <x v="7"/>
    <d v="1998-08-01T00:00:00"/>
    <x v="1"/>
    <n v="1754"/>
    <n v="1817"/>
    <n v="3571"/>
    <m/>
    <x v="0"/>
  </r>
  <r>
    <x v="2"/>
    <x v="8"/>
    <d v="1998-09-01T00:00:00"/>
    <x v="1"/>
    <n v="1857"/>
    <n v="1792"/>
    <n v="3649"/>
    <m/>
    <x v="0"/>
  </r>
  <r>
    <x v="2"/>
    <x v="9"/>
    <d v="1998-10-01T00:00:00"/>
    <x v="1"/>
    <n v="1724"/>
    <n v="1726"/>
    <n v="3450"/>
    <m/>
    <x v="0"/>
  </r>
  <r>
    <x v="2"/>
    <x v="10"/>
    <d v="1998-11-01T00:00:00"/>
    <x v="1"/>
    <n v="1416"/>
    <n v="1485"/>
    <n v="2901"/>
    <m/>
    <x v="0"/>
  </r>
  <r>
    <x v="2"/>
    <x v="11"/>
    <d v="1998-12-01T00:00:00"/>
    <x v="1"/>
    <n v="1717"/>
    <n v="1675"/>
    <n v="3392"/>
    <m/>
    <x v="0"/>
  </r>
  <r>
    <x v="3"/>
    <x v="0"/>
    <d v="1999-01-01T00:00:00"/>
    <x v="1"/>
    <n v="1490"/>
    <n v="1402"/>
    <n v="2892"/>
    <m/>
    <x v="0"/>
  </r>
  <r>
    <x v="3"/>
    <x v="1"/>
    <d v="1999-02-01T00:00:00"/>
    <x v="1"/>
    <n v="1308"/>
    <n v="1333"/>
    <n v="2641"/>
    <m/>
    <x v="0"/>
  </r>
  <r>
    <x v="3"/>
    <x v="2"/>
    <d v="1999-03-01T00:00:00"/>
    <x v="1"/>
    <n v="1469"/>
    <n v="1457"/>
    <n v="2926"/>
    <m/>
    <x v="0"/>
  </r>
  <r>
    <x v="3"/>
    <x v="3"/>
    <d v="1999-04-01T00:00:00"/>
    <x v="1"/>
    <n v="1232"/>
    <n v="1252"/>
    <n v="2484"/>
    <m/>
    <x v="0"/>
  </r>
  <r>
    <x v="3"/>
    <x v="4"/>
    <d v="1999-05-01T00:00:00"/>
    <x v="1"/>
    <n v="1577"/>
    <n v="1626"/>
    <n v="3203"/>
    <m/>
    <x v="0"/>
  </r>
  <r>
    <x v="3"/>
    <x v="5"/>
    <d v="1999-06-01T00:00:00"/>
    <x v="1"/>
    <n v="1683"/>
    <n v="1670"/>
    <n v="3353"/>
    <m/>
    <x v="0"/>
  </r>
  <r>
    <x v="3"/>
    <x v="6"/>
    <d v="1999-07-01T00:00:00"/>
    <x v="1"/>
    <n v="1839"/>
    <n v="1778"/>
    <n v="3617"/>
    <m/>
    <x v="0"/>
  </r>
  <r>
    <x v="3"/>
    <x v="7"/>
    <d v="1999-08-01T00:00:00"/>
    <x v="1"/>
    <n v="1795"/>
    <n v="1939"/>
    <n v="3734"/>
    <m/>
    <x v="0"/>
  </r>
  <r>
    <x v="3"/>
    <x v="8"/>
    <d v="1999-09-01T00:00:00"/>
    <x v="1"/>
    <n v="1651"/>
    <n v="1688"/>
    <n v="3339"/>
    <m/>
    <x v="0"/>
  </r>
  <r>
    <x v="3"/>
    <x v="9"/>
    <d v="1999-10-01T00:00:00"/>
    <x v="1"/>
    <n v="1749"/>
    <n v="1271"/>
    <n v="3020"/>
    <m/>
    <x v="0"/>
  </r>
  <r>
    <x v="3"/>
    <x v="10"/>
    <d v="1999-11-01T00:00:00"/>
    <x v="1"/>
    <n v="1370"/>
    <n v="1366"/>
    <n v="2736"/>
    <m/>
    <x v="0"/>
  </r>
  <r>
    <x v="3"/>
    <x v="11"/>
    <d v="1999-12-01T00:00:00"/>
    <x v="1"/>
    <n v="1432"/>
    <n v="1366"/>
    <n v="2798"/>
    <m/>
    <x v="0"/>
  </r>
  <r>
    <x v="4"/>
    <x v="0"/>
    <d v="2000-01-01T00:00:00"/>
    <x v="1"/>
    <n v="1255"/>
    <n v="1262"/>
    <n v="2517"/>
    <m/>
    <x v="0"/>
  </r>
  <r>
    <x v="4"/>
    <x v="1"/>
    <d v="2000-02-01T00:00:00"/>
    <x v="1"/>
    <n v="1255"/>
    <n v="1347"/>
    <n v="2602"/>
    <m/>
    <x v="0"/>
  </r>
  <r>
    <x v="4"/>
    <x v="2"/>
    <d v="2000-03-01T00:00:00"/>
    <x v="1"/>
    <n v="1530"/>
    <n v="1441"/>
    <n v="2971"/>
    <m/>
    <x v="0"/>
  </r>
  <r>
    <x v="4"/>
    <x v="3"/>
    <d v="2000-04-01T00:00:00"/>
    <x v="1"/>
    <n v="1501"/>
    <n v="1457"/>
    <n v="2958"/>
    <m/>
    <x v="0"/>
  </r>
  <r>
    <x v="4"/>
    <x v="4"/>
    <d v="2000-05-01T00:00:00"/>
    <x v="1"/>
    <n v="1605"/>
    <n v="1558"/>
    <n v="3163"/>
    <m/>
    <x v="0"/>
  </r>
  <r>
    <x v="4"/>
    <x v="5"/>
    <d v="2000-06-01T00:00:00"/>
    <x v="1"/>
    <n v="1826"/>
    <n v="1733"/>
    <n v="3559"/>
    <m/>
    <x v="0"/>
  </r>
  <r>
    <x v="4"/>
    <x v="6"/>
    <d v="2000-07-01T00:00:00"/>
    <x v="1"/>
    <n v="1738"/>
    <n v="1580"/>
    <n v="3318"/>
    <m/>
    <x v="0"/>
  </r>
  <r>
    <x v="4"/>
    <x v="7"/>
    <d v="2000-08-01T00:00:00"/>
    <x v="1"/>
    <n v="1530"/>
    <n v="1679"/>
    <n v="3209"/>
    <m/>
    <x v="0"/>
  </r>
  <r>
    <x v="4"/>
    <x v="8"/>
    <d v="2000-09-01T00:00:00"/>
    <x v="1"/>
    <n v="1645"/>
    <n v="1721"/>
    <n v="3366"/>
    <m/>
    <x v="0"/>
  </r>
  <r>
    <x v="4"/>
    <x v="9"/>
    <d v="2000-10-01T00:00:00"/>
    <x v="1"/>
    <n v="2074"/>
    <n v="2033"/>
    <n v="4107"/>
    <m/>
    <x v="0"/>
  </r>
  <r>
    <x v="4"/>
    <x v="10"/>
    <d v="2000-11-01T00:00:00"/>
    <x v="1"/>
    <n v="1869"/>
    <n v="1928"/>
    <n v="3797"/>
    <m/>
    <x v="0"/>
  </r>
  <r>
    <x v="4"/>
    <x v="11"/>
    <d v="2000-12-01T00:00:00"/>
    <x v="1"/>
    <n v="1667"/>
    <n v="1758"/>
    <n v="3425"/>
    <m/>
    <x v="0"/>
  </r>
  <r>
    <x v="5"/>
    <x v="0"/>
    <d v="2001-01-01T00:00:00"/>
    <x v="1"/>
    <n v="1521"/>
    <n v="1480"/>
    <n v="3001"/>
    <m/>
    <x v="0"/>
  </r>
  <r>
    <x v="5"/>
    <x v="1"/>
    <d v="2001-02-01T00:00:00"/>
    <x v="1"/>
    <n v="1430"/>
    <n v="1362"/>
    <n v="2792"/>
    <m/>
    <x v="0"/>
  </r>
  <r>
    <x v="5"/>
    <x v="2"/>
    <d v="2001-03-01T00:00:00"/>
    <x v="1"/>
    <n v="1760"/>
    <n v="1741"/>
    <n v="3501"/>
    <m/>
    <x v="0"/>
  </r>
  <r>
    <x v="5"/>
    <x v="3"/>
    <d v="2001-04-01T00:00:00"/>
    <x v="1"/>
    <n v="1777"/>
    <n v="1719"/>
    <n v="3496"/>
    <m/>
    <x v="0"/>
  </r>
  <r>
    <x v="5"/>
    <x v="4"/>
    <d v="2001-05-01T00:00:00"/>
    <x v="1"/>
    <n v="1798"/>
    <n v="1628"/>
    <n v="3426"/>
    <m/>
    <x v="0"/>
  </r>
  <r>
    <x v="5"/>
    <x v="5"/>
    <d v="2001-06-01T00:00:00"/>
    <x v="1"/>
    <n v="1820"/>
    <n v="1834"/>
    <n v="3654"/>
    <m/>
    <x v="0"/>
  </r>
  <r>
    <x v="5"/>
    <x v="6"/>
    <d v="2001-07-01T00:00:00"/>
    <x v="1"/>
    <n v="1938"/>
    <n v="1921"/>
    <n v="3859"/>
    <m/>
    <x v="0"/>
  </r>
  <r>
    <x v="5"/>
    <x v="7"/>
    <d v="2001-08-01T00:00:00"/>
    <x v="1"/>
    <n v="1625"/>
    <n v="1753"/>
    <n v="3378"/>
    <m/>
    <x v="0"/>
  </r>
  <r>
    <x v="5"/>
    <x v="8"/>
    <d v="2001-09-01T00:00:00"/>
    <x v="1"/>
    <n v="1072"/>
    <n v="999"/>
    <n v="2071"/>
    <m/>
    <x v="0"/>
  </r>
  <r>
    <x v="5"/>
    <x v="9"/>
    <d v="2001-10-01T00:00:00"/>
    <x v="1"/>
    <n v="1679"/>
    <n v="1520"/>
    <n v="3199"/>
    <m/>
    <x v="0"/>
  </r>
  <r>
    <x v="5"/>
    <x v="10"/>
    <d v="2001-11-01T00:00:00"/>
    <x v="1"/>
    <n v="1424"/>
    <n v="1600"/>
    <n v="3024"/>
    <m/>
    <x v="0"/>
  </r>
  <r>
    <x v="5"/>
    <x v="11"/>
    <d v="2001-12-01T00:00:00"/>
    <x v="1"/>
    <n v="1429"/>
    <n v="1505"/>
    <n v="2934"/>
    <m/>
    <x v="0"/>
  </r>
  <r>
    <x v="6"/>
    <x v="0"/>
    <d v="2002-01-01T00:00:00"/>
    <x v="1"/>
    <n v="1447"/>
    <n v="1272"/>
    <n v="2719"/>
    <m/>
    <x v="0"/>
  </r>
  <r>
    <x v="6"/>
    <x v="1"/>
    <d v="2002-02-01T00:00:00"/>
    <x v="1"/>
    <n v="1384"/>
    <n v="1335"/>
    <n v="2719"/>
    <m/>
    <x v="0"/>
  </r>
  <r>
    <x v="6"/>
    <x v="2"/>
    <d v="2002-03-01T00:00:00"/>
    <x v="1"/>
    <n v="1573"/>
    <n v="1507"/>
    <n v="3080"/>
    <m/>
    <x v="0"/>
  </r>
  <r>
    <x v="6"/>
    <x v="3"/>
    <d v="2002-04-01T00:00:00"/>
    <x v="1"/>
    <n v="1572"/>
    <n v="1469"/>
    <n v="3041"/>
    <m/>
    <x v="0"/>
  </r>
  <r>
    <x v="6"/>
    <x v="4"/>
    <d v="2002-05-01T00:00:00"/>
    <x v="1"/>
    <n v="1380"/>
    <n v="1457"/>
    <n v="2837"/>
    <m/>
    <x v="0"/>
  </r>
  <r>
    <x v="6"/>
    <x v="5"/>
    <d v="2002-06-01T00:00:00"/>
    <x v="1"/>
    <n v="1412"/>
    <n v="1563"/>
    <n v="2975"/>
    <m/>
    <x v="0"/>
  </r>
  <r>
    <x v="6"/>
    <x v="6"/>
    <d v="2002-07-01T00:00:00"/>
    <x v="1"/>
    <n v="1525"/>
    <n v="1525"/>
    <n v="3050"/>
    <m/>
    <x v="0"/>
  </r>
  <r>
    <x v="6"/>
    <x v="7"/>
    <d v="2002-08-01T00:00:00"/>
    <x v="1"/>
    <n v="1610"/>
    <n v="1522"/>
    <n v="3132"/>
    <m/>
    <x v="0"/>
  </r>
  <r>
    <x v="6"/>
    <x v="8"/>
    <d v="2002-09-01T00:00:00"/>
    <x v="1"/>
    <n v="1479"/>
    <n v="1432"/>
    <n v="2911"/>
    <m/>
    <x v="0"/>
  </r>
  <r>
    <x v="6"/>
    <x v="9"/>
    <d v="2002-10-01T00:00:00"/>
    <x v="1"/>
    <n v="1550"/>
    <n v="1459"/>
    <n v="3009"/>
    <m/>
    <x v="0"/>
  </r>
  <r>
    <x v="6"/>
    <x v="10"/>
    <d v="2002-11-01T00:00:00"/>
    <x v="1"/>
    <n v="1258"/>
    <n v="1252"/>
    <n v="2510"/>
    <m/>
    <x v="0"/>
  </r>
  <r>
    <x v="6"/>
    <x v="11"/>
    <d v="2002-12-01T00:00:00"/>
    <x v="1"/>
    <n v="1295"/>
    <n v="1349"/>
    <n v="2644"/>
    <m/>
    <x v="0"/>
  </r>
  <r>
    <x v="7"/>
    <x v="0"/>
    <d v="2003-01-01T00:00:00"/>
    <x v="1"/>
    <n v="1222"/>
    <n v="1149"/>
    <n v="2371"/>
    <m/>
    <x v="0"/>
  </r>
  <r>
    <x v="7"/>
    <x v="1"/>
    <d v="2003-02-01T00:00:00"/>
    <x v="1"/>
    <n v="1060"/>
    <n v="1022"/>
    <n v="2082"/>
    <m/>
    <x v="0"/>
  </r>
  <r>
    <x v="7"/>
    <x v="2"/>
    <d v="2003-03-01T00:00:00"/>
    <x v="1"/>
    <n v="1018"/>
    <n v="1029"/>
    <n v="2047"/>
    <m/>
    <x v="0"/>
  </r>
  <r>
    <x v="7"/>
    <x v="3"/>
    <d v="2003-04-01T00:00:00"/>
    <x v="1"/>
    <n v="985"/>
    <n v="966"/>
    <n v="1951"/>
    <m/>
    <x v="0"/>
  </r>
  <r>
    <x v="7"/>
    <x v="4"/>
    <d v="2003-05-01T00:00:00"/>
    <x v="1"/>
    <n v="1030"/>
    <n v="918"/>
    <n v="1948"/>
    <m/>
    <x v="0"/>
  </r>
  <r>
    <x v="7"/>
    <x v="5"/>
    <d v="2003-06-01T00:00:00"/>
    <x v="1"/>
    <n v="1102"/>
    <n v="1182"/>
    <n v="2284"/>
    <m/>
    <x v="0"/>
  </r>
  <r>
    <x v="7"/>
    <x v="6"/>
    <d v="2003-07-01T00:00:00"/>
    <x v="1"/>
    <n v="1400"/>
    <n v="1349"/>
    <n v="2749"/>
    <m/>
    <x v="0"/>
  </r>
  <r>
    <x v="7"/>
    <x v="7"/>
    <d v="2003-08-01T00:00:00"/>
    <x v="1"/>
    <n v="1236"/>
    <n v="1236"/>
    <n v="2472"/>
    <m/>
    <x v="0"/>
  </r>
  <r>
    <x v="7"/>
    <x v="8"/>
    <d v="2003-09-01T00:00:00"/>
    <x v="1"/>
    <n v="1248"/>
    <n v="1215"/>
    <n v="2463"/>
    <m/>
    <x v="0"/>
  </r>
  <r>
    <x v="7"/>
    <x v="9"/>
    <d v="2003-10-01T00:00:00"/>
    <x v="1"/>
    <n v="1315"/>
    <n v="1185"/>
    <n v="2500"/>
    <m/>
    <x v="0"/>
  </r>
  <r>
    <x v="7"/>
    <x v="10"/>
    <d v="2003-11-01T00:00:00"/>
    <x v="1"/>
    <n v="1102"/>
    <n v="1013"/>
    <n v="2115"/>
    <m/>
    <x v="0"/>
  </r>
  <r>
    <x v="7"/>
    <x v="11"/>
    <d v="2003-12-01T00:00:00"/>
    <x v="1"/>
    <n v="1258"/>
    <n v="1311"/>
    <n v="2569"/>
    <m/>
    <x v="0"/>
  </r>
  <r>
    <x v="8"/>
    <x v="0"/>
    <d v="2004-01-01T00:00:00"/>
    <x v="1"/>
    <n v="1160"/>
    <n v="1121"/>
    <n v="2281"/>
    <m/>
    <x v="0"/>
  </r>
  <r>
    <x v="8"/>
    <x v="1"/>
    <d v="2004-02-01T00:00:00"/>
    <x v="1"/>
    <n v="1151"/>
    <n v="1156"/>
    <n v="2307"/>
    <m/>
    <x v="0"/>
  </r>
  <r>
    <x v="8"/>
    <x v="2"/>
    <d v="2004-03-01T00:00:00"/>
    <x v="1"/>
    <n v="1308"/>
    <n v="1282"/>
    <n v="2590"/>
    <m/>
    <x v="0"/>
  </r>
  <r>
    <x v="8"/>
    <x v="3"/>
    <d v="2004-04-01T00:00:00"/>
    <x v="1"/>
    <n v="1340"/>
    <n v="1316"/>
    <n v="2656"/>
    <m/>
    <x v="0"/>
  </r>
  <r>
    <x v="8"/>
    <x v="4"/>
    <d v="2004-05-01T00:00:00"/>
    <x v="1"/>
    <n v="1340"/>
    <n v="1316"/>
    <n v="2656"/>
    <m/>
    <x v="0"/>
  </r>
  <r>
    <x v="8"/>
    <x v="5"/>
    <d v="2004-06-01T00:00:00"/>
    <x v="1"/>
    <n v="1377"/>
    <n v="1271"/>
    <n v="2648"/>
    <m/>
    <x v="0"/>
  </r>
  <r>
    <x v="8"/>
    <x v="6"/>
    <d v="2004-07-01T00:00:00"/>
    <x v="1"/>
    <n v="1470"/>
    <n v="1465"/>
    <n v="2935"/>
    <m/>
    <x v="0"/>
  </r>
  <r>
    <x v="8"/>
    <x v="7"/>
    <d v="2004-08-01T00:00:00"/>
    <x v="1"/>
    <n v="1468"/>
    <n v="1358"/>
    <n v="2826"/>
    <m/>
    <x v="0"/>
  </r>
  <r>
    <x v="8"/>
    <x v="8"/>
    <d v="2004-09-01T00:00:00"/>
    <x v="1"/>
    <n v="1352"/>
    <n v="1422"/>
    <n v="2774"/>
    <m/>
    <x v="0"/>
  </r>
  <r>
    <x v="8"/>
    <x v="9"/>
    <d v="2004-10-01T00:00:00"/>
    <x v="1"/>
    <n v="1515"/>
    <n v="1564"/>
    <n v="3079"/>
    <m/>
    <x v="0"/>
  </r>
  <r>
    <x v="8"/>
    <x v="10"/>
    <d v="2004-11-01T00:00:00"/>
    <x v="1"/>
    <n v="1370"/>
    <n v="1372"/>
    <n v="2742"/>
    <m/>
    <x v="0"/>
  </r>
  <r>
    <x v="8"/>
    <x v="11"/>
    <d v="2004-12-01T00:00:00"/>
    <x v="1"/>
    <n v="1340"/>
    <n v="1426"/>
    <n v="2766"/>
    <m/>
    <x v="0"/>
  </r>
  <r>
    <x v="9"/>
    <x v="0"/>
    <d v="2005-01-01T00:00:00"/>
    <x v="1"/>
    <n v="1251"/>
    <n v="1306"/>
    <n v="2557"/>
    <m/>
    <x v="0"/>
  </r>
  <r>
    <x v="9"/>
    <x v="1"/>
    <d v="2005-02-01T00:00:00"/>
    <x v="1"/>
    <n v="1169"/>
    <n v="1172"/>
    <n v="2341"/>
    <m/>
    <x v="0"/>
  </r>
  <r>
    <x v="9"/>
    <x v="2"/>
    <d v="2005-03-01T00:00:00"/>
    <x v="1"/>
    <n v="1309"/>
    <n v="1305"/>
    <n v="2614"/>
    <m/>
    <x v="0"/>
  </r>
  <r>
    <x v="9"/>
    <x v="3"/>
    <d v="2005-04-01T00:00:00"/>
    <x v="1"/>
    <n v="1132"/>
    <n v="1206"/>
    <n v="2338"/>
    <m/>
    <x v="0"/>
  </r>
  <r>
    <x v="9"/>
    <x v="4"/>
    <d v="2005-05-01T00:00:00"/>
    <x v="1"/>
    <n v="1211"/>
    <n v="1328"/>
    <n v="2539"/>
    <m/>
    <x v="0"/>
  </r>
  <r>
    <x v="9"/>
    <x v="5"/>
    <d v="2005-06-01T00:00:00"/>
    <x v="1"/>
    <n v="1172"/>
    <n v="1300"/>
    <n v="2472"/>
    <m/>
    <x v="0"/>
  </r>
  <r>
    <x v="9"/>
    <x v="6"/>
    <d v="2005-07-01T00:00:00"/>
    <x v="1"/>
    <n v="1141"/>
    <n v="1160"/>
    <n v="2301"/>
    <m/>
    <x v="0"/>
  </r>
  <r>
    <x v="9"/>
    <x v="7"/>
    <d v="2005-08-01T00:00:00"/>
    <x v="1"/>
    <n v="1250"/>
    <n v="1114"/>
    <n v="2364"/>
    <m/>
    <x v="0"/>
  </r>
  <r>
    <x v="9"/>
    <x v="8"/>
    <d v="2005-09-01T00:00:00"/>
    <x v="1"/>
    <n v="1223"/>
    <n v="1175"/>
    <n v="2398"/>
    <m/>
    <x v="0"/>
  </r>
  <r>
    <x v="9"/>
    <x v="9"/>
    <d v="2005-10-01T00:00:00"/>
    <x v="1"/>
    <n v="1338"/>
    <n v="1269"/>
    <n v="2607"/>
    <m/>
    <x v="0"/>
  </r>
  <r>
    <x v="9"/>
    <x v="10"/>
    <d v="2005-11-01T00:00:00"/>
    <x v="1"/>
    <n v="1120"/>
    <n v="1123"/>
    <n v="2243"/>
    <m/>
    <x v="0"/>
  </r>
  <r>
    <x v="9"/>
    <x v="11"/>
    <d v="2005-12-01T00:00:00"/>
    <x v="1"/>
    <n v="1056"/>
    <n v="1061"/>
    <n v="2117"/>
    <m/>
    <x v="0"/>
  </r>
  <r>
    <x v="10"/>
    <x v="0"/>
    <d v="2006-01-01T00:00:00"/>
    <x v="1"/>
    <n v="987"/>
    <n v="1104"/>
    <n v="2091"/>
    <m/>
    <x v="0"/>
  </r>
  <r>
    <x v="10"/>
    <x v="1"/>
    <d v="2006-02-01T00:00:00"/>
    <x v="1"/>
    <n v="1064"/>
    <n v="1077"/>
    <n v="2141"/>
    <m/>
    <x v="0"/>
  </r>
  <r>
    <x v="10"/>
    <x v="2"/>
    <d v="2006-03-01T00:00:00"/>
    <x v="1"/>
    <n v="1232"/>
    <n v="1159"/>
    <n v="2391"/>
    <m/>
    <x v="0"/>
  </r>
  <r>
    <x v="10"/>
    <x v="3"/>
    <d v="2006-04-01T00:00:00"/>
    <x v="1"/>
    <n v="1255"/>
    <n v="1172"/>
    <n v="2427"/>
    <m/>
    <x v="0"/>
  </r>
  <r>
    <x v="10"/>
    <x v="4"/>
    <d v="2006-05-01T00:00:00"/>
    <x v="1"/>
    <n v="1521"/>
    <n v="1541"/>
    <n v="3062"/>
    <m/>
    <x v="0"/>
  </r>
  <r>
    <x v="10"/>
    <x v="5"/>
    <d v="2006-06-01T00:00:00"/>
    <x v="1"/>
    <n v="1598"/>
    <n v="1585"/>
    <n v="3183"/>
    <m/>
    <x v="0"/>
  </r>
  <r>
    <x v="10"/>
    <x v="6"/>
    <d v="2006-07-01T00:00:00"/>
    <x v="1"/>
    <n v="1616"/>
    <n v="1636"/>
    <n v="3252"/>
    <m/>
    <x v="0"/>
  </r>
  <r>
    <x v="10"/>
    <x v="7"/>
    <d v="2006-08-01T00:00:00"/>
    <x v="1"/>
    <n v="1303"/>
    <n v="1263"/>
    <n v="2566"/>
    <m/>
    <x v="0"/>
  </r>
  <r>
    <x v="10"/>
    <x v="8"/>
    <d v="2006-09-01T00:00:00"/>
    <x v="1"/>
    <n v="1663"/>
    <n v="1640"/>
    <n v="3303"/>
    <m/>
    <x v="0"/>
  </r>
  <r>
    <x v="10"/>
    <x v="9"/>
    <d v="2006-10-01T00:00:00"/>
    <x v="1"/>
    <n v="1742"/>
    <n v="1531"/>
    <n v="3273"/>
    <m/>
    <x v="0"/>
  </r>
  <r>
    <x v="10"/>
    <x v="10"/>
    <d v="2006-11-01T00:00:00"/>
    <x v="1"/>
    <n v="1428"/>
    <n v="1396"/>
    <n v="2824"/>
    <m/>
    <x v="0"/>
  </r>
  <r>
    <x v="10"/>
    <x v="11"/>
    <d v="2006-12-01T00:00:00"/>
    <x v="1"/>
    <n v="1248"/>
    <n v="1220"/>
    <n v="2468"/>
    <m/>
    <x v="0"/>
  </r>
  <r>
    <x v="11"/>
    <x v="0"/>
    <d v="2007-01-01T00:00:00"/>
    <x v="1"/>
    <n v="1253"/>
    <n v="1254"/>
    <n v="2507"/>
    <m/>
    <x v="0"/>
  </r>
  <r>
    <x v="11"/>
    <x v="1"/>
    <d v="2007-02-01T00:00:00"/>
    <x v="1"/>
    <n v="1250"/>
    <n v="1188"/>
    <n v="2438"/>
    <m/>
    <x v="0"/>
  </r>
  <r>
    <x v="11"/>
    <x v="2"/>
    <d v="2007-03-01T00:00:00"/>
    <x v="1"/>
    <n v="1260"/>
    <n v="1254"/>
    <n v="2514"/>
    <m/>
    <x v="0"/>
  </r>
  <r>
    <x v="11"/>
    <x v="3"/>
    <d v="2007-04-01T00:00:00"/>
    <x v="1"/>
    <n v="1362"/>
    <n v="1320"/>
    <n v="2682"/>
    <m/>
    <x v="0"/>
  </r>
  <r>
    <x v="11"/>
    <x v="4"/>
    <d v="2007-05-01T00:00:00"/>
    <x v="1"/>
    <n v="1412"/>
    <n v="1409"/>
    <n v="2821"/>
    <m/>
    <x v="0"/>
  </r>
  <r>
    <x v="11"/>
    <x v="5"/>
    <d v="2007-06-01T00:00:00"/>
    <x v="1"/>
    <n v="1428"/>
    <n v="1421"/>
    <n v="2849"/>
    <m/>
    <x v="0"/>
  </r>
  <r>
    <x v="11"/>
    <x v="6"/>
    <d v="2007-07-01T00:00:00"/>
    <x v="1"/>
    <n v="1553"/>
    <n v="1558"/>
    <n v="3111"/>
    <m/>
    <x v="0"/>
  </r>
  <r>
    <x v="11"/>
    <x v="7"/>
    <d v="2007-08-01T00:00:00"/>
    <x v="1"/>
    <n v="1504"/>
    <n v="1589"/>
    <n v="3093"/>
    <m/>
    <x v="0"/>
  </r>
  <r>
    <x v="11"/>
    <x v="8"/>
    <d v="2007-09-01T00:00:00"/>
    <x v="1"/>
    <n v="1501"/>
    <n v="1495"/>
    <n v="2996"/>
    <m/>
    <x v="0"/>
  </r>
  <r>
    <x v="11"/>
    <x v="9"/>
    <d v="2007-10-01T00:00:00"/>
    <x v="1"/>
    <n v="1606"/>
    <n v="1620"/>
    <n v="3226"/>
    <m/>
    <x v="0"/>
  </r>
  <r>
    <x v="11"/>
    <x v="10"/>
    <d v="2007-11-01T00:00:00"/>
    <x v="1"/>
    <n v="1393"/>
    <n v="1389"/>
    <n v="2782"/>
    <m/>
    <x v="0"/>
  </r>
  <r>
    <x v="11"/>
    <x v="11"/>
    <d v="2007-12-01T00:00:00"/>
    <x v="1"/>
    <n v="1244"/>
    <n v="1391"/>
    <n v="2635"/>
    <m/>
    <x v="0"/>
  </r>
  <r>
    <x v="12"/>
    <x v="0"/>
    <d v="2008-01-01T00:00:00"/>
    <x v="1"/>
    <n v="1311"/>
    <n v="1286"/>
    <n v="2597"/>
    <m/>
    <x v="0"/>
  </r>
  <r>
    <x v="12"/>
    <x v="1"/>
    <d v="2008-02-01T00:00:00"/>
    <x v="1"/>
    <n v="1381"/>
    <n v="1379"/>
    <n v="2760"/>
    <m/>
    <x v="0"/>
  </r>
  <r>
    <x v="12"/>
    <x v="2"/>
    <d v="2008-03-01T00:00:00"/>
    <x v="1"/>
    <n v="1402"/>
    <n v="1296"/>
    <n v="2698"/>
    <m/>
    <x v="0"/>
  </r>
  <r>
    <x v="12"/>
    <x v="3"/>
    <d v="2008-04-01T00:00:00"/>
    <x v="1"/>
    <n v="1311"/>
    <n v="1203"/>
    <n v="2514"/>
    <m/>
    <x v="0"/>
  </r>
  <r>
    <x v="12"/>
    <x v="4"/>
    <d v="2008-05-01T00:00:00"/>
    <x v="1"/>
    <n v="1312"/>
    <n v="1359"/>
    <n v="2671"/>
    <m/>
    <x v="0"/>
  </r>
  <r>
    <x v="12"/>
    <x v="5"/>
    <d v="2008-06-01T00:00:00"/>
    <x v="1"/>
    <n v="1341"/>
    <n v="1785"/>
    <n v="3126"/>
    <m/>
    <x v="0"/>
  </r>
  <r>
    <x v="12"/>
    <x v="6"/>
    <d v="2008-07-01T00:00:00"/>
    <x v="1"/>
    <n v="1503"/>
    <n v="1407"/>
    <n v="2910"/>
    <m/>
    <x v="0"/>
  </r>
  <r>
    <x v="12"/>
    <x v="7"/>
    <d v="2008-08-01T00:00:00"/>
    <x v="1"/>
    <n v="1154"/>
    <n v="1291"/>
    <n v="2445"/>
    <m/>
    <x v="0"/>
  </r>
  <r>
    <x v="12"/>
    <x v="8"/>
    <d v="2008-09-01T00:00:00"/>
    <x v="1"/>
    <n v="1105"/>
    <n v="1171"/>
    <n v="2276"/>
    <m/>
    <x v="0"/>
  </r>
  <r>
    <x v="12"/>
    <x v="9"/>
    <d v="2008-10-01T00:00:00"/>
    <x v="1"/>
    <n v="1156"/>
    <n v="1153"/>
    <n v="2309"/>
    <m/>
    <x v="0"/>
  </r>
  <r>
    <x v="12"/>
    <x v="10"/>
    <d v="2008-11-01T00:00:00"/>
    <x v="1"/>
    <n v="984"/>
    <n v="948"/>
    <n v="1932"/>
    <m/>
    <x v="0"/>
  </r>
  <r>
    <x v="12"/>
    <x v="11"/>
    <d v="2008-12-01T00:00:00"/>
    <x v="1"/>
    <n v="863"/>
    <n v="844"/>
    <n v="1707"/>
    <m/>
    <x v="0"/>
  </r>
  <r>
    <x v="13"/>
    <x v="0"/>
    <d v="2009-01-01T00:00:00"/>
    <x v="1"/>
    <n v="915"/>
    <n v="1033"/>
    <n v="1948"/>
    <m/>
    <x v="0"/>
  </r>
  <r>
    <x v="13"/>
    <x v="1"/>
    <d v="2009-02-01T00:00:00"/>
    <x v="1"/>
    <n v="795"/>
    <n v="805"/>
    <n v="1600"/>
    <m/>
    <x v="0"/>
  </r>
  <r>
    <x v="13"/>
    <x v="2"/>
    <d v="2009-03-01T00:00:00"/>
    <x v="1"/>
    <n v="850"/>
    <n v="1143"/>
    <n v="1993"/>
    <m/>
    <x v="0"/>
  </r>
  <r>
    <x v="13"/>
    <x v="3"/>
    <d v="2009-04-01T00:00:00"/>
    <x v="1"/>
    <n v="989"/>
    <n v="927"/>
    <n v="1916"/>
    <m/>
    <x v="0"/>
  </r>
  <r>
    <x v="13"/>
    <x v="4"/>
    <d v="2009-05-01T00:00:00"/>
    <x v="1"/>
    <n v="1031"/>
    <n v="988"/>
    <n v="2019"/>
    <m/>
    <x v="0"/>
  </r>
  <r>
    <x v="13"/>
    <x v="5"/>
    <d v="2009-06-01T00:00:00"/>
    <x v="1"/>
    <n v="905"/>
    <n v="855"/>
    <n v="1760"/>
    <m/>
    <x v="0"/>
  </r>
  <r>
    <x v="13"/>
    <x v="6"/>
    <d v="2009-07-01T00:00:00"/>
    <x v="1"/>
    <n v="1071"/>
    <n v="1019"/>
    <n v="2090"/>
    <m/>
    <x v="0"/>
  </r>
  <r>
    <x v="13"/>
    <x v="7"/>
    <d v="2009-08-01T00:00:00"/>
    <x v="1"/>
    <n v="1044"/>
    <n v="1047"/>
    <n v="2091"/>
    <m/>
    <x v="0"/>
  </r>
  <r>
    <x v="13"/>
    <x v="8"/>
    <d v="2009-09-01T00:00:00"/>
    <x v="1"/>
    <n v="1047"/>
    <n v="1044"/>
    <n v="2091"/>
    <m/>
    <x v="0"/>
  </r>
  <r>
    <x v="13"/>
    <x v="9"/>
    <d v="2009-10-01T00:00:00"/>
    <x v="1"/>
    <n v="985"/>
    <n v="889"/>
    <n v="1874"/>
    <m/>
    <x v="0"/>
  </r>
  <r>
    <x v="13"/>
    <x v="10"/>
    <d v="2009-11-01T00:00:00"/>
    <x v="1"/>
    <n v="883"/>
    <n v="799"/>
    <n v="1682"/>
    <m/>
    <x v="0"/>
  </r>
  <r>
    <x v="13"/>
    <x v="11"/>
    <d v="2009-12-01T00:00:00"/>
    <x v="1"/>
    <n v="848"/>
    <n v="974"/>
    <n v="1822"/>
    <m/>
    <x v="0"/>
  </r>
  <r>
    <x v="14"/>
    <x v="0"/>
    <d v="2010-01-01T00:00:00"/>
    <x v="1"/>
    <n v="857"/>
    <n v="873"/>
    <n v="1730"/>
    <m/>
    <x v="0"/>
  </r>
  <r>
    <x v="14"/>
    <x v="1"/>
    <d v="2010-02-01T00:00:00"/>
    <x v="1"/>
    <n v="734"/>
    <n v="728"/>
    <n v="1462"/>
    <m/>
    <x v="0"/>
  </r>
  <r>
    <x v="14"/>
    <x v="2"/>
    <d v="2010-03-01T00:00:00"/>
    <x v="1"/>
    <n v="712"/>
    <n v="772"/>
    <n v="1484"/>
    <m/>
    <x v="0"/>
  </r>
  <r>
    <x v="14"/>
    <x v="3"/>
    <d v="2010-04-01T00:00:00"/>
    <x v="1"/>
    <n v="755"/>
    <n v="835"/>
    <n v="1590"/>
    <m/>
    <x v="0"/>
  </r>
  <r>
    <x v="14"/>
    <x v="4"/>
    <d v="2010-05-01T00:00:00"/>
    <x v="1"/>
    <n v="1009"/>
    <n v="1079"/>
    <n v="2088"/>
    <m/>
    <x v="0"/>
  </r>
  <r>
    <x v="14"/>
    <x v="5"/>
    <d v="2010-06-01T00:00:00"/>
    <x v="1"/>
    <n v="948"/>
    <n v="895"/>
    <n v="1843"/>
    <m/>
    <x v="0"/>
  </r>
  <r>
    <x v="14"/>
    <x v="6"/>
    <d v="2010-07-01T00:00:00"/>
    <x v="1"/>
    <n v="1978"/>
    <n v="1580"/>
    <n v="3558"/>
    <m/>
    <x v="0"/>
  </r>
  <r>
    <x v="14"/>
    <x v="7"/>
    <d v="2010-08-01T00:00:00"/>
    <x v="1"/>
    <n v="2351"/>
    <n v="2250"/>
    <n v="4601"/>
    <m/>
    <x v="0"/>
  </r>
  <r>
    <x v="14"/>
    <x v="8"/>
    <d v="2010-09-01T00:00:00"/>
    <x v="1"/>
    <n v="2167"/>
    <n v="2129"/>
    <n v="4296"/>
    <m/>
    <x v="0"/>
  </r>
  <r>
    <x v="14"/>
    <x v="9"/>
    <d v="2010-10-01T00:00:00"/>
    <x v="1"/>
    <n v="2377"/>
    <n v="2369"/>
    <n v="4746"/>
    <m/>
    <x v="0"/>
  </r>
  <r>
    <x v="14"/>
    <x v="10"/>
    <d v="2010-11-01T00:00:00"/>
    <x v="1"/>
    <n v="1990"/>
    <n v="1996"/>
    <n v="3986"/>
    <m/>
    <x v="0"/>
  </r>
  <r>
    <x v="14"/>
    <x v="11"/>
    <d v="2010-12-01T00:00:00"/>
    <x v="1"/>
    <n v="1969"/>
    <n v="1940"/>
    <n v="3909"/>
    <m/>
    <x v="0"/>
  </r>
  <r>
    <x v="15"/>
    <x v="0"/>
    <d v="2011-01-01T00:00:00"/>
    <x v="1"/>
    <n v="1789"/>
    <n v="1717"/>
    <n v="3506"/>
    <m/>
    <x v="0"/>
  </r>
  <r>
    <x v="15"/>
    <x v="1"/>
    <d v="2011-02-01T00:00:00"/>
    <x v="1"/>
    <n v="1397"/>
    <n v="1362"/>
    <n v="2759"/>
    <m/>
    <x v="0"/>
  </r>
  <r>
    <x v="15"/>
    <x v="2"/>
    <d v="2011-03-01T00:00:00"/>
    <x v="1"/>
    <n v="1783"/>
    <n v="1882"/>
    <n v="3665"/>
    <m/>
    <x v="0"/>
  </r>
  <r>
    <x v="15"/>
    <x v="3"/>
    <d v="2011-04-01T00:00:00"/>
    <x v="1"/>
    <n v="1787"/>
    <n v="1866"/>
    <n v="3653"/>
    <m/>
    <x v="0"/>
  </r>
  <r>
    <x v="15"/>
    <x v="4"/>
    <d v="2011-05-01T00:00:00"/>
    <x v="1"/>
    <n v="2003"/>
    <n v="1981"/>
    <n v="3984"/>
    <m/>
    <x v="0"/>
  </r>
  <r>
    <x v="15"/>
    <x v="5"/>
    <d v="2011-06-01T00:00:00"/>
    <x v="1"/>
    <n v="2139"/>
    <n v="2252"/>
    <n v="4391"/>
    <m/>
    <x v="0"/>
  </r>
  <r>
    <x v="15"/>
    <x v="6"/>
    <d v="2011-07-01T00:00:00"/>
    <x v="1"/>
    <n v="2281"/>
    <n v="2416"/>
    <n v="4697"/>
    <m/>
    <x v="0"/>
  </r>
  <r>
    <x v="15"/>
    <x v="7"/>
    <d v="2011-08-01T00:00:00"/>
    <x v="1"/>
    <n v="2372"/>
    <n v="2387"/>
    <n v="4759"/>
    <m/>
    <x v="0"/>
  </r>
  <r>
    <x v="15"/>
    <x v="8"/>
    <d v="2011-09-01T00:00:00"/>
    <x v="1"/>
    <n v="1982"/>
    <n v="2047"/>
    <n v="4029"/>
    <m/>
    <x v="0"/>
  </r>
  <r>
    <x v="15"/>
    <x v="9"/>
    <d v="2011-10-01T00:00:00"/>
    <x v="1"/>
    <n v="1801"/>
    <n v="1920"/>
    <n v="3721"/>
    <m/>
    <x v="0"/>
  </r>
  <r>
    <x v="15"/>
    <x v="10"/>
    <d v="2011-11-01T00:00:00"/>
    <x v="1"/>
    <n v="1756"/>
    <n v="1739"/>
    <n v="3495"/>
    <m/>
    <x v="0"/>
  </r>
  <r>
    <x v="15"/>
    <x v="11"/>
    <d v="2011-12-01T00:00:00"/>
    <x v="1"/>
    <n v="1685"/>
    <n v="1737"/>
    <n v="3422"/>
    <m/>
    <x v="0"/>
  </r>
  <r>
    <x v="16"/>
    <x v="0"/>
    <d v="2012-01-01T00:00:00"/>
    <x v="1"/>
    <n v="1557"/>
    <n v="1628"/>
    <n v="3185"/>
    <m/>
    <x v="0"/>
  </r>
  <r>
    <x v="16"/>
    <x v="1"/>
    <d v="2012-02-01T00:00:00"/>
    <x v="1"/>
    <n v="1467"/>
    <n v="1479"/>
    <n v="2946"/>
    <m/>
    <x v="0"/>
  </r>
  <r>
    <x v="16"/>
    <x v="2"/>
    <d v="2012-03-01T00:00:00"/>
    <x v="1"/>
    <n v="1689"/>
    <n v="1748"/>
    <n v="3437"/>
    <m/>
    <x v="0"/>
  </r>
  <r>
    <x v="16"/>
    <x v="3"/>
    <d v="2012-04-01T00:00:00"/>
    <x v="1"/>
    <n v="966"/>
    <n v="1045"/>
    <n v="2011"/>
    <m/>
    <x v="0"/>
  </r>
  <r>
    <x v="16"/>
    <x v="4"/>
    <d v="2012-05-01T00:00:00"/>
    <x v="1"/>
    <n v="1079"/>
    <n v="1081"/>
    <n v="2160"/>
    <m/>
    <x v="0"/>
  </r>
  <r>
    <x v="16"/>
    <x v="5"/>
    <d v="2012-06-01T00:00:00"/>
    <x v="1"/>
    <n v="1017"/>
    <n v="1163"/>
    <n v="2180"/>
    <m/>
    <x v="0"/>
  </r>
  <r>
    <x v="16"/>
    <x v="6"/>
    <d v="2012-07-01T00:00:00"/>
    <x v="1"/>
    <n v="1208"/>
    <n v="1233"/>
    <n v="2441"/>
    <m/>
    <x v="0"/>
  </r>
  <r>
    <x v="16"/>
    <x v="7"/>
    <d v="2012-08-01T00:00:00"/>
    <x v="1"/>
    <n v="1102"/>
    <n v="1158"/>
    <n v="2260"/>
    <m/>
    <x v="0"/>
  </r>
  <r>
    <x v="16"/>
    <x v="8"/>
    <d v="2012-09-01T00:00:00"/>
    <x v="1"/>
    <n v="1148"/>
    <n v="1155"/>
    <n v="2303"/>
    <m/>
    <x v="0"/>
  </r>
  <r>
    <x v="16"/>
    <x v="9"/>
    <d v="2012-10-01T00:00:00"/>
    <x v="1"/>
    <n v="1044"/>
    <n v="1051"/>
    <n v="2095"/>
    <m/>
    <x v="0"/>
  </r>
  <r>
    <x v="16"/>
    <x v="10"/>
    <d v="2012-11-01T00:00:00"/>
    <x v="1"/>
    <n v="848"/>
    <n v="867"/>
    <n v="1715"/>
    <m/>
    <x v="0"/>
  </r>
  <r>
    <x v="16"/>
    <x v="11"/>
    <d v="2012-12-01T00:00:00"/>
    <x v="1"/>
    <n v="827"/>
    <n v="884"/>
    <n v="1711"/>
    <m/>
    <x v="0"/>
  </r>
  <r>
    <x v="17"/>
    <x v="0"/>
    <d v="2013-01-01T00:00:00"/>
    <x v="1"/>
    <n v="807"/>
    <n v="811"/>
    <n v="1618"/>
    <m/>
    <x v="0"/>
  </r>
  <r>
    <x v="17"/>
    <x v="1"/>
    <d v="2013-02-01T00:00:00"/>
    <x v="1"/>
    <n v="791"/>
    <n v="773"/>
    <n v="1564"/>
    <m/>
    <x v="0"/>
  </r>
  <r>
    <x v="17"/>
    <x v="2"/>
    <d v="2013-03-01T00:00:00"/>
    <x v="1"/>
    <n v="839"/>
    <n v="1014"/>
    <n v="1853"/>
    <m/>
    <x v="0"/>
  </r>
  <r>
    <x v="17"/>
    <x v="3"/>
    <d v="2013-04-01T00:00:00"/>
    <x v="1"/>
    <n v="849"/>
    <n v="831"/>
    <n v="1680"/>
    <m/>
    <x v="0"/>
  </r>
  <r>
    <x v="17"/>
    <x v="4"/>
    <d v="2013-05-01T00:00:00"/>
    <x v="1"/>
    <n v="983"/>
    <n v="1105"/>
    <n v="2088"/>
    <m/>
    <x v="0"/>
  </r>
  <r>
    <x v="17"/>
    <x v="5"/>
    <d v="2013-06-01T00:00:00"/>
    <x v="1"/>
    <n v="1064"/>
    <n v="1024"/>
    <n v="2088"/>
    <m/>
    <x v="0"/>
  </r>
  <r>
    <x v="17"/>
    <x v="6"/>
    <d v="2013-07-01T00:00:00"/>
    <x v="1"/>
    <n v="1050"/>
    <n v="1119"/>
    <n v="2169"/>
    <m/>
    <x v="0"/>
  </r>
  <r>
    <x v="17"/>
    <x v="7"/>
    <d v="2013-08-01T00:00:00"/>
    <x v="1"/>
    <n v="1032"/>
    <n v="1038"/>
    <n v="2070"/>
    <m/>
    <x v="0"/>
  </r>
  <r>
    <x v="17"/>
    <x v="8"/>
    <d v="2013-09-01T00:00:00"/>
    <x v="1"/>
    <n v="915"/>
    <n v="934"/>
    <n v="1849"/>
    <m/>
    <x v="0"/>
  </r>
  <r>
    <x v="17"/>
    <x v="9"/>
    <d v="2013-10-01T00:00:00"/>
    <x v="1"/>
    <n v="1008"/>
    <n v="960"/>
    <n v="1968"/>
    <m/>
    <x v="0"/>
  </r>
  <r>
    <x v="17"/>
    <x v="10"/>
    <d v="2013-11-01T00:00:00"/>
    <x v="1"/>
    <n v="776"/>
    <n v="795"/>
    <n v="1571"/>
    <m/>
    <x v="0"/>
  </r>
  <r>
    <x v="17"/>
    <x v="11"/>
    <d v="2013-12-01T00:00:00"/>
    <x v="1"/>
    <n v="663"/>
    <n v="630"/>
    <n v="1293"/>
    <m/>
    <x v="0"/>
  </r>
  <r>
    <x v="18"/>
    <x v="0"/>
    <d v="2014-01-01T00:00:00"/>
    <x v="1"/>
    <n v="505"/>
    <n v="565"/>
    <n v="1070"/>
    <m/>
    <x v="0"/>
  </r>
  <r>
    <x v="18"/>
    <x v="1"/>
    <d v="2014-02-01T00:00:00"/>
    <x v="1"/>
    <n v="461"/>
    <n v="442"/>
    <n v="903"/>
    <m/>
    <x v="0"/>
  </r>
  <r>
    <x v="18"/>
    <x v="2"/>
    <d v="2014-03-01T00:00:00"/>
    <x v="1"/>
    <n v="411"/>
    <n v="417"/>
    <n v="828"/>
    <m/>
    <x v="0"/>
  </r>
  <r>
    <x v="18"/>
    <x v="3"/>
    <d v="2014-04-01T00:00:00"/>
    <x v="1"/>
    <n v="287"/>
    <n v="310"/>
    <n v="597"/>
    <m/>
    <x v="0"/>
  </r>
  <r>
    <x v="18"/>
    <x v="4"/>
    <d v="2014-05-01T00:00:00"/>
    <x v="1"/>
    <n v="328"/>
    <n v="341"/>
    <n v="669"/>
    <m/>
    <x v="0"/>
  </r>
  <r>
    <x v="18"/>
    <x v="5"/>
    <d v="2014-06-01T00:00:00"/>
    <x v="1"/>
    <n v="337"/>
    <n v="330"/>
    <n v="667"/>
    <m/>
    <x v="0"/>
  </r>
  <r>
    <x v="18"/>
    <x v="6"/>
    <d v="2014-07-01T00:00:00"/>
    <x v="1"/>
    <n v="353"/>
    <n v="310"/>
    <n v="663"/>
    <m/>
    <x v="0"/>
  </r>
  <r>
    <x v="18"/>
    <x v="7"/>
    <d v="2014-08-01T00:00:00"/>
    <x v="1"/>
    <n v="397"/>
    <n v="383"/>
    <n v="780"/>
    <m/>
    <x v="0"/>
  </r>
  <r>
    <x v="18"/>
    <x v="8"/>
    <d v="2014-09-01T00:00:00"/>
    <x v="1"/>
    <n v="401"/>
    <n v="419"/>
    <n v="820"/>
    <m/>
    <x v="0"/>
  </r>
  <r>
    <x v="18"/>
    <x v="9"/>
    <d v="2014-10-01T00:00:00"/>
    <x v="1"/>
    <n v="392"/>
    <n v="367"/>
    <n v="759"/>
    <m/>
    <x v="0"/>
  </r>
  <r>
    <x v="18"/>
    <x v="10"/>
    <d v="2014-11-01T00:00:00"/>
    <x v="1"/>
    <n v="227"/>
    <n v="241"/>
    <n v="468"/>
    <m/>
    <x v="0"/>
  </r>
  <r>
    <x v="18"/>
    <x v="11"/>
    <d v="2014-12-01T00:00:00"/>
    <x v="1"/>
    <n v="333"/>
    <n v="354"/>
    <n v="687"/>
    <m/>
    <x v="0"/>
  </r>
  <r>
    <x v="19"/>
    <x v="0"/>
    <d v="2015-01-01T00:00:00"/>
    <x v="1"/>
    <n v="282"/>
    <n v="304"/>
    <n v="586"/>
    <m/>
    <x v="0"/>
  </r>
  <r>
    <x v="19"/>
    <x v="1"/>
    <d v="2015-02-01T00:00:00"/>
    <x v="1"/>
    <n v="224"/>
    <n v="223"/>
    <n v="447"/>
    <m/>
    <x v="0"/>
  </r>
  <r>
    <x v="19"/>
    <x v="2"/>
    <d v="2015-03-01T00:00:00"/>
    <x v="1"/>
    <n v="278"/>
    <n v="317"/>
    <n v="595"/>
    <m/>
    <x v="0"/>
  </r>
  <r>
    <x v="19"/>
    <x v="3"/>
    <d v="2015-04-01T00:00:00"/>
    <x v="1"/>
    <n v="258"/>
    <n v="280"/>
    <n v="538"/>
    <m/>
    <x v="0"/>
  </r>
  <r>
    <x v="19"/>
    <x v="4"/>
    <d v="2015-05-01T00:00:00"/>
    <x v="1"/>
    <n v="198"/>
    <n v="184"/>
    <n v="382"/>
    <m/>
    <x v="0"/>
  </r>
  <r>
    <x v="19"/>
    <x v="5"/>
    <d v="2015-06-01T00:00:00"/>
    <x v="1"/>
    <n v="179"/>
    <n v="188"/>
    <n v="367"/>
    <m/>
    <x v="0"/>
  </r>
  <r>
    <x v="19"/>
    <x v="6"/>
    <d v="2015-07-01T00:00:00"/>
    <x v="1"/>
    <n v="158"/>
    <n v="183"/>
    <n v="341"/>
    <m/>
    <x v="0"/>
  </r>
  <r>
    <x v="19"/>
    <x v="7"/>
    <d v="2015-08-01T00:00:00"/>
    <x v="1"/>
    <n v="178"/>
    <n v="201"/>
    <n v="379"/>
    <m/>
    <x v="0"/>
  </r>
  <r>
    <x v="19"/>
    <x v="8"/>
    <d v="2015-09-01T00:00:00"/>
    <x v="1"/>
    <n v="128"/>
    <n v="139"/>
    <n v="267"/>
    <m/>
    <x v="0"/>
  </r>
  <r>
    <x v="19"/>
    <x v="9"/>
    <d v="2015-10-01T00:00:00"/>
    <x v="1"/>
    <n v="112"/>
    <n v="151"/>
    <n v="263"/>
    <m/>
    <x v="0"/>
  </r>
  <r>
    <x v="19"/>
    <x v="10"/>
    <d v="2015-11-01T00:00:00"/>
    <x v="1"/>
    <n v="108"/>
    <n v="92"/>
    <n v="200"/>
    <m/>
    <x v="0"/>
  </r>
  <r>
    <x v="19"/>
    <x v="11"/>
    <d v="2015-12-01T00:00:00"/>
    <x v="1"/>
    <n v="129"/>
    <n v="148"/>
    <n v="277"/>
    <m/>
    <x v="0"/>
  </r>
  <r>
    <x v="0"/>
    <x v="0"/>
    <d v="1996-01-01T00:00:00"/>
    <x v="2"/>
    <n v="1498"/>
    <n v="1497"/>
    <n v="2995"/>
    <m/>
    <x v="0"/>
  </r>
  <r>
    <x v="0"/>
    <x v="1"/>
    <d v="1996-02-01T00:00:00"/>
    <x v="2"/>
    <n v="1397"/>
    <n v="1514"/>
    <n v="2911"/>
    <m/>
    <x v="0"/>
  </r>
  <r>
    <x v="0"/>
    <x v="2"/>
    <d v="1996-03-01T00:00:00"/>
    <x v="2"/>
    <n v="1341"/>
    <n v="1633"/>
    <n v="2974"/>
    <m/>
    <x v="0"/>
  </r>
  <r>
    <x v="0"/>
    <x v="3"/>
    <d v="1996-04-01T00:00:00"/>
    <x v="2"/>
    <n v="1630"/>
    <n v="1619"/>
    <n v="3249"/>
    <m/>
    <x v="0"/>
  </r>
  <r>
    <x v="0"/>
    <x v="4"/>
    <d v="1996-05-01T00:00:00"/>
    <x v="2"/>
    <n v="1955"/>
    <n v="2186"/>
    <n v="4141"/>
    <m/>
    <x v="0"/>
  </r>
  <r>
    <x v="0"/>
    <x v="5"/>
    <d v="1996-06-01T00:00:00"/>
    <x v="2"/>
    <n v="2698"/>
    <n v="3253"/>
    <n v="5951"/>
    <m/>
    <x v="0"/>
  </r>
  <r>
    <x v="0"/>
    <x v="6"/>
    <d v="1996-07-01T00:00:00"/>
    <x v="2"/>
    <n v="3600"/>
    <n v="3739"/>
    <n v="7339"/>
    <m/>
    <x v="0"/>
  </r>
  <r>
    <x v="0"/>
    <x v="7"/>
    <d v="1996-08-01T00:00:00"/>
    <x v="2"/>
    <n v="3778"/>
    <n v="3781"/>
    <n v="7559"/>
    <m/>
    <x v="0"/>
  </r>
  <r>
    <x v="0"/>
    <x v="8"/>
    <d v="1996-09-01T00:00:00"/>
    <x v="2"/>
    <n v="2866"/>
    <n v="2692"/>
    <n v="5558"/>
    <m/>
    <x v="0"/>
  </r>
  <r>
    <x v="0"/>
    <x v="9"/>
    <d v="1996-10-01T00:00:00"/>
    <x v="2"/>
    <n v="2105"/>
    <n v="1991"/>
    <n v="4096"/>
    <m/>
    <x v="0"/>
  </r>
  <r>
    <x v="0"/>
    <x v="10"/>
    <d v="1996-11-01T00:00:00"/>
    <x v="2"/>
    <n v="1868"/>
    <n v="1639"/>
    <n v="3507"/>
    <m/>
    <x v="0"/>
  </r>
  <r>
    <x v="0"/>
    <x v="11"/>
    <d v="1996-12-01T00:00:00"/>
    <x v="2"/>
    <n v="2065"/>
    <n v="2136"/>
    <n v="4201"/>
    <m/>
    <x v="0"/>
  </r>
  <r>
    <x v="1"/>
    <x v="0"/>
    <d v="1997-01-01T00:00:00"/>
    <x v="2"/>
    <n v="1715"/>
    <n v="1556"/>
    <n v="3271"/>
    <m/>
    <x v="0"/>
  </r>
  <r>
    <x v="1"/>
    <x v="1"/>
    <d v="1997-02-01T00:00:00"/>
    <x v="2"/>
    <n v="1459"/>
    <n v="1492"/>
    <n v="2951"/>
    <m/>
    <x v="0"/>
  </r>
  <r>
    <x v="1"/>
    <x v="2"/>
    <d v="1997-03-01T00:00:00"/>
    <x v="2"/>
    <n v="1595"/>
    <n v="1581"/>
    <n v="3176"/>
    <m/>
    <x v="0"/>
  </r>
  <r>
    <x v="1"/>
    <x v="3"/>
    <d v="1997-04-01T00:00:00"/>
    <x v="2"/>
    <n v="1556"/>
    <n v="1571"/>
    <n v="3127"/>
    <m/>
    <x v="0"/>
  </r>
  <r>
    <x v="1"/>
    <x v="4"/>
    <d v="1997-05-01T00:00:00"/>
    <x v="2"/>
    <n v="1896"/>
    <n v="2012"/>
    <n v="3908"/>
    <m/>
    <x v="0"/>
  </r>
  <r>
    <x v="1"/>
    <x v="5"/>
    <d v="1997-06-01T00:00:00"/>
    <x v="2"/>
    <n v="2777"/>
    <n v="3303"/>
    <n v="6080"/>
    <m/>
    <x v="0"/>
  </r>
  <r>
    <x v="1"/>
    <x v="6"/>
    <d v="1997-07-01T00:00:00"/>
    <x v="2"/>
    <n v="3803"/>
    <n v="3971"/>
    <n v="7774"/>
    <m/>
    <x v="0"/>
  </r>
  <r>
    <x v="1"/>
    <x v="7"/>
    <d v="1997-08-01T00:00:00"/>
    <x v="2"/>
    <n v="4468"/>
    <n v="4278"/>
    <n v="8746"/>
    <m/>
    <x v="0"/>
  </r>
  <r>
    <x v="1"/>
    <x v="8"/>
    <d v="1997-09-01T00:00:00"/>
    <x v="2"/>
    <n v="3091"/>
    <n v="2840"/>
    <n v="5931"/>
    <m/>
    <x v="0"/>
  </r>
  <r>
    <x v="1"/>
    <x v="9"/>
    <d v="1997-10-01T00:00:00"/>
    <x v="2"/>
    <n v="2324"/>
    <n v="2308"/>
    <n v="4632"/>
    <m/>
    <x v="0"/>
  </r>
  <r>
    <x v="1"/>
    <x v="10"/>
    <d v="1997-11-01T00:00:00"/>
    <x v="2"/>
    <n v="1991"/>
    <n v="1736"/>
    <n v="3727"/>
    <m/>
    <x v="0"/>
  </r>
  <r>
    <x v="1"/>
    <x v="11"/>
    <d v="1997-12-01T00:00:00"/>
    <x v="2"/>
    <n v="1913"/>
    <n v="2029"/>
    <n v="3942"/>
    <m/>
    <x v="0"/>
  </r>
  <r>
    <x v="2"/>
    <x v="0"/>
    <d v="1998-01-01T00:00:00"/>
    <x v="2"/>
    <n v="1362"/>
    <n v="1129"/>
    <n v="2491"/>
    <m/>
    <x v="0"/>
  </r>
  <r>
    <x v="2"/>
    <x v="1"/>
    <d v="1998-02-01T00:00:00"/>
    <x v="2"/>
    <n v="985"/>
    <n v="989"/>
    <n v="1974"/>
    <m/>
    <x v="0"/>
  </r>
  <r>
    <x v="2"/>
    <x v="2"/>
    <d v="1998-03-01T00:00:00"/>
    <x v="2"/>
    <n v="1249"/>
    <n v="1197"/>
    <n v="2446"/>
    <m/>
    <x v="0"/>
  </r>
  <r>
    <x v="2"/>
    <x v="3"/>
    <d v="1998-04-01T00:00:00"/>
    <x v="2"/>
    <n v="1118"/>
    <n v="1184"/>
    <n v="2302"/>
    <m/>
    <x v="0"/>
  </r>
  <r>
    <x v="2"/>
    <x v="4"/>
    <d v="1998-05-01T00:00:00"/>
    <x v="2"/>
    <n v="1400"/>
    <n v="1438"/>
    <n v="2838"/>
    <m/>
    <x v="0"/>
  </r>
  <r>
    <x v="2"/>
    <x v="5"/>
    <d v="1998-06-01T00:00:00"/>
    <x v="2"/>
    <n v="2693"/>
    <n v="3191"/>
    <n v="5884"/>
    <m/>
    <x v="0"/>
  </r>
  <r>
    <x v="2"/>
    <x v="6"/>
    <d v="1998-07-01T00:00:00"/>
    <x v="2"/>
    <n v="3761"/>
    <n v="3820"/>
    <n v="7581"/>
    <m/>
    <x v="0"/>
  </r>
  <r>
    <x v="2"/>
    <x v="7"/>
    <d v="1998-08-01T00:00:00"/>
    <x v="2"/>
    <n v="3960"/>
    <n v="3613"/>
    <n v="7573"/>
    <m/>
    <x v="0"/>
  </r>
  <r>
    <x v="2"/>
    <x v="8"/>
    <d v="1998-09-01T00:00:00"/>
    <x v="2"/>
    <n v="3234"/>
    <n v="3070"/>
    <n v="6304"/>
    <m/>
    <x v="0"/>
  </r>
  <r>
    <x v="2"/>
    <x v="9"/>
    <d v="1998-10-01T00:00:00"/>
    <x v="2"/>
    <n v="2216"/>
    <n v="2129"/>
    <n v="4345"/>
    <m/>
    <x v="0"/>
  </r>
  <r>
    <x v="2"/>
    <x v="10"/>
    <d v="1998-11-01T00:00:00"/>
    <x v="2"/>
    <n v="2036"/>
    <n v="1891"/>
    <n v="3927"/>
    <m/>
    <x v="0"/>
  </r>
  <r>
    <x v="2"/>
    <x v="11"/>
    <d v="1998-12-01T00:00:00"/>
    <x v="2"/>
    <n v="2230"/>
    <n v="2228"/>
    <n v="4458"/>
    <m/>
    <x v="0"/>
  </r>
  <r>
    <x v="3"/>
    <x v="0"/>
    <d v="1999-01-01T00:00:00"/>
    <x v="2"/>
    <n v="1697"/>
    <n v="1444"/>
    <n v="3141"/>
    <m/>
    <x v="0"/>
  </r>
  <r>
    <x v="3"/>
    <x v="1"/>
    <d v="1999-02-01T00:00:00"/>
    <x v="2"/>
    <n v="1426"/>
    <n v="1426"/>
    <n v="2852"/>
    <m/>
    <x v="0"/>
  </r>
  <r>
    <x v="3"/>
    <x v="2"/>
    <d v="1999-03-01T00:00:00"/>
    <x v="2"/>
    <n v="1550"/>
    <n v="1453"/>
    <n v="3003"/>
    <m/>
    <x v="0"/>
  </r>
  <r>
    <x v="3"/>
    <x v="3"/>
    <d v="1999-04-01T00:00:00"/>
    <x v="2"/>
    <n v="1621"/>
    <n v="1470"/>
    <n v="3091"/>
    <m/>
    <x v="0"/>
  </r>
  <r>
    <x v="3"/>
    <x v="4"/>
    <d v="1999-05-01T00:00:00"/>
    <x v="2"/>
    <n v="2062"/>
    <n v="2230"/>
    <n v="4292"/>
    <m/>
    <x v="0"/>
  </r>
  <r>
    <x v="3"/>
    <x v="5"/>
    <d v="1999-06-01T00:00:00"/>
    <x v="2"/>
    <n v="3042"/>
    <n v="3550"/>
    <n v="6592"/>
    <m/>
    <x v="0"/>
  </r>
  <r>
    <x v="3"/>
    <x v="6"/>
    <d v="1999-07-01T00:00:00"/>
    <x v="2"/>
    <n v="4224"/>
    <n v="4373"/>
    <n v="8597"/>
    <m/>
    <x v="0"/>
  </r>
  <r>
    <x v="3"/>
    <x v="7"/>
    <d v="1999-08-01T00:00:00"/>
    <x v="2"/>
    <n v="4633"/>
    <n v="4226"/>
    <n v="8859"/>
    <m/>
    <x v="0"/>
  </r>
  <r>
    <x v="3"/>
    <x v="8"/>
    <d v="1999-09-01T00:00:00"/>
    <x v="2"/>
    <n v="3038"/>
    <n v="2818"/>
    <n v="5856"/>
    <m/>
    <x v="0"/>
  </r>
  <r>
    <x v="3"/>
    <x v="9"/>
    <d v="1999-10-01T00:00:00"/>
    <x v="2"/>
    <n v="2267"/>
    <n v="2177"/>
    <n v="4444"/>
    <m/>
    <x v="0"/>
  </r>
  <r>
    <x v="3"/>
    <x v="10"/>
    <d v="1999-11-01T00:00:00"/>
    <x v="2"/>
    <n v="2150"/>
    <n v="1942"/>
    <n v="4092"/>
    <m/>
    <x v="0"/>
  </r>
  <r>
    <x v="3"/>
    <x v="11"/>
    <d v="1999-12-01T00:00:00"/>
    <x v="2"/>
    <n v="2014"/>
    <n v="2117"/>
    <n v="4131"/>
    <m/>
    <x v="0"/>
  </r>
  <r>
    <x v="4"/>
    <x v="0"/>
    <d v="2000-01-01T00:00:00"/>
    <x v="2"/>
    <n v="1739"/>
    <n v="1486"/>
    <n v="3225"/>
    <m/>
    <x v="0"/>
  </r>
  <r>
    <x v="4"/>
    <x v="1"/>
    <d v="2000-02-01T00:00:00"/>
    <x v="2"/>
    <n v="1563"/>
    <n v="1455"/>
    <n v="3018"/>
    <m/>
    <x v="0"/>
  </r>
  <r>
    <x v="4"/>
    <x v="2"/>
    <d v="2000-03-01T00:00:00"/>
    <x v="2"/>
    <n v="1851"/>
    <n v="1836"/>
    <n v="3687"/>
    <m/>
    <x v="0"/>
  </r>
  <r>
    <x v="4"/>
    <x v="3"/>
    <d v="2000-04-01T00:00:00"/>
    <x v="2"/>
    <n v="1761"/>
    <n v="1791"/>
    <n v="3552"/>
    <m/>
    <x v="0"/>
  </r>
  <r>
    <x v="4"/>
    <x v="4"/>
    <d v="2000-05-01T00:00:00"/>
    <x v="2"/>
    <n v="2360"/>
    <n v="2521"/>
    <n v="4881"/>
    <m/>
    <x v="0"/>
  </r>
  <r>
    <x v="4"/>
    <x v="5"/>
    <d v="2000-06-01T00:00:00"/>
    <x v="2"/>
    <n v="3169"/>
    <n v="2858"/>
    <n v="6027"/>
    <m/>
    <x v="0"/>
  </r>
  <r>
    <x v="4"/>
    <x v="6"/>
    <d v="2000-07-01T00:00:00"/>
    <x v="2"/>
    <n v="4521"/>
    <n v="4321"/>
    <n v="8842"/>
    <m/>
    <x v="0"/>
  </r>
  <r>
    <x v="4"/>
    <x v="7"/>
    <d v="2000-08-01T00:00:00"/>
    <x v="2"/>
    <n v="4472"/>
    <n v="4048"/>
    <n v="8520"/>
    <m/>
    <x v="0"/>
  </r>
  <r>
    <x v="4"/>
    <x v="8"/>
    <d v="2000-09-01T00:00:00"/>
    <x v="2"/>
    <n v="3060"/>
    <n v="2809"/>
    <n v="5869"/>
    <m/>
    <x v="0"/>
  </r>
  <r>
    <x v="4"/>
    <x v="9"/>
    <d v="2000-10-01T00:00:00"/>
    <x v="2"/>
    <n v="2584"/>
    <n v="2440"/>
    <n v="5024"/>
    <m/>
    <x v="0"/>
  </r>
  <r>
    <x v="4"/>
    <x v="10"/>
    <d v="2000-11-01T00:00:00"/>
    <x v="2"/>
    <n v="2110"/>
    <n v="2143"/>
    <n v="4253"/>
    <m/>
    <x v="0"/>
  </r>
  <r>
    <x v="4"/>
    <x v="11"/>
    <d v="2000-12-01T00:00:00"/>
    <x v="2"/>
    <n v="1709"/>
    <n v="1973"/>
    <n v="3682"/>
    <m/>
    <x v="0"/>
  </r>
  <r>
    <x v="5"/>
    <x v="0"/>
    <d v="2001-01-01T00:00:00"/>
    <x v="2"/>
    <n v="1517"/>
    <n v="1384"/>
    <n v="2901"/>
    <m/>
    <x v="0"/>
  </r>
  <r>
    <x v="5"/>
    <x v="1"/>
    <d v="2001-02-01T00:00:00"/>
    <x v="2"/>
    <n v="1279"/>
    <n v="1321"/>
    <n v="2600"/>
    <m/>
    <x v="0"/>
  </r>
  <r>
    <x v="5"/>
    <x v="2"/>
    <d v="2001-03-01T00:00:00"/>
    <x v="2"/>
    <n v="1363"/>
    <n v="1458"/>
    <n v="2821"/>
    <m/>
    <x v="0"/>
  </r>
  <r>
    <x v="5"/>
    <x v="3"/>
    <d v="2001-04-01T00:00:00"/>
    <x v="2"/>
    <n v="1731"/>
    <n v="1678"/>
    <n v="3409"/>
    <m/>
    <x v="0"/>
  </r>
  <r>
    <x v="5"/>
    <x v="4"/>
    <d v="2001-05-01T00:00:00"/>
    <x v="2"/>
    <n v="2085"/>
    <n v="2335"/>
    <n v="4420"/>
    <m/>
    <x v="0"/>
  </r>
  <r>
    <x v="5"/>
    <x v="5"/>
    <d v="2001-06-01T00:00:00"/>
    <x v="2"/>
    <n v="3028"/>
    <n v="3326"/>
    <n v="6354"/>
    <m/>
    <x v="0"/>
  </r>
  <r>
    <x v="5"/>
    <x v="6"/>
    <d v="2001-07-01T00:00:00"/>
    <x v="2"/>
    <n v="4195"/>
    <n v="4281"/>
    <n v="8476"/>
    <m/>
    <x v="0"/>
  </r>
  <r>
    <x v="5"/>
    <x v="7"/>
    <d v="2001-08-01T00:00:00"/>
    <x v="2"/>
    <n v="4142"/>
    <n v="3967"/>
    <n v="8109"/>
    <m/>
    <x v="0"/>
  </r>
  <r>
    <x v="5"/>
    <x v="8"/>
    <d v="2001-09-01T00:00:00"/>
    <x v="2"/>
    <n v="2072"/>
    <n v="1829"/>
    <n v="3901"/>
    <m/>
    <x v="0"/>
  </r>
  <r>
    <x v="5"/>
    <x v="9"/>
    <d v="2001-10-01T00:00:00"/>
    <x v="2"/>
    <n v="1662"/>
    <n v="1590"/>
    <n v="3252"/>
    <m/>
    <x v="0"/>
  </r>
  <r>
    <x v="5"/>
    <x v="10"/>
    <d v="2001-11-01T00:00:00"/>
    <x v="2"/>
    <n v="1432"/>
    <n v="1290"/>
    <n v="2722"/>
    <m/>
    <x v="0"/>
  </r>
  <r>
    <x v="5"/>
    <x v="11"/>
    <d v="2001-12-01T00:00:00"/>
    <x v="2"/>
    <n v="1150"/>
    <n v="1285"/>
    <n v="2435"/>
    <m/>
    <x v="0"/>
  </r>
  <r>
    <x v="6"/>
    <x v="0"/>
    <d v="2002-01-01T00:00:00"/>
    <x v="2"/>
    <n v="1237"/>
    <n v="1064"/>
    <n v="2301"/>
    <m/>
    <x v="0"/>
  </r>
  <r>
    <x v="6"/>
    <x v="1"/>
    <d v="2002-02-01T00:00:00"/>
    <x v="2"/>
    <n v="1072"/>
    <n v="1059"/>
    <n v="2131"/>
    <m/>
    <x v="0"/>
  </r>
  <r>
    <x v="6"/>
    <x v="2"/>
    <d v="2002-03-01T00:00:00"/>
    <x v="2"/>
    <n v="1164"/>
    <n v="1179"/>
    <n v="2343"/>
    <m/>
    <x v="0"/>
  </r>
  <r>
    <x v="6"/>
    <x v="3"/>
    <d v="2002-04-01T00:00:00"/>
    <x v="2"/>
    <n v="1227"/>
    <n v="1242"/>
    <n v="2469"/>
    <m/>
    <x v="0"/>
  </r>
  <r>
    <x v="6"/>
    <x v="4"/>
    <d v="2002-05-01T00:00:00"/>
    <x v="2"/>
    <n v="1610"/>
    <n v="1784"/>
    <n v="3394"/>
    <m/>
    <x v="0"/>
  </r>
  <r>
    <x v="6"/>
    <x v="5"/>
    <d v="2002-06-01T00:00:00"/>
    <x v="2"/>
    <n v="2155"/>
    <n v="2519"/>
    <n v="4674"/>
    <m/>
    <x v="0"/>
  </r>
  <r>
    <x v="6"/>
    <x v="6"/>
    <d v="2002-07-01T00:00:00"/>
    <x v="2"/>
    <n v="2649"/>
    <n v="2634"/>
    <n v="5283"/>
    <m/>
    <x v="0"/>
  </r>
  <r>
    <x v="6"/>
    <x v="7"/>
    <d v="2002-08-01T00:00:00"/>
    <x v="2"/>
    <n v="2854"/>
    <n v="2812"/>
    <n v="5666"/>
    <m/>
    <x v="0"/>
  </r>
  <r>
    <x v="6"/>
    <x v="8"/>
    <d v="2002-09-01T00:00:00"/>
    <x v="2"/>
    <n v="2116"/>
    <n v="1895"/>
    <n v="4011"/>
    <m/>
    <x v="0"/>
  </r>
  <r>
    <x v="6"/>
    <x v="9"/>
    <d v="2002-10-01T00:00:00"/>
    <x v="2"/>
    <n v="1734"/>
    <n v="1671"/>
    <n v="3405"/>
    <m/>
    <x v="0"/>
  </r>
  <r>
    <x v="6"/>
    <x v="10"/>
    <d v="2002-11-01T00:00:00"/>
    <x v="2"/>
    <n v="1461"/>
    <n v="1282"/>
    <n v="2743"/>
    <m/>
    <x v="0"/>
  </r>
  <r>
    <x v="6"/>
    <x v="11"/>
    <d v="2002-12-01T00:00:00"/>
    <x v="2"/>
    <n v="1357"/>
    <n v="1420"/>
    <n v="2777"/>
    <m/>
    <x v="0"/>
  </r>
  <r>
    <x v="7"/>
    <x v="0"/>
    <d v="2003-01-01T00:00:00"/>
    <x v="2"/>
    <n v="1197"/>
    <n v="1009"/>
    <n v="2206"/>
    <m/>
    <x v="0"/>
  </r>
  <r>
    <x v="7"/>
    <x v="1"/>
    <d v="2003-02-01T00:00:00"/>
    <x v="2"/>
    <n v="1118"/>
    <n v="1097"/>
    <n v="2215"/>
    <m/>
    <x v="0"/>
  </r>
  <r>
    <x v="7"/>
    <x v="2"/>
    <d v="2003-03-01T00:00:00"/>
    <x v="2"/>
    <n v="1238"/>
    <n v="1186"/>
    <n v="2424"/>
    <m/>
    <x v="0"/>
  </r>
  <r>
    <x v="7"/>
    <x v="3"/>
    <d v="2003-04-01T00:00:00"/>
    <x v="2"/>
    <n v="1153"/>
    <n v="1169"/>
    <n v="2322"/>
    <m/>
    <x v="0"/>
  </r>
  <r>
    <x v="7"/>
    <x v="4"/>
    <d v="2003-05-01T00:00:00"/>
    <x v="2"/>
    <n v="1580"/>
    <n v="1543"/>
    <n v="3123"/>
    <m/>
    <x v="0"/>
  </r>
  <r>
    <x v="7"/>
    <x v="5"/>
    <d v="2003-06-01T00:00:00"/>
    <x v="2"/>
    <n v="2083"/>
    <n v="2345"/>
    <n v="4428"/>
    <m/>
    <x v="0"/>
  </r>
  <r>
    <x v="7"/>
    <x v="6"/>
    <d v="2003-07-01T00:00:00"/>
    <x v="2"/>
    <n v="2452"/>
    <n v="2477"/>
    <n v="4929"/>
    <m/>
    <x v="0"/>
  </r>
  <r>
    <x v="7"/>
    <x v="7"/>
    <d v="2003-08-01T00:00:00"/>
    <x v="2"/>
    <n v="2651"/>
    <n v="2584"/>
    <n v="5235"/>
    <m/>
    <x v="0"/>
  </r>
  <r>
    <x v="7"/>
    <x v="8"/>
    <d v="2003-09-01T00:00:00"/>
    <x v="2"/>
    <n v="2377"/>
    <n v="2136"/>
    <n v="4513"/>
    <m/>
    <x v="0"/>
  </r>
  <r>
    <x v="7"/>
    <x v="9"/>
    <d v="2003-10-01T00:00:00"/>
    <x v="2"/>
    <n v="1859"/>
    <n v="1713"/>
    <n v="3572"/>
    <m/>
    <x v="0"/>
  </r>
  <r>
    <x v="7"/>
    <x v="10"/>
    <d v="2003-11-01T00:00:00"/>
    <x v="2"/>
    <n v="1393"/>
    <n v="1430"/>
    <n v="2823"/>
    <m/>
    <x v="0"/>
  </r>
  <r>
    <x v="7"/>
    <x v="11"/>
    <d v="2003-12-01T00:00:00"/>
    <x v="2"/>
    <n v="1224"/>
    <n v="1294"/>
    <n v="2518"/>
    <m/>
    <x v="0"/>
  </r>
  <r>
    <x v="8"/>
    <x v="0"/>
    <d v="2004-01-01T00:00:00"/>
    <x v="2"/>
    <n v="1079"/>
    <n v="1001"/>
    <n v="2080"/>
    <m/>
    <x v="0"/>
  </r>
  <r>
    <x v="8"/>
    <x v="1"/>
    <d v="2004-02-01T00:00:00"/>
    <x v="2"/>
    <n v="1026"/>
    <n v="950"/>
    <n v="1976"/>
    <m/>
    <x v="0"/>
  </r>
  <r>
    <x v="8"/>
    <x v="2"/>
    <d v="2004-03-01T00:00:00"/>
    <x v="2"/>
    <n v="1112"/>
    <n v="1121"/>
    <n v="2233"/>
    <m/>
    <x v="0"/>
  </r>
  <r>
    <x v="8"/>
    <x v="3"/>
    <d v="2004-04-01T00:00:00"/>
    <x v="2"/>
    <n v="1232"/>
    <n v="1279"/>
    <n v="2511"/>
    <m/>
    <x v="0"/>
  </r>
  <r>
    <x v="8"/>
    <x v="4"/>
    <d v="2004-05-01T00:00:00"/>
    <x v="2"/>
    <n v="1383"/>
    <n v="1443"/>
    <n v="2826"/>
    <m/>
    <x v="0"/>
  </r>
  <r>
    <x v="8"/>
    <x v="5"/>
    <d v="2004-06-01T00:00:00"/>
    <x v="2"/>
    <n v="3313"/>
    <n v="3507"/>
    <n v="6820"/>
    <m/>
    <x v="0"/>
  </r>
  <r>
    <x v="8"/>
    <x v="6"/>
    <d v="2004-07-01T00:00:00"/>
    <x v="2"/>
    <n v="4210"/>
    <n v="4318"/>
    <n v="8528"/>
    <m/>
    <x v="0"/>
  </r>
  <r>
    <x v="8"/>
    <x v="7"/>
    <d v="2004-08-01T00:00:00"/>
    <x v="2"/>
    <n v="4046"/>
    <n v="3617"/>
    <n v="7663"/>
    <m/>
    <x v="0"/>
  </r>
  <r>
    <x v="8"/>
    <x v="8"/>
    <d v="2004-09-01T00:00:00"/>
    <x v="2"/>
    <n v="3449"/>
    <n v="3188"/>
    <n v="6637"/>
    <m/>
    <x v="0"/>
  </r>
  <r>
    <x v="8"/>
    <x v="9"/>
    <d v="2004-10-01T00:00:00"/>
    <x v="2"/>
    <n v="2072"/>
    <n v="1959"/>
    <n v="4031"/>
    <m/>
    <x v="0"/>
  </r>
  <r>
    <x v="8"/>
    <x v="10"/>
    <d v="2004-11-01T00:00:00"/>
    <x v="2"/>
    <n v="1894"/>
    <n v="1698"/>
    <n v="3592"/>
    <m/>
    <x v="0"/>
  </r>
  <r>
    <x v="8"/>
    <x v="11"/>
    <d v="2004-12-01T00:00:00"/>
    <x v="2"/>
    <n v="1884"/>
    <n v="1955"/>
    <n v="3839"/>
    <m/>
    <x v="0"/>
  </r>
  <r>
    <x v="9"/>
    <x v="0"/>
    <d v="2005-01-01T00:00:00"/>
    <x v="2"/>
    <n v="1654"/>
    <n v="1459"/>
    <n v="3113"/>
    <m/>
    <x v="0"/>
  </r>
  <r>
    <x v="9"/>
    <x v="1"/>
    <d v="2005-02-01T00:00:00"/>
    <x v="2"/>
    <n v="1414"/>
    <n v="1388"/>
    <n v="2802"/>
    <m/>
    <x v="0"/>
  </r>
  <r>
    <x v="9"/>
    <x v="2"/>
    <d v="2005-03-01T00:00:00"/>
    <x v="2"/>
    <n v="1597"/>
    <n v="1467"/>
    <n v="3064"/>
    <m/>
    <x v="0"/>
  </r>
  <r>
    <x v="9"/>
    <x v="3"/>
    <d v="2005-04-01T00:00:00"/>
    <x v="2"/>
    <n v="1435"/>
    <n v="1484"/>
    <n v="2919"/>
    <m/>
    <x v="0"/>
  </r>
  <r>
    <x v="9"/>
    <x v="4"/>
    <d v="2005-05-01T00:00:00"/>
    <x v="2"/>
    <n v="1757"/>
    <n v="1810"/>
    <n v="3567"/>
    <m/>
    <x v="0"/>
  </r>
  <r>
    <x v="9"/>
    <x v="5"/>
    <d v="2005-06-01T00:00:00"/>
    <x v="2"/>
    <n v="3157"/>
    <n v="3587"/>
    <n v="6744"/>
    <m/>
    <x v="0"/>
  </r>
  <r>
    <x v="9"/>
    <x v="6"/>
    <d v="2005-07-01T00:00:00"/>
    <x v="2"/>
    <n v="3977"/>
    <n v="3874"/>
    <n v="7851"/>
    <m/>
    <x v="0"/>
  </r>
  <r>
    <x v="9"/>
    <x v="7"/>
    <d v="2005-08-01T00:00:00"/>
    <x v="2"/>
    <n v="4090"/>
    <n v="3710"/>
    <n v="7800"/>
    <m/>
    <x v="0"/>
  </r>
  <r>
    <x v="9"/>
    <x v="8"/>
    <d v="2005-09-01T00:00:00"/>
    <x v="2"/>
    <n v="3324"/>
    <n v="3223"/>
    <n v="6547"/>
    <m/>
    <x v="0"/>
  </r>
  <r>
    <x v="9"/>
    <x v="9"/>
    <d v="2005-10-01T00:00:00"/>
    <x v="2"/>
    <n v="2271"/>
    <n v="2238"/>
    <n v="4509"/>
    <m/>
    <x v="0"/>
  </r>
  <r>
    <x v="9"/>
    <x v="10"/>
    <d v="2005-11-01T00:00:00"/>
    <x v="2"/>
    <n v="1901"/>
    <n v="1747"/>
    <n v="3648"/>
    <m/>
    <x v="0"/>
  </r>
  <r>
    <x v="9"/>
    <x v="11"/>
    <d v="2005-12-01T00:00:00"/>
    <x v="2"/>
    <n v="1827"/>
    <n v="1907"/>
    <n v="3734"/>
    <m/>
    <x v="0"/>
  </r>
  <r>
    <x v="10"/>
    <x v="0"/>
    <d v="2006-01-01T00:00:00"/>
    <x v="2"/>
    <n v="1763"/>
    <n v="1594"/>
    <n v="3357"/>
    <m/>
    <x v="0"/>
  </r>
  <r>
    <x v="10"/>
    <x v="1"/>
    <d v="2006-02-01T00:00:00"/>
    <x v="2"/>
    <n v="1527"/>
    <n v="1534"/>
    <n v="3061"/>
    <m/>
    <x v="0"/>
  </r>
  <r>
    <x v="10"/>
    <x v="2"/>
    <d v="2006-03-01T00:00:00"/>
    <x v="2"/>
    <n v="1657"/>
    <n v="1624"/>
    <n v="3281"/>
    <m/>
    <x v="0"/>
  </r>
  <r>
    <x v="10"/>
    <x v="3"/>
    <d v="2006-04-01T00:00:00"/>
    <x v="2"/>
    <n v="1784"/>
    <n v="1911"/>
    <n v="3695"/>
    <m/>
    <x v="0"/>
  </r>
  <r>
    <x v="10"/>
    <x v="4"/>
    <d v="2006-05-01T00:00:00"/>
    <x v="2"/>
    <n v="2040"/>
    <n v="2222"/>
    <n v="4262"/>
    <m/>
    <x v="0"/>
  </r>
  <r>
    <x v="10"/>
    <x v="5"/>
    <d v="2006-06-01T00:00:00"/>
    <x v="2"/>
    <n v="3025"/>
    <n v="3334"/>
    <n v="6359"/>
    <m/>
    <x v="0"/>
  </r>
  <r>
    <x v="10"/>
    <x v="6"/>
    <d v="2006-07-01T00:00:00"/>
    <x v="2"/>
    <n v="4030"/>
    <n v="3674"/>
    <n v="7704"/>
    <m/>
    <x v="0"/>
  </r>
  <r>
    <x v="10"/>
    <x v="7"/>
    <d v="2006-08-01T00:00:00"/>
    <x v="2"/>
    <n v="3629"/>
    <n v="3513"/>
    <n v="7142"/>
    <m/>
    <x v="0"/>
  </r>
  <r>
    <x v="10"/>
    <x v="8"/>
    <d v="2006-09-01T00:00:00"/>
    <x v="2"/>
    <n v="3217"/>
    <n v="2891"/>
    <n v="6108"/>
    <m/>
    <x v="0"/>
  </r>
  <r>
    <x v="10"/>
    <x v="9"/>
    <d v="2006-10-01T00:00:00"/>
    <x v="2"/>
    <n v="2082"/>
    <n v="2006"/>
    <n v="4088"/>
    <m/>
    <x v="0"/>
  </r>
  <r>
    <x v="10"/>
    <x v="10"/>
    <d v="2006-11-01T00:00:00"/>
    <x v="2"/>
    <n v="1862"/>
    <n v="1784"/>
    <n v="3646"/>
    <m/>
    <x v="0"/>
  </r>
  <r>
    <x v="10"/>
    <x v="11"/>
    <d v="2006-12-01T00:00:00"/>
    <x v="2"/>
    <n v="1870"/>
    <n v="1867"/>
    <n v="3737"/>
    <m/>
    <x v="0"/>
  </r>
  <r>
    <x v="11"/>
    <x v="0"/>
    <d v="2007-01-01T00:00:00"/>
    <x v="2"/>
    <n v="1656"/>
    <n v="1500"/>
    <n v="3156"/>
    <m/>
    <x v="0"/>
  </r>
  <r>
    <x v="11"/>
    <x v="1"/>
    <d v="2007-02-01T00:00:00"/>
    <x v="2"/>
    <n v="1381"/>
    <n v="1352"/>
    <n v="2733"/>
    <m/>
    <x v="0"/>
  </r>
  <r>
    <x v="11"/>
    <x v="2"/>
    <d v="2007-03-01T00:00:00"/>
    <x v="2"/>
    <n v="1580"/>
    <n v="1600"/>
    <n v="3180"/>
    <m/>
    <x v="0"/>
  </r>
  <r>
    <x v="11"/>
    <x v="3"/>
    <d v="2007-04-01T00:00:00"/>
    <x v="2"/>
    <n v="1603"/>
    <n v="1577"/>
    <n v="3180"/>
    <m/>
    <x v="0"/>
  </r>
  <r>
    <x v="11"/>
    <x v="4"/>
    <d v="2007-05-01T00:00:00"/>
    <x v="2"/>
    <n v="1898"/>
    <n v="2009"/>
    <n v="3907"/>
    <m/>
    <x v="0"/>
  </r>
  <r>
    <x v="11"/>
    <x v="5"/>
    <d v="2007-06-01T00:00:00"/>
    <x v="2"/>
    <n v="2940"/>
    <n v="3425"/>
    <n v="6365"/>
    <m/>
    <x v="0"/>
  </r>
  <r>
    <x v="11"/>
    <x v="6"/>
    <d v="2007-07-01T00:00:00"/>
    <x v="2"/>
    <n v="3542"/>
    <n v="3307"/>
    <n v="6849"/>
    <m/>
    <x v="0"/>
  </r>
  <r>
    <x v="11"/>
    <x v="7"/>
    <d v="2007-08-01T00:00:00"/>
    <x v="2"/>
    <n v="3418"/>
    <n v="3317"/>
    <n v="6735"/>
    <m/>
    <x v="0"/>
  </r>
  <r>
    <x v="11"/>
    <x v="8"/>
    <d v="2007-09-01T00:00:00"/>
    <x v="2"/>
    <n v="3160"/>
    <n v="2850"/>
    <n v="6010"/>
    <m/>
    <x v="0"/>
  </r>
  <r>
    <x v="11"/>
    <x v="9"/>
    <d v="2007-10-01T00:00:00"/>
    <x v="2"/>
    <n v="2048"/>
    <n v="2002"/>
    <n v="4050"/>
    <m/>
    <x v="0"/>
  </r>
  <r>
    <x v="11"/>
    <x v="10"/>
    <d v="2007-11-01T00:00:00"/>
    <x v="2"/>
    <n v="1812"/>
    <n v="1716"/>
    <n v="3528"/>
    <m/>
    <x v="0"/>
  </r>
  <r>
    <x v="11"/>
    <x v="11"/>
    <d v="2007-12-01T00:00:00"/>
    <x v="2"/>
    <n v="1761"/>
    <n v="1812"/>
    <n v="3573"/>
    <m/>
    <x v="0"/>
  </r>
  <r>
    <x v="12"/>
    <x v="0"/>
    <d v="2008-01-01T00:00:00"/>
    <x v="2"/>
    <n v="1582"/>
    <n v="2086"/>
    <n v="3668"/>
    <m/>
    <x v="0"/>
  </r>
  <r>
    <x v="12"/>
    <x v="1"/>
    <d v="2008-02-01T00:00:00"/>
    <x v="2"/>
    <n v="1400"/>
    <n v="1374"/>
    <n v="2774"/>
    <m/>
    <x v="0"/>
  </r>
  <r>
    <x v="12"/>
    <x v="2"/>
    <d v="2008-03-01T00:00:00"/>
    <x v="2"/>
    <n v="1498"/>
    <n v="1544"/>
    <n v="3042"/>
    <m/>
    <x v="0"/>
  </r>
  <r>
    <x v="12"/>
    <x v="3"/>
    <d v="2008-04-01T00:00:00"/>
    <x v="2"/>
    <n v="1335"/>
    <n v="1336"/>
    <n v="2671"/>
    <m/>
    <x v="0"/>
  </r>
  <r>
    <x v="12"/>
    <x v="4"/>
    <d v="2008-05-01T00:00:00"/>
    <x v="2"/>
    <n v="1699"/>
    <n v="1782"/>
    <n v="3481"/>
    <m/>
    <x v="0"/>
  </r>
  <r>
    <x v="12"/>
    <x v="5"/>
    <d v="2008-06-01T00:00:00"/>
    <x v="2"/>
    <n v="2581"/>
    <n v="3070"/>
    <n v="5651"/>
    <m/>
    <x v="0"/>
  </r>
  <r>
    <x v="12"/>
    <x v="6"/>
    <d v="2008-07-01T00:00:00"/>
    <x v="2"/>
    <n v="3367"/>
    <n v="3100"/>
    <n v="6467"/>
    <m/>
    <x v="0"/>
  </r>
  <r>
    <x v="12"/>
    <x v="7"/>
    <d v="2008-08-01T00:00:00"/>
    <x v="2"/>
    <n v="3220"/>
    <n v="3134"/>
    <n v="6354"/>
    <m/>
    <x v="0"/>
  </r>
  <r>
    <x v="12"/>
    <x v="8"/>
    <d v="2008-09-01T00:00:00"/>
    <x v="2"/>
    <n v="3031"/>
    <n v="2686"/>
    <n v="5717"/>
    <m/>
    <x v="0"/>
  </r>
  <r>
    <x v="12"/>
    <x v="9"/>
    <d v="2008-10-01T00:00:00"/>
    <x v="2"/>
    <n v="2259"/>
    <n v="2080"/>
    <n v="4339"/>
    <m/>
    <x v="0"/>
  </r>
  <r>
    <x v="12"/>
    <x v="10"/>
    <d v="2008-11-01T00:00:00"/>
    <x v="2"/>
    <n v="1804"/>
    <n v="1690"/>
    <n v="3494"/>
    <m/>
    <x v="0"/>
  </r>
  <r>
    <x v="12"/>
    <x v="11"/>
    <d v="2008-12-01T00:00:00"/>
    <x v="2"/>
    <n v="2089"/>
    <n v="2094"/>
    <n v="4183"/>
    <m/>
    <x v="0"/>
  </r>
  <r>
    <x v="13"/>
    <x v="0"/>
    <d v="2009-01-01T00:00:00"/>
    <x v="2"/>
    <n v="1470"/>
    <n v="1409"/>
    <n v="2879"/>
    <m/>
    <x v="0"/>
  </r>
  <r>
    <x v="13"/>
    <x v="1"/>
    <d v="2009-02-01T00:00:00"/>
    <x v="2"/>
    <n v="1515"/>
    <n v="1397"/>
    <n v="2912"/>
    <m/>
    <x v="0"/>
  </r>
  <r>
    <x v="13"/>
    <x v="2"/>
    <d v="2009-03-01T00:00:00"/>
    <x v="2"/>
    <n v="1623"/>
    <n v="1701"/>
    <n v="3324"/>
    <m/>
    <x v="0"/>
  </r>
  <r>
    <x v="13"/>
    <x v="3"/>
    <d v="2009-04-01T00:00:00"/>
    <x v="2"/>
    <n v="1797"/>
    <n v="1641"/>
    <n v="3438"/>
    <m/>
    <x v="0"/>
  </r>
  <r>
    <x v="13"/>
    <x v="4"/>
    <d v="2009-05-01T00:00:00"/>
    <x v="2"/>
    <n v="2245"/>
    <n v="2293"/>
    <n v="4538"/>
    <m/>
    <x v="0"/>
  </r>
  <r>
    <x v="13"/>
    <x v="5"/>
    <d v="2009-06-01T00:00:00"/>
    <x v="2"/>
    <n v="3020"/>
    <n v="3312"/>
    <n v="6332"/>
    <m/>
    <x v="0"/>
  </r>
  <r>
    <x v="13"/>
    <x v="6"/>
    <d v="2009-07-01T00:00:00"/>
    <x v="2"/>
    <n v="3436"/>
    <n v="3344"/>
    <n v="6780"/>
    <m/>
    <x v="0"/>
  </r>
  <r>
    <x v="13"/>
    <x v="7"/>
    <d v="2009-08-01T00:00:00"/>
    <x v="2"/>
    <n v="3465"/>
    <n v="3125"/>
    <n v="6590"/>
    <m/>
    <x v="0"/>
  </r>
  <r>
    <x v="13"/>
    <x v="8"/>
    <d v="2009-09-01T00:00:00"/>
    <x v="2"/>
    <n v="2639"/>
    <n v="2278"/>
    <n v="4917"/>
    <m/>
    <x v="0"/>
  </r>
  <r>
    <x v="13"/>
    <x v="9"/>
    <d v="2009-10-01T00:00:00"/>
    <x v="2"/>
    <n v="1973"/>
    <n v="1791"/>
    <n v="3764"/>
    <m/>
    <x v="0"/>
  </r>
  <r>
    <x v="13"/>
    <x v="10"/>
    <d v="2009-11-01T00:00:00"/>
    <x v="2"/>
    <n v="1751"/>
    <n v="1635"/>
    <n v="3386"/>
    <m/>
    <x v="0"/>
  </r>
  <r>
    <x v="13"/>
    <x v="11"/>
    <d v="2009-12-01T00:00:00"/>
    <x v="2"/>
    <n v="1666"/>
    <n v="1694"/>
    <n v="3360"/>
    <m/>
    <x v="0"/>
  </r>
  <r>
    <x v="14"/>
    <x v="0"/>
    <d v="2010-01-01T00:00:00"/>
    <x v="2"/>
    <n v="1370"/>
    <n v="1294"/>
    <n v="2664"/>
    <m/>
    <x v="0"/>
  </r>
  <r>
    <x v="14"/>
    <x v="1"/>
    <d v="2010-02-01T00:00:00"/>
    <x v="2"/>
    <n v="1196"/>
    <n v="1097"/>
    <n v="2293"/>
    <m/>
    <x v="0"/>
  </r>
  <r>
    <x v="14"/>
    <x v="2"/>
    <d v="2010-03-01T00:00:00"/>
    <x v="2"/>
    <n v="1343"/>
    <n v="1403"/>
    <n v="2746"/>
    <m/>
    <x v="0"/>
  </r>
  <r>
    <x v="14"/>
    <x v="3"/>
    <d v="2010-04-01T00:00:00"/>
    <x v="2"/>
    <n v="1547"/>
    <n v="1634"/>
    <n v="3181"/>
    <m/>
    <x v="0"/>
  </r>
  <r>
    <x v="14"/>
    <x v="4"/>
    <d v="2010-05-01T00:00:00"/>
    <x v="2"/>
    <n v="2223"/>
    <n v="2246"/>
    <n v="4469"/>
    <m/>
    <x v="0"/>
  </r>
  <r>
    <x v="14"/>
    <x v="5"/>
    <d v="2010-06-01T00:00:00"/>
    <x v="2"/>
    <n v="3096"/>
    <n v="3435"/>
    <n v="6531"/>
    <m/>
    <x v="0"/>
  </r>
  <r>
    <x v="14"/>
    <x v="6"/>
    <d v="2010-07-01T00:00:00"/>
    <x v="2"/>
    <n v="3863"/>
    <n v="3537"/>
    <n v="7400"/>
    <m/>
    <x v="0"/>
  </r>
  <r>
    <x v="14"/>
    <x v="7"/>
    <d v="2010-08-01T00:00:00"/>
    <x v="2"/>
    <n v="3902"/>
    <n v="3534"/>
    <n v="7436"/>
    <m/>
    <x v="0"/>
  </r>
  <r>
    <x v="14"/>
    <x v="8"/>
    <d v="2010-09-01T00:00:00"/>
    <x v="2"/>
    <n v="3248"/>
    <n v="2938"/>
    <n v="6186"/>
    <m/>
    <x v="0"/>
  </r>
  <r>
    <x v="14"/>
    <x v="9"/>
    <d v="2010-10-01T00:00:00"/>
    <x v="2"/>
    <n v="2387"/>
    <n v="2266"/>
    <n v="4653"/>
    <m/>
    <x v="0"/>
  </r>
  <r>
    <x v="14"/>
    <x v="10"/>
    <d v="2010-11-01T00:00:00"/>
    <x v="2"/>
    <n v="2097"/>
    <n v="1903"/>
    <n v="4000"/>
    <m/>
    <x v="0"/>
  </r>
  <r>
    <x v="14"/>
    <x v="11"/>
    <d v="2010-12-01T00:00:00"/>
    <x v="2"/>
    <n v="2082"/>
    <n v="2098"/>
    <n v="4180"/>
    <m/>
    <x v="0"/>
  </r>
  <r>
    <x v="15"/>
    <x v="0"/>
    <d v="2011-01-01T00:00:00"/>
    <x v="2"/>
    <n v="1780"/>
    <n v="1715"/>
    <n v="3495"/>
    <m/>
    <x v="0"/>
  </r>
  <r>
    <x v="15"/>
    <x v="1"/>
    <d v="2011-02-01T00:00:00"/>
    <x v="2"/>
    <n v="1533"/>
    <n v="1535"/>
    <n v="3068"/>
    <m/>
    <x v="0"/>
  </r>
  <r>
    <x v="15"/>
    <x v="2"/>
    <d v="2011-03-01T00:00:00"/>
    <x v="2"/>
    <n v="1756"/>
    <n v="1734"/>
    <n v="3490"/>
    <m/>
    <x v="0"/>
  </r>
  <r>
    <x v="15"/>
    <x v="3"/>
    <d v="2011-04-01T00:00:00"/>
    <x v="2"/>
    <n v="1998"/>
    <n v="1936"/>
    <n v="3934"/>
    <m/>
    <x v="0"/>
  </r>
  <r>
    <x v="15"/>
    <x v="4"/>
    <d v="2011-05-01T00:00:00"/>
    <x v="2"/>
    <n v="2399"/>
    <n v="2526"/>
    <n v="4925"/>
    <m/>
    <x v="0"/>
  </r>
  <r>
    <x v="15"/>
    <x v="5"/>
    <d v="2011-06-01T00:00:00"/>
    <x v="2"/>
    <n v="3040"/>
    <n v="3362"/>
    <n v="6402"/>
    <m/>
    <x v="0"/>
  </r>
  <r>
    <x v="15"/>
    <x v="6"/>
    <d v="2011-07-01T00:00:00"/>
    <x v="2"/>
    <n v="3339"/>
    <n v="3282"/>
    <n v="6621"/>
    <m/>
    <x v="0"/>
  </r>
  <r>
    <x v="15"/>
    <x v="7"/>
    <d v="2011-08-01T00:00:00"/>
    <x v="2"/>
    <n v="3825"/>
    <n v="3478"/>
    <n v="7303"/>
    <m/>
    <x v="0"/>
  </r>
  <r>
    <x v="15"/>
    <x v="8"/>
    <d v="2011-09-01T00:00:00"/>
    <x v="2"/>
    <n v="2789"/>
    <n v="2546"/>
    <n v="5335"/>
    <m/>
    <x v="0"/>
  </r>
  <r>
    <x v="15"/>
    <x v="9"/>
    <d v="2011-10-01T00:00:00"/>
    <x v="2"/>
    <n v="2046"/>
    <n v="1827"/>
    <n v="3873"/>
    <m/>
    <x v="0"/>
  </r>
  <r>
    <x v="15"/>
    <x v="10"/>
    <d v="2011-11-01T00:00:00"/>
    <x v="2"/>
    <n v="1893"/>
    <n v="1710"/>
    <n v="3603"/>
    <m/>
    <x v="0"/>
  </r>
  <r>
    <x v="15"/>
    <x v="11"/>
    <d v="2011-12-01T00:00:00"/>
    <x v="2"/>
    <n v="1663"/>
    <n v="1673"/>
    <n v="3336"/>
    <m/>
    <x v="0"/>
  </r>
  <r>
    <x v="16"/>
    <x v="0"/>
    <d v="2012-01-01T00:00:00"/>
    <x v="2"/>
    <n v="1595"/>
    <n v="1548"/>
    <n v="3143"/>
    <m/>
    <x v="0"/>
  </r>
  <r>
    <x v="16"/>
    <x v="1"/>
    <d v="2012-02-01T00:00:00"/>
    <x v="2"/>
    <n v="1521"/>
    <n v="1522"/>
    <n v="3043"/>
    <m/>
    <x v="0"/>
  </r>
  <r>
    <x v="16"/>
    <x v="2"/>
    <d v="2012-03-01T00:00:00"/>
    <x v="2"/>
    <n v="1721"/>
    <n v="1604"/>
    <n v="3325"/>
    <m/>
    <x v="0"/>
  </r>
  <r>
    <x v="16"/>
    <x v="3"/>
    <d v="2012-04-01T00:00:00"/>
    <x v="2"/>
    <n v="1848"/>
    <n v="1908"/>
    <n v="3756"/>
    <m/>
    <x v="0"/>
  </r>
  <r>
    <x v="16"/>
    <x v="4"/>
    <d v="2012-05-01T00:00:00"/>
    <x v="2"/>
    <n v="2173"/>
    <n v="2227"/>
    <n v="4400"/>
    <m/>
    <x v="0"/>
  </r>
  <r>
    <x v="16"/>
    <x v="5"/>
    <d v="2012-06-01T00:00:00"/>
    <x v="2"/>
    <n v="2922"/>
    <n v="3314"/>
    <n v="6236"/>
    <m/>
    <x v="0"/>
  </r>
  <r>
    <x v="16"/>
    <x v="6"/>
    <d v="2012-07-01T00:00:00"/>
    <x v="2"/>
    <n v="3739"/>
    <n v="3559"/>
    <n v="7298"/>
    <m/>
    <x v="0"/>
  </r>
  <r>
    <x v="16"/>
    <x v="7"/>
    <d v="2012-08-01T00:00:00"/>
    <x v="2"/>
    <n v="3842"/>
    <n v="3629"/>
    <n v="7471"/>
    <m/>
    <x v="0"/>
  </r>
  <r>
    <x v="16"/>
    <x v="8"/>
    <d v="2012-09-01T00:00:00"/>
    <x v="2"/>
    <n v="2883"/>
    <n v="1652"/>
    <n v="4535"/>
    <m/>
    <x v="0"/>
  </r>
  <r>
    <x v="16"/>
    <x v="9"/>
    <d v="2012-10-01T00:00:00"/>
    <x v="2"/>
    <n v="2381"/>
    <n v="2175"/>
    <n v="4556"/>
    <m/>
    <x v="0"/>
  </r>
  <r>
    <x v="16"/>
    <x v="10"/>
    <d v="2012-11-01T00:00:00"/>
    <x v="2"/>
    <n v="1957"/>
    <n v="1805"/>
    <n v="3762"/>
    <m/>
    <x v="0"/>
  </r>
  <r>
    <x v="16"/>
    <x v="11"/>
    <d v="2012-12-01T00:00:00"/>
    <x v="2"/>
    <n v="1949"/>
    <n v="1874"/>
    <n v="3823"/>
    <m/>
    <x v="0"/>
  </r>
  <r>
    <x v="17"/>
    <x v="0"/>
    <d v="2013-01-01T00:00:00"/>
    <x v="2"/>
    <n v="1735"/>
    <n v="1670"/>
    <n v="3405"/>
    <m/>
    <x v="0"/>
  </r>
  <r>
    <x v="17"/>
    <x v="1"/>
    <d v="2013-02-01T00:00:00"/>
    <x v="2"/>
    <n v="1737"/>
    <n v="1584"/>
    <n v="3321"/>
    <m/>
    <x v="0"/>
  </r>
  <r>
    <x v="17"/>
    <x v="2"/>
    <d v="2013-03-01T00:00:00"/>
    <x v="2"/>
    <n v="1849"/>
    <n v="1716"/>
    <n v="3565"/>
    <m/>
    <x v="0"/>
  </r>
  <r>
    <x v="17"/>
    <x v="3"/>
    <d v="2013-04-01T00:00:00"/>
    <x v="2"/>
    <n v="1819"/>
    <n v="1820"/>
    <n v="3639"/>
    <m/>
    <x v="0"/>
  </r>
  <r>
    <x v="17"/>
    <x v="4"/>
    <d v="2013-05-01T00:00:00"/>
    <x v="2"/>
    <n v="2434"/>
    <n v="2547"/>
    <n v="4981"/>
    <m/>
    <x v="0"/>
  </r>
  <r>
    <x v="17"/>
    <x v="5"/>
    <d v="2013-06-01T00:00:00"/>
    <x v="2"/>
    <n v="3432"/>
    <n v="3951"/>
    <n v="7383"/>
    <m/>
    <x v="0"/>
  </r>
  <r>
    <x v="17"/>
    <x v="6"/>
    <d v="2013-07-01T00:00:00"/>
    <x v="2"/>
    <n v="4461"/>
    <n v="4155"/>
    <n v="8616"/>
    <m/>
    <x v="0"/>
  </r>
  <r>
    <x v="17"/>
    <x v="7"/>
    <d v="2013-08-01T00:00:00"/>
    <x v="2"/>
    <n v="3943"/>
    <n v="3759"/>
    <n v="7702"/>
    <m/>
    <x v="0"/>
  </r>
  <r>
    <x v="17"/>
    <x v="8"/>
    <d v="2013-09-01T00:00:00"/>
    <x v="2"/>
    <n v="2751"/>
    <n v="2554"/>
    <n v="5305"/>
    <m/>
    <x v="0"/>
  </r>
  <r>
    <x v="17"/>
    <x v="9"/>
    <d v="2013-10-01T00:00:00"/>
    <x v="2"/>
    <n v="2355"/>
    <n v="2149"/>
    <n v="4504"/>
    <m/>
    <x v="0"/>
  </r>
  <r>
    <x v="17"/>
    <x v="10"/>
    <d v="2013-11-01T00:00:00"/>
    <x v="2"/>
    <n v="2143"/>
    <n v="2032"/>
    <n v="4175"/>
    <m/>
    <x v="0"/>
  </r>
  <r>
    <x v="17"/>
    <x v="11"/>
    <d v="2013-12-01T00:00:00"/>
    <x v="2"/>
    <n v="2350"/>
    <n v="2286"/>
    <n v="4636"/>
    <m/>
    <x v="0"/>
  </r>
  <r>
    <x v="18"/>
    <x v="0"/>
    <d v="2014-01-01T00:00:00"/>
    <x v="2"/>
    <n v="1815"/>
    <n v="1690"/>
    <n v="3505"/>
    <m/>
    <x v="0"/>
  </r>
  <r>
    <x v="18"/>
    <x v="1"/>
    <d v="2014-02-01T00:00:00"/>
    <x v="2"/>
    <n v="1671"/>
    <n v="1489"/>
    <n v="3160"/>
    <m/>
    <x v="0"/>
  </r>
  <r>
    <x v="18"/>
    <x v="2"/>
    <d v="2014-03-01T00:00:00"/>
    <x v="2"/>
    <n v="2035"/>
    <n v="2005"/>
    <n v="4040"/>
    <m/>
    <x v="0"/>
  </r>
  <r>
    <x v="18"/>
    <x v="3"/>
    <d v="2014-04-01T00:00:00"/>
    <x v="2"/>
    <n v="2099"/>
    <n v="2159"/>
    <n v="4258"/>
    <m/>
    <x v="0"/>
  </r>
  <r>
    <x v="18"/>
    <x v="4"/>
    <d v="2014-05-01T00:00:00"/>
    <x v="2"/>
    <n v="2435"/>
    <n v="2563"/>
    <n v="4998"/>
    <m/>
    <x v="0"/>
  </r>
  <r>
    <x v="18"/>
    <x v="5"/>
    <d v="2014-06-01T00:00:00"/>
    <x v="2"/>
    <n v="3706"/>
    <n v="4074"/>
    <n v="7780"/>
    <m/>
    <x v="0"/>
  </r>
  <r>
    <x v="18"/>
    <x v="6"/>
    <d v="2014-07-01T00:00:00"/>
    <x v="2"/>
    <n v="3999"/>
    <n v="3945"/>
    <n v="7944"/>
    <m/>
    <x v="0"/>
  </r>
  <r>
    <x v="18"/>
    <x v="7"/>
    <d v="2014-08-01T00:00:00"/>
    <x v="2"/>
    <n v="4046"/>
    <n v="3846"/>
    <n v="7892"/>
    <m/>
    <x v="0"/>
  </r>
  <r>
    <x v="18"/>
    <x v="8"/>
    <d v="2014-09-01T00:00:00"/>
    <x v="2"/>
    <n v="3130"/>
    <n v="2895"/>
    <n v="6025"/>
    <m/>
    <x v="0"/>
  </r>
  <r>
    <x v="18"/>
    <x v="9"/>
    <d v="2014-10-01T00:00:00"/>
    <x v="2"/>
    <n v="2702"/>
    <n v="2480"/>
    <n v="5182"/>
    <m/>
    <x v="0"/>
  </r>
  <r>
    <x v="18"/>
    <x v="10"/>
    <d v="2014-11-01T00:00:00"/>
    <x v="2"/>
    <n v="2166"/>
    <n v="1930"/>
    <n v="4096"/>
    <m/>
    <x v="0"/>
  </r>
  <r>
    <x v="18"/>
    <x v="11"/>
    <d v="2014-12-01T00:00:00"/>
    <x v="2"/>
    <n v="2497"/>
    <n v="2257"/>
    <n v="4754"/>
    <m/>
    <x v="0"/>
  </r>
  <r>
    <x v="19"/>
    <x v="0"/>
    <d v="2015-01-01T00:00:00"/>
    <x v="2"/>
    <n v="1889"/>
    <n v="1814"/>
    <n v="3703"/>
    <m/>
    <x v="0"/>
  </r>
  <r>
    <x v="19"/>
    <x v="1"/>
    <d v="2015-02-01T00:00:00"/>
    <x v="2"/>
    <n v="1802"/>
    <n v="1748"/>
    <n v="3550"/>
    <m/>
    <x v="0"/>
  </r>
  <r>
    <x v="19"/>
    <x v="2"/>
    <d v="2015-03-01T00:00:00"/>
    <x v="2"/>
    <n v="2183"/>
    <n v="2141"/>
    <n v="4324"/>
    <m/>
    <x v="0"/>
  </r>
  <r>
    <x v="19"/>
    <x v="3"/>
    <d v="2015-04-01T00:00:00"/>
    <x v="2"/>
    <n v="2053"/>
    <n v="2071"/>
    <n v="4124"/>
    <m/>
    <x v="0"/>
  </r>
  <r>
    <x v="19"/>
    <x v="4"/>
    <d v="2015-05-01T00:00:00"/>
    <x v="2"/>
    <n v="2697"/>
    <n v="2770"/>
    <n v="5467"/>
    <m/>
    <x v="0"/>
  </r>
  <r>
    <x v="19"/>
    <x v="5"/>
    <d v="2015-06-01T00:00:00"/>
    <x v="2"/>
    <n v="3681"/>
    <n v="4062"/>
    <n v="7743"/>
    <m/>
    <x v="0"/>
  </r>
  <r>
    <x v="19"/>
    <x v="6"/>
    <d v="2015-07-01T00:00:00"/>
    <x v="2"/>
    <n v="4240"/>
    <n v="4181"/>
    <n v="8421"/>
    <m/>
    <x v="0"/>
  </r>
  <r>
    <x v="19"/>
    <x v="7"/>
    <d v="2015-08-01T00:00:00"/>
    <x v="2"/>
    <n v="4203"/>
    <n v="3950"/>
    <n v="8153"/>
    <m/>
    <x v="0"/>
  </r>
  <r>
    <x v="19"/>
    <x v="8"/>
    <d v="2015-09-01T00:00:00"/>
    <x v="2"/>
    <n v="3075"/>
    <n v="2980"/>
    <n v="6055"/>
    <m/>
    <x v="0"/>
  </r>
  <r>
    <x v="19"/>
    <x v="9"/>
    <d v="2015-10-01T00:00:00"/>
    <x v="2"/>
    <n v="2622"/>
    <n v="2351"/>
    <n v="4973"/>
    <m/>
    <x v="0"/>
  </r>
  <r>
    <x v="19"/>
    <x v="10"/>
    <d v="2015-11-01T00:00:00"/>
    <x v="2"/>
    <n v="2307"/>
    <n v="2068"/>
    <n v="4375"/>
    <m/>
    <x v="0"/>
  </r>
  <r>
    <x v="19"/>
    <x v="11"/>
    <d v="2015-12-01T00:00:00"/>
    <x v="2"/>
    <n v="2347"/>
    <n v="2243"/>
    <n v="4590"/>
    <m/>
    <x v="0"/>
  </r>
  <r>
    <x v="0"/>
    <x v="0"/>
    <d v="1996-01-01T00:00:00"/>
    <x v="3"/>
    <n v="1447"/>
    <n v="1333"/>
    <n v="2780"/>
    <m/>
    <x v="0"/>
  </r>
  <r>
    <x v="0"/>
    <x v="1"/>
    <d v="1996-02-01T00:00:00"/>
    <x v="3"/>
    <n v="1408"/>
    <n v="1403"/>
    <n v="2811"/>
    <m/>
    <x v="0"/>
  </r>
  <r>
    <x v="0"/>
    <x v="2"/>
    <d v="1996-03-01T00:00:00"/>
    <x v="3"/>
    <n v="1519"/>
    <n v="1382"/>
    <n v="2901"/>
    <m/>
    <x v="0"/>
  </r>
  <r>
    <x v="0"/>
    <x v="3"/>
    <d v="1996-04-01T00:00:00"/>
    <x v="3"/>
    <n v="1446"/>
    <n v="1361"/>
    <n v="2807"/>
    <m/>
    <x v="0"/>
  </r>
  <r>
    <x v="0"/>
    <x v="4"/>
    <d v="1996-05-01T00:00:00"/>
    <x v="3"/>
    <n v="1789"/>
    <n v="1317"/>
    <n v="3106"/>
    <m/>
    <x v="0"/>
  </r>
  <r>
    <x v="0"/>
    <x v="5"/>
    <d v="1996-06-01T00:00:00"/>
    <x v="3"/>
    <n v="1838"/>
    <n v="1765"/>
    <n v="3603"/>
    <m/>
    <x v="0"/>
  </r>
  <r>
    <x v="0"/>
    <x v="6"/>
    <d v="1996-07-01T00:00:00"/>
    <x v="3"/>
    <n v="1656"/>
    <n v="1587"/>
    <n v="3243"/>
    <m/>
    <x v="0"/>
  </r>
  <r>
    <x v="0"/>
    <x v="7"/>
    <d v="1996-08-01T00:00:00"/>
    <x v="3"/>
    <n v="1947"/>
    <n v="1738"/>
    <n v="3685"/>
    <m/>
    <x v="0"/>
  </r>
  <r>
    <x v="0"/>
    <x v="8"/>
    <d v="1996-09-01T00:00:00"/>
    <x v="3"/>
    <n v="1532"/>
    <n v="1474"/>
    <n v="3006"/>
    <m/>
    <x v="0"/>
  </r>
  <r>
    <x v="0"/>
    <x v="9"/>
    <d v="1996-10-01T00:00:00"/>
    <x v="3"/>
    <n v="1418"/>
    <n v="1374"/>
    <n v="2792"/>
    <m/>
    <x v="0"/>
  </r>
  <r>
    <x v="0"/>
    <x v="10"/>
    <d v="1996-11-01T00:00:00"/>
    <x v="3"/>
    <n v="1267"/>
    <n v="1159"/>
    <n v="2426"/>
    <m/>
    <x v="0"/>
  </r>
  <r>
    <x v="0"/>
    <x v="11"/>
    <d v="1996-12-01T00:00:00"/>
    <x v="3"/>
    <n v="1128"/>
    <n v="1038"/>
    <n v="2166"/>
    <m/>
    <x v="0"/>
  </r>
  <r>
    <x v="1"/>
    <x v="0"/>
    <d v="1997-01-01T00:00:00"/>
    <x v="3"/>
    <n v="1071"/>
    <n v="998"/>
    <n v="2069"/>
    <m/>
    <x v="0"/>
  </r>
  <r>
    <x v="1"/>
    <x v="1"/>
    <d v="1997-02-01T00:00:00"/>
    <x v="3"/>
    <n v="1131"/>
    <n v="1037"/>
    <n v="2168"/>
    <m/>
    <x v="0"/>
  </r>
  <r>
    <x v="1"/>
    <x v="2"/>
    <d v="1997-03-01T00:00:00"/>
    <x v="3"/>
    <n v="1116"/>
    <n v="1080"/>
    <n v="2196"/>
    <m/>
    <x v="0"/>
  </r>
  <r>
    <x v="1"/>
    <x v="3"/>
    <d v="1997-04-01T00:00:00"/>
    <x v="3"/>
    <n v="1163"/>
    <n v="1106"/>
    <n v="2269"/>
    <m/>
    <x v="0"/>
  </r>
  <r>
    <x v="1"/>
    <x v="4"/>
    <d v="1997-05-01T00:00:00"/>
    <x v="3"/>
    <n v="1120"/>
    <n v="1229"/>
    <n v="2349"/>
    <m/>
    <x v="0"/>
  </r>
  <r>
    <x v="1"/>
    <x v="5"/>
    <d v="1997-06-01T00:00:00"/>
    <x v="3"/>
    <n v="1222"/>
    <n v="1099"/>
    <n v="2321"/>
    <m/>
    <x v="0"/>
  </r>
  <r>
    <x v="1"/>
    <x v="6"/>
    <d v="1997-07-01T00:00:00"/>
    <x v="3"/>
    <n v="1373"/>
    <n v="1268"/>
    <n v="2641"/>
    <m/>
    <x v="0"/>
  </r>
  <r>
    <x v="1"/>
    <x v="7"/>
    <d v="1997-08-01T00:00:00"/>
    <x v="3"/>
    <n v="1248"/>
    <n v="1341"/>
    <n v="2589"/>
    <m/>
    <x v="0"/>
  </r>
  <r>
    <x v="1"/>
    <x v="8"/>
    <d v="1997-09-01T00:00:00"/>
    <x v="3"/>
    <n v="1363"/>
    <n v="1345"/>
    <n v="2708"/>
    <m/>
    <x v="0"/>
  </r>
  <r>
    <x v="1"/>
    <x v="9"/>
    <d v="1997-10-01T00:00:00"/>
    <x v="3"/>
    <n v="1560"/>
    <n v="1377"/>
    <n v="2937"/>
    <m/>
    <x v="0"/>
  </r>
  <r>
    <x v="1"/>
    <x v="10"/>
    <d v="1997-11-01T00:00:00"/>
    <x v="3"/>
    <n v="1451"/>
    <n v="1266"/>
    <n v="2717"/>
    <m/>
    <x v="0"/>
  </r>
  <r>
    <x v="1"/>
    <x v="11"/>
    <d v="1997-12-01T00:00:00"/>
    <x v="3"/>
    <n v="1210"/>
    <n v="1228"/>
    <n v="2438"/>
    <m/>
    <x v="0"/>
  </r>
  <r>
    <x v="2"/>
    <x v="0"/>
    <d v="1998-01-01T00:00:00"/>
    <x v="3"/>
    <n v="1119"/>
    <n v="969"/>
    <n v="2088"/>
    <m/>
    <x v="0"/>
  </r>
  <r>
    <x v="2"/>
    <x v="1"/>
    <d v="1998-02-01T00:00:00"/>
    <x v="3"/>
    <n v="953"/>
    <n v="979"/>
    <n v="1932"/>
    <m/>
    <x v="0"/>
  </r>
  <r>
    <x v="2"/>
    <x v="2"/>
    <d v="1998-03-01T00:00:00"/>
    <x v="3"/>
    <n v="1116"/>
    <n v="680"/>
    <n v="1796"/>
    <m/>
    <x v="0"/>
  </r>
  <r>
    <x v="2"/>
    <x v="3"/>
    <d v="1998-04-01T00:00:00"/>
    <x v="3"/>
    <n v="1221"/>
    <n v="1194"/>
    <n v="2415"/>
    <m/>
    <x v="0"/>
  </r>
  <r>
    <x v="2"/>
    <x v="4"/>
    <d v="1998-05-01T00:00:00"/>
    <x v="3"/>
    <n v="1221"/>
    <n v="1064"/>
    <n v="2285"/>
    <m/>
    <x v="0"/>
  </r>
  <r>
    <x v="2"/>
    <x v="5"/>
    <d v="1998-06-01T00:00:00"/>
    <x v="3"/>
    <n v="996"/>
    <n v="949"/>
    <n v="1945"/>
    <m/>
    <x v="0"/>
  </r>
  <r>
    <x v="2"/>
    <x v="6"/>
    <d v="1998-07-01T00:00:00"/>
    <x v="3"/>
    <n v="758"/>
    <n v="706"/>
    <n v="1464"/>
    <m/>
    <x v="0"/>
  </r>
  <r>
    <x v="2"/>
    <x v="7"/>
    <d v="1998-08-01T00:00:00"/>
    <x v="3"/>
    <n v="933"/>
    <n v="964"/>
    <n v="1897"/>
    <m/>
    <x v="0"/>
  </r>
  <r>
    <x v="2"/>
    <x v="8"/>
    <d v="1998-09-01T00:00:00"/>
    <x v="3"/>
    <n v="1059"/>
    <n v="1130"/>
    <n v="2189"/>
    <m/>
    <x v="0"/>
  </r>
  <r>
    <x v="2"/>
    <x v="9"/>
    <d v="1998-10-01T00:00:00"/>
    <x v="3"/>
    <n v="1159"/>
    <n v="1120"/>
    <n v="2279"/>
    <m/>
    <x v="0"/>
  </r>
  <r>
    <x v="2"/>
    <x v="10"/>
    <d v="1998-11-01T00:00:00"/>
    <x v="3"/>
    <n v="1205"/>
    <n v="1176"/>
    <n v="2381"/>
    <m/>
    <x v="0"/>
  </r>
  <r>
    <x v="2"/>
    <x v="11"/>
    <d v="1998-12-01T00:00:00"/>
    <x v="3"/>
    <n v="1237"/>
    <n v="1236"/>
    <n v="2473"/>
    <m/>
    <x v="0"/>
  </r>
  <r>
    <x v="3"/>
    <x v="0"/>
    <d v="1999-01-01T00:00:00"/>
    <x v="3"/>
    <n v="1092"/>
    <n v="1019"/>
    <n v="2111"/>
    <m/>
    <x v="0"/>
  </r>
  <r>
    <x v="3"/>
    <x v="1"/>
    <d v="1999-02-01T00:00:00"/>
    <x v="3"/>
    <n v="1037"/>
    <n v="1028"/>
    <n v="2065"/>
    <m/>
    <x v="0"/>
  </r>
  <r>
    <x v="3"/>
    <x v="2"/>
    <d v="1999-03-01T00:00:00"/>
    <x v="3"/>
    <n v="1074"/>
    <n v="1095"/>
    <n v="2169"/>
    <m/>
    <x v="0"/>
  </r>
  <r>
    <x v="3"/>
    <x v="3"/>
    <d v="1999-04-01T00:00:00"/>
    <x v="3"/>
    <n v="1020"/>
    <n v="980"/>
    <n v="2000"/>
    <m/>
    <x v="0"/>
  </r>
  <r>
    <x v="3"/>
    <x v="4"/>
    <d v="1999-05-01T00:00:00"/>
    <x v="3"/>
    <n v="1267"/>
    <n v="1330"/>
    <n v="2597"/>
    <m/>
    <x v="0"/>
  </r>
  <r>
    <x v="3"/>
    <x v="5"/>
    <d v="1999-06-01T00:00:00"/>
    <x v="3"/>
    <n v="1439"/>
    <n v="1468"/>
    <n v="2907"/>
    <m/>
    <x v="0"/>
  </r>
  <r>
    <x v="3"/>
    <x v="6"/>
    <d v="1999-07-01T00:00:00"/>
    <x v="3"/>
    <n v="1704"/>
    <n v="1648"/>
    <n v="3352"/>
    <m/>
    <x v="0"/>
  </r>
  <r>
    <x v="3"/>
    <x v="7"/>
    <d v="1999-08-01T00:00:00"/>
    <x v="3"/>
    <n v="1551"/>
    <n v="1570"/>
    <n v="3121"/>
    <m/>
    <x v="0"/>
  </r>
  <r>
    <x v="3"/>
    <x v="8"/>
    <d v="1999-09-01T00:00:00"/>
    <x v="3"/>
    <n v="1321"/>
    <n v="1314"/>
    <n v="2635"/>
    <m/>
    <x v="0"/>
  </r>
  <r>
    <x v="3"/>
    <x v="9"/>
    <d v="1999-10-01T00:00:00"/>
    <x v="3"/>
    <n v="1644"/>
    <n v="1589"/>
    <n v="3233"/>
    <m/>
    <x v="0"/>
  </r>
  <r>
    <x v="3"/>
    <x v="10"/>
    <d v="1999-11-01T00:00:00"/>
    <x v="3"/>
    <n v="1415"/>
    <n v="1353"/>
    <n v="2768"/>
    <m/>
    <x v="0"/>
  </r>
  <r>
    <x v="3"/>
    <x v="11"/>
    <d v="1999-12-01T00:00:00"/>
    <x v="3"/>
    <n v="1182"/>
    <n v="1240"/>
    <n v="2422"/>
    <m/>
    <x v="0"/>
  </r>
  <r>
    <x v="4"/>
    <x v="0"/>
    <d v="2000-01-01T00:00:00"/>
    <x v="3"/>
    <n v="1257"/>
    <n v="1212"/>
    <n v="2469"/>
    <m/>
    <x v="0"/>
  </r>
  <r>
    <x v="4"/>
    <x v="1"/>
    <d v="2000-02-01T00:00:00"/>
    <x v="3"/>
    <n v="1217"/>
    <n v="1210"/>
    <n v="2427"/>
    <m/>
    <x v="0"/>
  </r>
  <r>
    <x v="4"/>
    <x v="2"/>
    <d v="2000-03-01T00:00:00"/>
    <x v="3"/>
    <n v="1356"/>
    <n v="1336"/>
    <n v="2692"/>
    <m/>
    <x v="0"/>
  </r>
  <r>
    <x v="4"/>
    <x v="3"/>
    <d v="2000-04-01T00:00:00"/>
    <x v="3"/>
    <n v="1267"/>
    <n v="1280"/>
    <n v="2547"/>
    <m/>
    <x v="0"/>
  </r>
  <r>
    <x v="4"/>
    <x v="4"/>
    <d v="2000-05-01T00:00:00"/>
    <x v="3"/>
    <n v="1359"/>
    <n v="1423"/>
    <n v="2782"/>
    <m/>
    <x v="0"/>
  </r>
  <r>
    <x v="4"/>
    <x v="5"/>
    <d v="2000-06-01T00:00:00"/>
    <x v="3"/>
    <n v="1451"/>
    <n v="1558"/>
    <n v="3009"/>
    <m/>
    <x v="0"/>
  </r>
  <r>
    <x v="4"/>
    <x v="6"/>
    <d v="2000-07-01T00:00:00"/>
    <x v="3"/>
    <n v="1579"/>
    <n v="1561"/>
    <n v="3140"/>
    <m/>
    <x v="0"/>
  </r>
  <r>
    <x v="4"/>
    <x v="7"/>
    <d v="2000-08-01T00:00:00"/>
    <x v="3"/>
    <n v="1448"/>
    <n v="1430"/>
    <n v="2878"/>
    <m/>
    <x v="0"/>
  </r>
  <r>
    <x v="4"/>
    <x v="8"/>
    <d v="2000-09-01T00:00:00"/>
    <x v="3"/>
    <n v="1253"/>
    <n v="1324"/>
    <n v="2577"/>
    <m/>
    <x v="0"/>
  </r>
  <r>
    <x v="4"/>
    <x v="9"/>
    <d v="2000-10-01T00:00:00"/>
    <x v="3"/>
    <n v="1918"/>
    <n v="1881"/>
    <n v="3799"/>
    <m/>
    <x v="0"/>
  </r>
  <r>
    <x v="4"/>
    <x v="10"/>
    <d v="2000-11-01T00:00:00"/>
    <x v="3"/>
    <n v="1629"/>
    <n v="1537"/>
    <n v="3166"/>
    <m/>
    <x v="0"/>
  </r>
  <r>
    <x v="4"/>
    <x v="11"/>
    <d v="2000-12-01T00:00:00"/>
    <x v="3"/>
    <n v="1362"/>
    <n v="1353"/>
    <n v="2715"/>
    <m/>
    <x v="0"/>
  </r>
  <r>
    <x v="5"/>
    <x v="0"/>
    <d v="2001-01-01T00:00:00"/>
    <x v="3"/>
    <n v="1227"/>
    <n v="1153"/>
    <n v="2380"/>
    <m/>
    <x v="0"/>
  </r>
  <r>
    <x v="5"/>
    <x v="1"/>
    <d v="2001-02-01T00:00:00"/>
    <x v="3"/>
    <n v="997"/>
    <n v="1032"/>
    <n v="2029"/>
    <m/>
    <x v="0"/>
  </r>
  <r>
    <x v="5"/>
    <x v="2"/>
    <d v="2001-03-01T00:00:00"/>
    <x v="3"/>
    <n v="1423"/>
    <n v="1330"/>
    <n v="2753"/>
    <m/>
    <x v="0"/>
  </r>
  <r>
    <x v="5"/>
    <x v="3"/>
    <d v="2001-04-01T00:00:00"/>
    <x v="3"/>
    <n v="1150"/>
    <n v="1257"/>
    <n v="2407"/>
    <m/>
    <x v="0"/>
  </r>
  <r>
    <x v="5"/>
    <x v="4"/>
    <d v="2001-05-01T00:00:00"/>
    <x v="3"/>
    <n v="1492"/>
    <n v="1548"/>
    <n v="3040"/>
    <m/>
    <x v="0"/>
  </r>
  <r>
    <x v="5"/>
    <x v="5"/>
    <d v="2001-06-01T00:00:00"/>
    <x v="3"/>
    <n v="1432"/>
    <n v="1442"/>
    <n v="2874"/>
    <m/>
    <x v="0"/>
  </r>
  <r>
    <x v="5"/>
    <x v="6"/>
    <d v="2001-07-01T00:00:00"/>
    <x v="3"/>
    <n v="1207"/>
    <n v="1125"/>
    <n v="2332"/>
    <m/>
    <x v="0"/>
  </r>
  <r>
    <x v="5"/>
    <x v="7"/>
    <d v="2001-08-01T00:00:00"/>
    <x v="3"/>
    <n v="1348"/>
    <n v="1344"/>
    <n v="2692"/>
    <m/>
    <x v="0"/>
  </r>
  <r>
    <x v="5"/>
    <x v="8"/>
    <d v="2001-09-01T00:00:00"/>
    <x v="3"/>
    <n v="668"/>
    <n v="672"/>
    <n v="1340"/>
    <m/>
    <x v="0"/>
  </r>
  <r>
    <x v="5"/>
    <x v="9"/>
    <d v="2001-10-01T00:00:00"/>
    <x v="3"/>
    <n v="1078"/>
    <n v="1028"/>
    <n v="2106"/>
    <m/>
    <x v="0"/>
  </r>
  <r>
    <x v="5"/>
    <x v="10"/>
    <d v="2001-11-01T00:00:00"/>
    <x v="3"/>
    <n v="901"/>
    <n v="862"/>
    <n v="1763"/>
    <m/>
    <x v="0"/>
  </r>
  <r>
    <x v="5"/>
    <x v="11"/>
    <d v="2001-12-01T00:00:00"/>
    <x v="3"/>
    <n v="882"/>
    <n v="935"/>
    <n v="1817"/>
    <m/>
    <x v="0"/>
  </r>
  <r>
    <x v="6"/>
    <x v="0"/>
    <d v="2002-01-01T00:00:00"/>
    <x v="3"/>
    <n v="859"/>
    <n v="847"/>
    <n v="1706"/>
    <m/>
    <x v="0"/>
  </r>
  <r>
    <x v="6"/>
    <x v="1"/>
    <d v="2002-02-01T00:00:00"/>
    <x v="3"/>
    <n v="919"/>
    <n v="856"/>
    <n v="1775"/>
    <m/>
    <x v="0"/>
  </r>
  <r>
    <x v="6"/>
    <x v="2"/>
    <d v="2002-03-01T00:00:00"/>
    <x v="3"/>
    <n v="979"/>
    <n v="917"/>
    <n v="1896"/>
    <m/>
    <x v="0"/>
  </r>
  <r>
    <x v="6"/>
    <x v="3"/>
    <d v="2002-04-01T00:00:00"/>
    <x v="3"/>
    <n v="1017"/>
    <n v="1020"/>
    <n v="2037"/>
    <m/>
    <x v="0"/>
  </r>
  <r>
    <x v="6"/>
    <x v="4"/>
    <d v="2002-05-01T00:00:00"/>
    <x v="3"/>
    <n v="1072"/>
    <n v="1035"/>
    <n v="2107"/>
    <m/>
    <x v="0"/>
  </r>
  <r>
    <x v="6"/>
    <x v="5"/>
    <d v="2002-06-01T00:00:00"/>
    <x v="3"/>
    <n v="1086"/>
    <n v="1051"/>
    <n v="2137"/>
    <m/>
    <x v="0"/>
  </r>
  <r>
    <x v="6"/>
    <x v="6"/>
    <d v="2002-07-01T00:00:00"/>
    <x v="3"/>
    <n v="1060"/>
    <n v="984"/>
    <n v="2044"/>
    <m/>
    <x v="0"/>
  </r>
  <r>
    <x v="6"/>
    <x v="7"/>
    <d v="2002-08-01T00:00:00"/>
    <x v="3"/>
    <n v="1020"/>
    <n v="1042"/>
    <n v="2062"/>
    <m/>
    <x v="0"/>
  </r>
  <r>
    <x v="6"/>
    <x v="8"/>
    <d v="2002-09-01T00:00:00"/>
    <x v="3"/>
    <n v="938"/>
    <n v="968"/>
    <n v="1906"/>
    <m/>
    <x v="0"/>
  </r>
  <r>
    <x v="6"/>
    <x v="9"/>
    <d v="2002-10-01T00:00:00"/>
    <x v="3"/>
    <n v="1156"/>
    <n v="1229"/>
    <n v="2385"/>
    <m/>
    <x v="0"/>
  </r>
  <r>
    <x v="6"/>
    <x v="10"/>
    <d v="2002-11-01T00:00:00"/>
    <x v="3"/>
    <n v="1066"/>
    <n v="971"/>
    <n v="2037"/>
    <m/>
    <x v="0"/>
  </r>
  <r>
    <x v="6"/>
    <x v="11"/>
    <d v="2002-12-01T00:00:00"/>
    <x v="3"/>
    <n v="1106"/>
    <n v="1059"/>
    <n v="2165"/>
    <m/>
    <x v="0"/>
  </r>
  <r>
    <x v="7"/>
    <x v="0"/>
    <d v="2003-01-01T00:00:00"/>
    <x v="3"/>
    <n v="968"/>
    <n v="955"/>
    <n v="1923"/>
    <m/>
    <x v="0"/>
  </r>
  <r>
    <x v="7"/>
    <x v="1"/>
    <d v="2003-02-01T00:00:00"/>
    <x v="3"/>
    <n v="1019"/>
    <n v="977"/>
    <n v="1996"/>
    <m/>
    <x v="0"/>
  </r>
  <r>
    <x v="7"/>
    <x v="2"/>
    <d v="2003-03-01T00:00:00"/>
    <x v="3"/>
    <n v="1087"/>
    <n v="1020"/>
    <n v="2107"/>
    <m/>
    <x v="0"/>
  </r>
  <r>
    <x v="7"/>
    <x v="3"/>
    <d v="2003-04-01T00:00:00"/>
    <x v="3"/>
    <n v="1091"/>
    <n v="1118"/>
    <n v="2209"/>
    <m/>
    <x v="0"/>
  </r>
  <r>
    <x v="7"/>
    <x v="4"/>
    <d v="2003-05-01T00:00:00"/>
    <x v="3"/>
    <n v="1177"/>
    <n v="1120"/>
    <n v="2297"/>
    <m/>
    <x v="0"/>
  </r>
  <r>
    <x v="7"/>
    <x v="5"/>
    <d v="2003-06-01T00:00:00"/>
    <x v="3"/>
    <n v="1258"/>
    <n v="1345"/>
    <n v="2603"/>
    <m/>
    <x v="0"/>
  </r>
  <r>
    <x v="7"/>
    <x v="6"/>
    <d v="2003-07-01T00:00:00"/>
    <x v="3"/>
    <n v="1324"/>
    <n v="1348"/>
    <n v="2672"/>
    <m/>
    <x v="0"/>
  </r>
  <r>
    <x v="7"/>
    <x v="7"/>
    <d v="2003-08-01T00:00:00"/>
    <x v="3"/>
    <n v="1202"/>
    <n v="1205"/>
    <n v="2407"/>
    <m/>
    <x v="0"/>
  </r>
  <r>
    <x v="7"/>
    <x v="8"/>
    <d v="2003-09-01T00:00:00"/>
    <x v="3"/>
    <n v="1070"/>
    <n v="1094"/>
    <n v="2164"/>
    <m/>
    <x v="0"/>
  </r>
  <r>
    <x v="7"/>
    <x v="9"/>
    <d v="2003-10-01T00:00:00"/>
    <x v="3"/>
    <n v="1246"/>
    <n v="1158"/>
    <n v="2404"/>
    <m/>
    <x v="0"/>
  </r>
  <r>
    <x v="7"/>
    <x v="10"/>
    <d v="2003-11-01T00:00:00"/>
    <x v="3"/>
    <n v="1074"/>
    <n v="1129"/>
    <n v="2203"/>
    <m/>
    <x v="0"/>
  </r>
  <r>
    <x v="7"/>
    <x v="11"/>
    <d v="2003-12-01T00:00:00"/>
    <x v="3"/>
    <n v="1073"/>
    <n v="1118"/>
    <n v="2191"/>
    <m/>
    <x v="0"/>
  </r>
  <r>
    <x v="8"/>
    <x v="0"/>
    <d v="2004-01-01T00:00:00"/>
    <x v="3"/>
    <n v="1034"/>
    <n v="994"/>
    <n v="2028"/>
    <m/>
    <x v="0"/>
  </r>
  <r>
    <x v="8"/>
    <x v="1"/>
    <d v="2004-02-01T00:00:00"/>
    <x v="3"/>
    <n v="1010"/>
    <n v="1079"/>
    <n v="2089"/>
    <m/>
    <x v="0"/>
  </r>
  <r>
    <x v="8"/>
    <x v="2"/>
    <d v="2004-03-01T00:00:00"/>
    <x v="3"/>
    <n v="1078"/>
    <n v="1053"/>
    <n v="2131"/>
    <m/>
    <x v="0"/>
  </r>
  <r>
    <x v="8"/>
    <x v="3"/>
    <d v="2004-04-01T00:00:00"/>
    <x v="3"/>
    <n v="1082"/>
    <n v="1061"/>
    <n v="2143"/>
    <m/>
    <x v="0"/>
  </r>
  <r>
    <x v="8"/>
    <x v="4"/>
    <d v="2004-05-01T00:00:00"/>
    <x v="3"/>
    <n v="1102"/>
    <n v="1118"/>
    <n v="2220"/>
    <m/>
    <x v="0"/>
  </r>
  <r>
    <x v="8"/>
    <x v="5"/>
    <d v="2004-06-01T00:00:00"/>
    <x v="3"/>
    <n v="1252"/>
    <n v="1325"/>
    <n v="2577"/>
    <m/>
    <x v="0"/>
  </r>
  <r>
    <x v="8"/>
    <x v="6"/>
    <d v="2004-07-01T00:00:00"/>
    <x v="3"/>
    <n v="1321"/>
    <n v="1300"/>
    <n v="2621"/>
    <m/>
    <x v="0"/>
  </r>
  <r>
    <x v="8"/>
    <x v="7"/>
    <d v="2004-08-01T00:00:00"/>
    <x v="3"/>
    <n v="1249"/>
    <n v="1317"/>
    <n v="2566"/>
    <m/>
    <x v="0"/>
  </r>
  <r>
    <x v="8"/>
    <x v="8"/>
    <d v="2004-09-01T00:00:00"/>
    <x v="3"/>
    <n v="1301"/>
    <n v="1256"/>
    <n v="2557"/>
    <m/>
    <x v="0"/>
  </r>
  <r>
    <x v="8"/>
    <x v="9"/>
    <d v="2004-10-01T00:00:00"/>
    <x v="3"/>
    <n v="1374"/>
    <n v="1362"/>
    <n v="2736"/>
    <m/>
    <x v="0"/>
  </r>
  <r>
    <x v="8"/>
    <x v="10"/>
    <d v="2004-11-01T00:00:00"/>
    <x v="3"/>
    <n v="1215"/>
    <n v="1196"/>
    <n v="2411"/>
    <m/>
    <x v="0"/>
  </r>
  <r>
    <x v="8"/>
    <x v="11"/>
    <d v="2004-12-01T00:00:00"/>
    <x v="3"/>
    <n v="1251"/>
    <n v="1196"/>
    <n v="2447"/>
    <m/>
    <x v="0"/>
  </r>
  <r>
    <x v="9"/>
    <x v="0"/>
    <d v="2005-01-01T00:00:00"/>
    <x v="3"/>
    <n v="1018"/>
    <n v="1005"/>
    <n v="2023"/>
    <m/>
    <x v="0"/>
  </r>
  <r>
    <x v="9"/>
    <x v="1"/>
    <d v="2005-02-01T00:00:00"/>
    <x v="3"/>
    <n v="913"/>
    <n v="887"/>
    <n v="1800"/>
    <m/>
    <x v="0"/>
  </r>
  <r>
    <x v="9"/>
    <x v="2"/>
    <d v="2005-03-01T00:00:00"/>
    <x v="3"/>
    <n v="1083"/>
    <n v="1046"/>
    <n v="2129"/>
    <m/>
    <x v="0"/>
  </r>
  <r>
    <x v="9"/>
    <x v="3"/>
    <d v="2005-04-01T00:00:00"/>
    <x v="3"/>
    <n v="1039"/>
    <n v="980"/>
    <n v="2019"/>
    <m/>
    <x v="0"/>
  </r>
  <r>
    <x v="9"/>
    <x v="4"/>
    <d v="2005-05-01T00:00:00"/>
    <x v="3"/>
    <n v="1341"/>
    <n v="1378"/>
    <n v="2719"/>
    <m/>
    <x v="0"/>
  </r>
  <r>
    <x v="9"/>
    <x v="5"/>
    <d v="2005-06-01T00:00:00"/>
    <x v="3"/>
    <n v="1437"/>
    <n v="1449"/>
    <n v="2886"/>
    <m/>
    <x v="0"/>
  </r>
  <r>
    <x v="9"/>
    <x v="6"/>
    <d v="2005-07-01T00:00:00"/>
    <x v="3"/>
    <n v="1368"/>
    <n v="1396"/>
    <n v="2764"/>
    <m/>
    <x v="0"/>
  </r>
  <r>
    <x v="9"/>
    <x v="7"/>
    <d v="2005-08-01T00:00:00"/>
    <x v="3"/>
    <n v="1542"/>
    <n v="1503"/>
    <n v="3045"/>
    <m/>
    <x v="0"/>
  </r>
  <r>
    <x v="9"/>
    <x v="8"/>
    <d v="2005-09-01T00:00:00"/>
    <x v="3"/>
    <n v="1447"/>
    <n v="1350"/>
    <n v="2797"/>
    <m/>
    <x v="0"/>
  </r>
  <r>
    <x v="9"/>
    <x v="9"/>
    <d v="2005-10-01T00:00:00"/>
    <x v="3"/>
    <n v="1621"/>
    <n v="1476"/>
    <n v="3097"/>
    <m/>
    <x v="0"/>
  </r>
  <r>
    <x v="9"/>
    <x v="10"/>
    <d v="2005-11-01T00:00:00"/>
    <x v="3"/>
    <n v="1458"/>
    <n v="1454"/>
    <n v="2912"/>
    <m/>
    <x v="0"/>
  </r>
  <r>
    <x v="9"/>
    <x v="11"/>
    <d v="2005-12-01T00:00:00"/>
    <x v="3"/>
    <n v="1481"/>
    <n v="1561"/>
    <n v="3042"/>
    <m/>
    <x v="0"/>
  </r>
  <r>
    <x v="10"/>
    <x v="0"/>
    <d v="2006-01-01T00:00:00"/>
    <x v="3"/>
    <n v="1446"/>
    <n v="1360"/>
    <n v="2806"/>
    <m/>
    <x v="0"/>
  </r>
  <r>
    <x v="10"/>
    <x v="1"/>
    <d v="2006-02-01T00:00:00"/>
    <x v="3"/>
    <n v="1606"/>
    <n v="1629"/>
    <n v="3235"/>
    <m/>
    <x v="0"/>
  </r>
  <r>
    <x v="10"/>
    <x v="2"/>
    <d v="2006-03-01T00:00:00"/>
    <x v="3"/>
    <n v="1740"/>
    <n v="1713"/>
    <n v="3453"/>
    <m/>
    <x v="0"/>
  </r>
  <r>
    <x v="10"/>
    <x v="3"/>
    <d v="2006-04-01T00:00:00"/>
    <x v="3"/>
    <n v="1653"/>
    <n v="1633"/>
    <n v="3286"/>
    <m/>
    <x v="0"/>
  </r>
  <r>
    <x v="10"/>
    <x v="4"/>
    <d v="2006-05-01T00:00:00"/>
    <x v="3"/>
    <n v="1825"/>
    <n v="1873"/>
    <n v="3698"/>
    <m/>
    <x v="0"/>
  </r>
  <r>
    <x v="10"/>
    <x v="5"/>
    <d v="2006-06-01T00:00:00"/>
    <x v="3"/>
    <n v="1934"/>
    <n v="1857"/>
    <n v="3791"/>
    <m/>
    <x v="0"/>
  </r>
  <r>
    <x v="10"/>
    <x v="6"/>
    <d v="2006-07-01T00:00:00"/>
    <x v="3"/>
    <n v="1719"/>
    <n v="1653"/>
    <n v="3372"/>
    <m/>
    <x v="0"/>
  </r>
  <r>
    <x v="10"/>
    <x v="7"/>
    <d v="2006-08-01T00:00:00"/>
    <x v="3"/>
    <n v="1919"/>
    <n v="1819"/>
    <n v="3738"/>
    <m/>
    <x v="0"/>
  </r>
  <r>
    <x v="10"/>
    <x v="8"/>
    <d v="2006-09-01T00:00:00"/>
    <x v="3"/>
    <n v="1961"/>
    <n v="1909"/>
    <n v="3870"/>
    <m/>
    <x v="0"/>
  </r>
  <r>
    <x v="10"/>
    <x v="9"/>
    <d v="2006-10-01T00:00:00"/>
    <x v="3"/>
    <n v="2230"/>
    <n v="1817"/>
    <n v="4047"/>
    <m/>
    <x v="0"/>
  </r>
  <r>
    <x v="10"/>
    <x v="10"/>
    <d v="2006-11-01T00:00:00"/>
    <x v="3"/>
    <n v="2079"/>
    <n v="1942"/>
    <n v="4021"/>
    <m/>
    <x v="0"/>
  </r>
  <r>
    <x v="10"/>
    <x v="11"/>
    <d v="2006-12-01T00:00:00"/>
    <x v="3"/>
    <n v="1767"/>
    <n v="1812"/>
    <n v="3579"/>
    <m/>
    <x v="0"/>
  </r>
  <r>
    <x v="11"/>
    <x v="0"/>
    <d v="2007-01-01T00:00:00"/>
    <x v="3"/>
    <n v="1724"/>
    <n v="1623"/>
    <n v="3347"/>
    <m/>
    <x v="0"/>
  </r>
  <r>
    <x v="11"/>
    <x v="1"/>
    <d v="2007-02-01T00:00:00"/>
    <x v="3"/>
    <n v="1830"/>
    <n v="1703"/>
    <n v="3533"/>
    <m/>
    <x v="0"/>
  </r>
  <r>
    <x v="11"/>
    <x v="2"/>
    <d v="2007-03-01T00:00:00"/>
    <x v="3"/>
    <n v="2097"/>
    <n v="2095"/>
    <n v="4192"/>
    <m/>
    <x v="0"/>
  </r>
  <r>
    <x v="11"/>
    <x v="3"/>
    <d v="2007-04-01T00:00:00"/>
    <x v="3"/>
    <n v="2105"/>
    <n v="2061"/>
    <n v="4166"/>
    <m/>
    <x v="0"/>
  </r>
  <r>
    <x v="11"/>
    <x v="4"/>
    <d v="2007-05-01T00:00:00"/>
    <x v="3"/>
    <n v="2273"/>
    <n v="2356"/>
    <n v="4629"/>
    <m/>
    <x v="0"/>
  </r>
  <r>
    <x v="11"/>
    <x v="5"/>
    <d v="2007-06-01T00:00:00"/>
    <x v="3"/>
    <n v="2439"/>
    <n v="2220"/>
    <n v="4659"/>
    <m/>
    <x v="0"/>
  </r>
  <r>
    <x v="11"/>
    <x v="6"/>
    <d v="2007-07-01T00:00:00"/>
    <x v="3"/>
    <n v="2231"/>
    <n v="2245"/>
    <n v="4476"/>
    <m/>
    <x v="0"/>
  </r>
  <r>
    <x v="11"/>
    <x v="7"/>
    <d v="2007-08-01T00:00:00"/>
    <x v="3"/>
    <n v="2442"/>
    <n v="2312"/>
    <n v="4754"/>
    <m/>
    <x v="0"/>
  </r>
  <r>
    <x v="11"/>
    <x v="8"/>
    <d v="2007-09-01T00:00:00"/>
    <x v="3"/>
    <n v="2096"/>
    <n v="2107"/>
    <n v="4203"/>
    <m/>
    <x v="0"/>
  </r>
  <r>
    <x v="11"/>
    <x v="9"/>
    <d v="2007-10-01T00:00:00"/>
    <x v="3"/>
    <n v="2414"/>
    <n v="2367"/>
    <n v="4781"/>
    <m/>
    <x v="0"/>
  </r>
  <r>
    <x v="11"/>
    <x v="10"/>
    <d v="2007-11-01T00:00:00"/>
    <x v="3"/>
    <n v="2152"/>
    <n v="2026"/>
    <n v="4178"/>
    <m/>
    <x v="0"/>
  </r>
  <r>
    <x v="11"/>
    <x v="11"/>
    <d v="2007-12-01T00:00:00"/>
    <x v="3"/>
    <n v="1844"/>
    <n v="1730"/>
    <n v="3574"/>
    <m/>
    <x v="0"/>
  </r>
  <r>
    <x v="12"/>
    <x v="0"/>
    <d v="2008-01-01T00:00:00"/>
    <x v="3"/>
    <n v="1710"/>
    <n v="1650"/>
    <n v="3360"/>
    <m/>
    <x v="0"/>
  </r>
  <r>
    <x v="12"/>
    <x v="1"/>
    <d v="2008-02-01T00:00:00"/>
    <x v="3"/>
    <n v="1999"/>
    <n v="1793"/>
    <n v="3792"/>
    <m/>
    <x v="0"/>
  </r>
  <r>
    <x v="12"/>
    <x v="2"/>
    <d v="2008-03-01T00:00:00"/>
    <x v="3"/>
    <n v="1954"/>
    <n v="2037"/>
    <n v="3991"/>
    <m/>
    <x v="0"/>
  </r>
  <r>
    <x v="12"/>
    <x v="3"/>
    <d v="2008-04-01T00:00:00"/>
    <x v="3"/>
    <n v="2152"/>
    <n v="2158"/>
    <n v="4310"/>
    <m/>
    <x v="0"/>
  </r>
  <r>
    <x v="12"/>
    <x v="4"/>
    <d v="2008-05-01T00:00:00"/>
    <x v="3"/>
    <n v="2470"/>
    <n v="2333"/>
    <n v="4803"/>
    <m/>
    <x v="0"/>
  </r>
  <r>
    <x v="12"/>
    <x v="5"/>
    <d v="2008-06-01T00:00:00"/>
    <x v="3"/>
    <n v="2342"/>
    <n v="2520"/>
    <n v="4862"/>
    <m/>
    <x v="0"/>
  </r>
  <r>
    <x v="12"/>
    <x v="6"/>
    <d v="2008-07-01T00:00:00"/>
    <x v="3"/>
    <n v="2594"/>
    <n v="2598"/>
    <n v="5192"/>
    <m/>
    <x v="0"/>
  </r>
  <r>
    <x v="12"/>
    <x v="7"/>
    <d v="2008-08-01T00:00:00"/>
    <x v="3"/>
    <n v="2723"/>
    <n v="2552"/>
    <n v="5275"/>
    <m/>
    <x v="0"/>
  </r>
  <r>
    <x v="12"/>
    <x v="8"/>
    <d v="2008-09-01T00:00:00"/>
    <x v="3"/>
    <n v="2594"/>
    <n v="2655"/>
    <n v="5249"/>
    <m/>
    <x v="0"/>
  </r>
  <r>
    <x v="12"/>
    <x v="9"/>
    <d v="2008-10-01T00:00:00"/>
    <x v="3"/>
    <n v="2724"/>
    <n v="2473"/>
    <n v="5197"/>
    <m/>
    <x v="0"/>
  </r>
  <r>
    <x v="12"/>
    <x v="10"/>
    <d v="2008-11-01T00:00:00"/>
    <x v="3"/>
    <n v="2301"/>
    <n v="2078"/>
    <n v="4379"/>
    <m/>
    <x v="0"/>
  </r>
  <r>
    <x v="12"/>
    <x v="11"/>
    <d v="2008-12-01T00:00:00"/>
    <x v="3"/>
    <n v="2446"/>
    <n v="2311"/>
    <n v="4757"/>
    <m/>
    <x v="0"/>
  </r>
  <r>
    <x v="13"/>
    <x v="0"/>
    <d v="2009-01-01T00:00:00"/>
    <x v="3"/>
    <n v="2117"/>
    <n v="1990"/>
    <n v="4107"/>
    <m/>
    <x v="0"/>
  </r>
  <r>
    <x v="13"/>
    <x v="1"/>
    <d v="2009-02-01T00:00:00"/>
    <x v="3"/>
    <n v="2220"/>
    <n v="1917"/>
    <n v="4137"/>
    <m/>
    <x v="0"/>
  </r>
  <r>
    <x v="13"/>
    <x v="2"/>
    <d v="2009-03-01T00:00:00"/>
    <x v="3"/>
    <n v="1903"/>
    <n v="1793"/>
    <n v="3696"/>
    <m/>
    <x v="0"/>
  </r>
  <r>
    <x v="13"/>
    <x v="3"/>
    <d v="2009-04-01T00:00:00"/>
    <x v="3"/>
    <n v="2208"/>
    <n v="2075"/>
    <n v="4283"/>
    <m/>
    <x v="0"/>
  </r>
  <r>
    <x v="13"/>
    <x v="4"/>
    <d v="2009-05-01T00:00:00"/>
    <x v="3"/>
    <n v="2234"/>
    <n v="2062"/>
    <n v="4296"/>
    <m/>
    <x v="0"/>
  </r>
  <r>
    <x v="13"/>
    <x v="5"/>
    <d v="2009-06-01T00:00:00"/>
    <x v="3"/>
    <n v="2328"/>
    <n v="2232"/>
    <n v="4560"/>
    <m/>
    <x v="0"/>
  </r>
  <r>
    <x v="13"/>
    <x v="6"/>
    <d v="2009-07-01T00:00:00"/>
    <x v="3"/>
    <n v="2464"/>
    <n v="2186"/>
    <n v="4650"/>
    <m/>
    <x v="0"/>
  </r>
  <r>
    <x v="13"/>
    <x v="7"/>
    <d v="2009-08-01T00:00:00"/>
    <x v="3"/>
    <n v="2278"/>
    <n v="2093"/>
    <n v="4371"/>
    <m/>
    <x v="0"/>
  </r>
  <r>
    <x v="13"/>
    <x v="8"/>
    <d v="2009-09-01T00:00:00"/>
    <x v="3"/>
    <n v="2250"/>
    <n v="2035"/>
    <n v="4285"/>
    <m/>
    <x v="0"/>
  </r>
  <r>
    <x v="13"/>
    <x v="9"/>
    <d v="2009-10-01T00:00:00"/>
    <x v="3"/>
    <n v="2369"/>
    <n v="1995"/>
    <n v="4364"/>
    <m/>
    <x v="0"/>
  </r>
  <r>
    <x v="13"/>
    <x v="10"/>
    <d v="2009-11-01T00:00:00"/>
    <x v="3"/>
    <n v="2255"/>
    <n v="2108"/>
    <n v="4363"/>
    <m/>
    <x v="0"/>
  </r>
  <r>
    <x v="13"/>
    <x v="11"/>
    <d v="2009-12-01T00:00:00"/>
    <x v="3"/>
    <n v="2338"/>
    <n v="1920"/>
    <n v="4258"/>
    <m/>
    <x v="0"/>
  </r>
  <r>
    <x v="14"/>
    <x v="0"/>
    <d v="2010-01-01T00:00:00"/>
    <x v="3"/>
    <n v="1857"/>
    <n v="1921"/>
    <n v="3778"/>
    <m/>
    <x v="0"/>
  </r>
  <r>
    <x v="14"/>
    <x v="1"/>
    <d v="2010-02-01T00:00:00"/>
    <x v="3"/>
    <n v="2080"/>
    <n v="1831"/>
    <n v="3911"/>
    <m/>
    <x v="0"/>
  </r>
  <r>
    <x v="14"/>
    <x v="2"/>
    <d v="2010-03-01T00:00:00"/>
    <x v="3"/>
    <n v="2343"/>
    <n v="2034"/>
    <n v="4377"/>
    <m/>
    <x v="0"/>
  </r>
  <r>
    <x v="14"/>
    <x v="3"/>
    <d v="2010-04-01T00:00:00"/>
    <x v="3"/>
    <n v="2206"/>
    <n v="2044"/>
    <n v="4250"/>
    <m/>
    <x v="0"/>
  </r>
  <r>
    <x v="14"/>
    <x v="4"/>
    <d v="2010-05-01T00:00:00"/>
    <x v="3"/>
    <n v="2234"/>
    <n v="2050"/>
    <n v="4284"/>
    <m/>
    <x v="0"/>
  </r>
  <r>
    <x v="14"/>
    <x v="5"/>
    <d v="2010-06-01T00:00:00"/>
    <x v="3"/>
    <n v="2408"/>
    <n v="2219"/>
    <n v="4627"/>
    <m/>
    <x v="0"/>
  </r>
  <r>
    <x v="14"/>
    <x v="6"/>
    <d v="2010-07-01T00:00:00"/>
    <x v="3"/>
    <n v="2649"/>
    <n v="2324"/>
    <n v="4973"/>
    <m/>
    <x v="0"/>
  </r>
  <r>
    <x v="14"/>
    <x v="7"/>
    <d v="2010-08-01T00:00:00"/>
    <x v="3"/>
    <n v="2751"/>
    <n v="2667"/>
    <n v="5418"/>
    <m/>
    <x v="0"/>
  </r>
  <r>
    <x v="14"/>
    <x v="8"/>
    <d v="2010-09-01T00:00:00"/>
    <x v="3"/>
    <n v="2534"/>
    <n v="2331"/>
    <n v="4865"/>
    <m/>
    <x v="0"/>
  </r>
  <r>
    <x v="14"/>
    <x v="9"/>
    <d v="2010-10-01T00:00:00"/>
    <x v="3"/>
    <n v="3153"/>
    <n v="2680"/>
    <n v="5833"/>
    <m/>
    <x v="0"/>
  </r>
  <r>
    <x v="14"/>
    <x v="10"/>
    <d v="2010-11-01T00:00:00"/>
    <x v="3"/>
    <n v="2556"/>
    <n v="2382"/>
    <n v="4938"/>
    <m/>
    <x v="0"/>
  </r>
  <r>
    <x v="14"/>
    <x v="11"/>
    <d v="2010-12-01T00:00:00"/>
    <x v="3"/>
    <n v="2731"/>
    <n v="2486"/>
    <n v="5217"/>
    <m/>
    <x v="0"/>
  </r>
  <r>
    <x v="15"/>
    <x v="0"/>
    <d v="2011-01-01T00:00:00"/>
    <x v="3"/>
    <n v="2460"/>
    <n v="2150"/>
    <n v="4610"/>
    <m/>
    <x v="0"/>
  </r>
  <r>
    <x v="15"/>
    <x v="1"/>
    <d v="2011-02-01T00:00:00"/>
    <x v="3"/>
    <n v="2379"/>
    <n v="2140"/>
    <n v="4519"/>
    <m/>
    <x v="0"/>
  </r>
  <r>
    <x v="15"/>
    <x v="2"/>
    <d v="2011-03-01T00:00:00"/>
    <x v="3"/>
    <n v="2799"/>
    <n v="2496"/>
    <n v="5295"/>
    <m/>
    <x v="0"/>
  </r>
  <r>
    <x v="15"/>
    <x v="3"/>
    <d v="2011-04-01T00:00:00"/>
    <x v="3"/>
    <n v="2615"/>
    <n v="2359"/>
    <n v="4974"/>
    <m/>
    <x v="0"/>
  </r>
  <r>
    <x v="15"/>
    <x v="4"/>
    <d v="2011-05-01T00:00:00"/>
    <x v="3"/>
    <n v="2878"/>
    <n v="2559"/>
    <n v="5437"/>
    <m/>
    <x v="0"/>
  </r>
  <r>
    <x v="15"/>
    <x v="5"/>
    <d v="2011-06-01T00:00:00"/>
    <x v="3"/>
    <n v="2992"/>
    <n v="2751"/>
    <n v="5743"/>
    <m/>
    <x v="0"/>
  </r>
  <r>
    <x v="15"/>
    <x v="6"/>
    <d v="2011-07-01T00:00:00"/>
    <x v="3"/>
    <n v="2915"/>
    <n v="2494"/>
    <n v="5409"/>
    <m/>
    <x v="0"/>
  </r>
  <r>
    <x v="15"/>
    <x v="7"/>
    <d v="2011-08-01T00:00:00"/>
    <x v="3"/>
    <n v="2743"/>
    <n v="2473"/>
    <n v="5216"/>
    <m/>
    <x v="0"/>
  </r>
  <r>
    <x v="15"/>
    <x v="8"/>
    <d v="2011-09-01T00:00:00"/>
    <x v="3"/>
    <n v="2554"/>
    <n v="2277"/>
    <n v="4831"/>
    <m/>
    <x v="0"/>
  </r>
  <r>
    <x v="15"/>
    <x v="9"/>
    <d v="2011-10-01T00:00:00"/>
    <x v="3"/>
    <n v="2794"/>
    <n v="2462"/>
    <n v="5256"/>
    <m/>
    <x v="0"/>
  </r>
  <r>
    <x v="15"/>
    <x v="10"/>
    <d v="2011-11-01T00:00:00"/>
    <x v="3"/>
    <n v="2944"/>
    <n v="2578"/>
    <n v="5522"/>
    <m/>
    <x v="0"/>
  </r>
  <r>
    <x v="15"/>
    <x v="11"/>
    <d v="2011-12-01T00:00:00"/>
    <x v="3"/>
    <n v="2703"/>
    <n v="2483"/>
    <n v="5186"/>
    <m/>
    <x v="0"/>
  </r>
  <r>
    <x v="16"/>
    <x v="0"/>
    <d v="2012-01-01T00:00:00"/>
    <x v="3"/>
    <n v="2525"/>
    <n v="2190"/>
    <n v="4715"/>
    <m/>
    <x v="0"/>
  </r>
  <r>
    <x v="16"/>
    <x v="1"/>
    <d v="2012-02-01T00:00:00"/>
    <x v="3"/>
    <n v="2419"/>
    <n v="2103"/>
    <n v="4522"/>
    <m/>
    <x v="0"/>
  </r>
  <r>
    <x v="16"/>
    <x v="2"/>
    <d v="2012-03-01T00:00:00"/>
    <x v="3"/>
    <n v="3162"/>
    <n v="2858"/>
    <n v="6020"/>
    <m/>
    <x v="0"/>
  </r>
  <r>
    <x v="16"/>
    <x v="3"/>
    <d v="2012-04-01T00:00:00"/>
    <x v="3"/>
    <n v="2573"/>
    <n v="2491"/>
    <n v="5064"/>
    <m/>
    <x v="0"/>
  </r>
  <r>
    <x v="16"/>
    <x v="4"/>
    <d v="2012-05-01T00:00:00"/>
    <x v="3"/>
    <n v="2932"/>
    <n v="2532"/>
    <n v="5464"/>
    <m/>
    <x v="0"/>
  </r>
  <r>
    <x v="16"/>
    <x v="5"/>
    <d v="2012-06-01T00:00:00"/>
    <x v="3"/>
    <n v="2808"/>
    <n v="2482"/>
    <n v="5290"/>
    <m/>
    <x v="0"/>
  </r>
  <r>
    <x v="16"/>
    <x v="6"/>
    <d v="2012-07-01T00:00:00"/>
    <x v="3"/>
    <n v="2558"/>
    <n v="2235"/>
    <n v="4793"/>
    <m/>
    <x v="0"/>
  </r>
  <r>
    <x v="16"/>
    <x v="7"/>
    <d v="2012-08-01T00:00:00"/>
    <x v="3"/>
    <n v="2956"/>
    <n v="2546"/>
    <n v="5502"/>
    <m/>
    <x v="0"/>
  </r>
  <r>
    <x v="16"/>
    <x v="8"/>
    <d v="2012-09-01T00:00:00"/>
    <x v="3"/>
    <n v="2526"/>
    <n v="2266"/>
    <n v="4792"/>
    <m/>
    <x v="0"/>
  </r>
  <r>
    <x v="16"/>
    <x v="9"/>
    <d v="2012-10-01T00:00:00"/>
    <x v="3"/>
    <n v="2970"/>
    <n v="2511"/>
    <n v="5481"/>
    <m/>
    <x v="0"/>
  </r>
  <r>
    <x v="16"/>
    <x v="10"/>
    <d v="2012-11-01T00:00:00"/>
    <x v="3"/>
    <n v="2385"/>
    <n v="2157"/>
    <n v="4542"/>
    <m/>
    <x v="0"/>
  </r>
  <r>
    <x v="16"/>
    <x v="11"/>
    <d v="2012-12-01T00:00:00"/>
    <x v="3"/>
    <n v="2408"/>
    <n v="2169"/>
    <n v="4577"/>
    <m/>
    <x v="0"/>
  </r>
  <r>
    <x v="17"/>
    <x v="0"/>
    <d v="2013-01-01T00:00:00"/>
    <x v="3"/>
    <n v="2199"/>
    <n v="1996"/>
    <n v="4195"/>
    <m/>
    <x v="0"/>
  </r>
  <r>
    <x v="17"/>
    <x v="1"/>
    <d v="2013-02-01T00:00:00"/>
    <x v="3"/>
    <n v="2233"/>
    <n v="1952"/>
    <n v="4185"/>
    <m/>
    <x v="0"/>
  </r>
  <r>
    <x v="17"/>
    <x v="2"/>
    <d v="2013-03-01T00:00:00"/>
    <x v="3"/>
    <n v="2563"/>
    <n v="2274"/>
    <n v="4837"/>
    <m/>
    <x v="0"/>
  </r>
  <r>
    <x v="17"/>
    <x v="3"/>
    <d v="2013-04-01T00:00:00"/>
    <x v="3"/>
    <n v="2545"/>
    <n v="2292"/>
    <n v="4837"/>
    <m/>
    <x v="0"/>
  </r>
  <r>
    <x v="17"/>
    <x v="4"/>
    <d v="2013-05-01T00:00:00"/>
    <x v="3"/>
    <n v="2314"/>
    <n v="1965"/>
    <n v="4279"/>
    <m/>
    <x v="0"/>
  </r>
  <r>
    <x v="17"/>
    <x v="5"/>
    <d v="2013-06-01T00:00:00"/>
    <x v="3"/>
    <n v="2379"/>
    <n v="2012"/>
    <n v="4391"/>
    <m/>
    <x v="0"/>
  </r>
  <r>
    <x v="17"/>
    <x v="6"/>
    <d v="2013-07-01T00:00:00"/>
    <x v="3"/>
    <n v="2274"/>
    <n v="1951"/>
    <n v="4225"/>
    <m/>
    <x v="0"/>
  </r>
  <r>
    <x v="17"/>
    <x v="7"/>
    <d v="2013-08-01T00:00:00"/>
    <x v="3"/>
    <n v="2533"/>
    <n v="2087"/>
    <n v="4620"/>
    <m/>
    <x v="0"/>
  </r>
  <r>
    <x v="17"/>
    <x v="8"/>
    <d v="2013-09-01T00:00:00"/>
    <x v="3"/>
    <n v="2248"/>
    <n v="1972"/>
    <n v="4220"/>
    <m/>
    <x v="0"/>
  </r>
  <r>
    <x v="17"/>
    <x v="9"/>
    <d v="2013-10-01T00:00:00"/>
    <x v="3"/>
    <n v="2368"/>
    <n v="1976"/>
    <n v="4344"/>
    <m/>
    <x v="0"/>
  </r>
  <r>
    <x v="17"/>
    <x v="10"/>
    <d v="2013-11-01T00:00:00"/>
    <x v="3"/>
    <n v="2320"/>
    <n v="1932"/>
    <n v="4252"/>
    <m/>
    <x v="0"/>
  </r>
  <r>
    <x v="17"/>
    <x v="11"/>
    <d v="2013-12-01T00:00:00"/>
    <x v="3"/>
    <n v="2472"/>
    <n v="1971"/>
    <n v="4443"/>
    <m/>
    <x v="0"/>
  </r>
  <r>
    <x v="18"/>
    <x v="0"/>
    <d v="2014-01-01T00:00:00"/>
    <x v="3"/>
    <n v="2141"/>
    <n v="1821"/>
    <n v="3962"/>
    <m/>
    <x v="0"/>
  </r>
  <r>
    <x v="18"/>
    <x v="1"/>
    <d v="2014-02-01T00:00:00"/>
    <x v="3"/>
    <n v="2064"/>
    <n v="1741"/>
    <n v="3805"/>
    <m/>
    <x v="0"/>
  </r>
  <r>
    <x v="18"/>
    <x v="2"/>
    <d v="2014-03-01T00:00:00"/>
    <x v="3"/>
    <n v="2210"/>
    <n v="1886"/>
    <n v="4096"/>
    <m/>
    <x v="0"/>
  </r>
  <r>
    <x v="18"/>
    <x v="3"/>
    <d v="2014-04-01T00:00:00"/>
    <x v="3"/>
    <n v="2514"/>
    <n v="2116"/>
    <n v="4630"/>
    <m/>
    <x v="0"/>
  </r>
  <r>
    <x v="18"/>
    <x v="4"/>
    <d v="2014-05-01T00:00:00"/>
    <x v="3"/>
    <n v="2304"/>
    <n v="2043"/>
    <n v="4347"/>
    <m/>
    <x v="0"/>
  </r>
  <r>
    <x v="18"/>
    <x v="5"/>
    <d v="2014-06-01T00:00:00"/>
    <x v="3"/>
    <n v="2237"/>
    <n v="2032"/>
    <n v="4269"/>
    <m/>
    <x v="0"/>
  </r>
  <r>
    <x v="18"/>
    <x v="6"/>
    <d v="2014-07-01T00:00:00"/>
    <x v="3"/>
    <n v="2285"/>
    <n v="1918"/>
    <n v="4203"/>
    <m/>
    <x v="0"/>
  </r>
  <r>
    <x v="18"/>
    <x v="7"/>
    <d v="2014-08-01T00:00:00"/>
    <x v="3"/>
    <n v="2398"/>
    <n v="2362"/>
    <n v="4760"/>
    <m/>
    <x v="0"/>
  </r>
  <r>
    <x v="18"/>
    <x v="8"/>
    <d v="2014-09-01T00:00:00"/>
    <x v="3"/>
    <n v="2195"/>
    <n v="2188"/>
    <n v="4383"/>
    <m/>
    <x v="0"/>
  </r>
  <r>
    <x v="18"/>
    <x v="9"/>
    <d v="2014-10-01T00:00:00"/>
    <x v="3"/>
    <n v="2288"/>
    <n v="2199"/>
    <n v="4487"/>
    <m/>
    <x v="0"/>
  </r>
  <r>
    <x v="18"/>
    <x v="10"/>
    <d v="2014-11-01T00:00:00"/>
    <x v="3"/>
    <n v="2143"/>
    <n v="2111"/>
    <n v="4254"/>
    <m/>
    <x v="0"/>
  </r>
  <r>
    <x v="18"/>
    <x v="11"/>
    <d v="2014-12-01T00:00:00"/>
    <x v="3"/>
    <n v="2456"/>
    <n v="2385"/>
    <n v="4841"/>
    <m/>
    <x v="0"/>
  </r>
  <r>
    <x v="19"/>
    <x v="0"/>
    <d v="2015-01-01T00:00:00"/>
    <x v="3"/>
    <n v="2099"/>
    <n v="1973"/>
    <n v="4072"/>
    <m/>
    <x v="0"/>
  </r>
  <r>
    <x v="19"/>
    <x v="1"/>
    <d v="2015-02-01T00:00:00"/>
    <x v="3"/>
    <n v="2420"/>
    <n v="2409"/>
    <n v="4829"/>
    <m/>
    <x v="0"/>
  </r>
  <r>
    <x v="19"/>
    <x v="2"/>
    <d v="2015-03-01T00:00:00"/>
    <x v="3"/>
    <n v="2555"/>
    <n v="2648"/>
    <n v="5203"/>
    <m/>
    <x v="0"/>
  </r>
  <r>
    <x v="19"/>
    <x v="3"/>
    <d v="2015-04-01T00:00:00"/>
    <x v="3"/>
    <n v="2610"/>
    <n v="2543"/>
    <n v="5153"/>
    <m/>
    <x v="0"/>
  </r>
  <r>
    <x v="19"/>
    <x v="4"/>
    <d v="2015-05-01T00:00:00"/>
    <x v="3"/>
    <n v="2613"/>
    <n v="2735"/>
    <n v="5348"/>
    <m/>
    <x v="0"/>
  </r>
  <r>
    <x v="19"/>
    <x v="5"/>
    <d v="2015-06-01T00:00:00"/>
    <x v="3"/>
    <n v="2495"/>
    <n v="2661"/>
    <n v="5156"/>
    <m/>
    <x v="0"/>
  </r>
  <r>
    <x v="19"/>
    <x v="6"/>
    <d v="2015-07-01T00:00:00"/>
    <x v="3"/>
    <n v="2649"/>
    <n v="2662"/>
    <n v="5311"/>
    <m/>
    <x v="0"/>
  </r>
  <r>
    <x v="19"/>
    <x v="7"/>
    <d v="2015-08-01T00:00:00"/>
    <x v="3"/>
    <n v="3107"/>
    <n v="3050"/>
    <n v="6157"/>
    <m/>
    <x v="0"/>
  </r>
  <r>
    <x v="19"/>
    <x v="8"/>
    <d v="2015-09-01T00:00:00"/>
    <x v="3"/>
    <n v="2669"/>
    <n v="2549"/>
    <n v="5218"/>
    <m/>
    <x v="0"/>
  </r>
  <r>
    <x v="19"/>
    <x v="9"/>
    <d v="2015-10-01T00:00:00"/>
    <x v="3"/>
    <n v="2882"/>
    <n v="2860"/>
    <n v="5742"/>
    <m/>
    <x v="0"/>
  </r>
  <r>
    <x v="19"/>
    <x v="10"/>
    <d v="2015-11-01T00:00:00"/>
    <x v="3"/>
    <n v="2665"/>
    <n v="2599"/>
    <n v="5264"/>
    <m/>
    <x v="0"/>
  </r>
  <r>
    <x v="19"/>
    <x v="11"/>
    <d v="2015-12-01T00:00:00"/>
    <x v="3"/>
    <n v="2662"/>
    <n v="2549"/>
    <n v="5211"/>
    <m/>
    <x v="0"/>
  </r>
  <r>
    <x v="0"/>
    <x v="0"/>
    <d v="1996-01-01T00:00:00"/>
    <x v="4"/>
    <n v="17876"/>
    <n v="15312"/>
    <n v="33188"/>
    <m/>
    <x v="0"/>
  </r>
  <r>
    <x v="0"/>
    <x v="1"/>
    <d v="1996-02-01T00:00:00"/>
    <x v="4"/>
    <n v="16758"/>
    <n v="18607"/>
    <n v="35365"/>
    <m/>
    <x v="0"/>
  </r>
  <r>
    <x v="0"/>
    <x v="2"/>
    <d v="1996-03-01T00:00:00"/>
    <x v="4"/>
    <n v="19870"/>
    <n v="17479"/>
    <n v="37349"/>
    <m/>
    <x v="0"/>
  </r>
  <r>
    <x v="0"/>
    <x v="3"/>
    <d v="1996-04-01T00:00:00"/>
    <x v="4"/>
    <n v="5988"/>
    <n v="4626"/>
    <n v="10614"/>
    <m/>
    <x v="0"/>
  </r>
  <r>
    <x v="0"/>
    <x v="4"/>
    <d v="1996-05-01T00:00:00"/>
    <x v="4"/>
    <n v="7430"/>
    <n v="9046"/>
    <n v="16476"/>
    <m/>
    <x v="0"/>
  </r>
  <r>
    <x v="0"/>
    <x v="5"/>
    <d v="1996-06-01T00:00:00"/>
    <x v="4"/>
    <n v="17543"/>
    <n v="20587"/>
    <n v="38130"/>
    <m/>
    <x v="0"/>
  </r>
  <r>
    <x v="0"/>
    <x v="6"/>
    <d v="1996-07-01T00:00:00"/>
    <x v="4"/>
    <n v="24246"/>
    <n v="26044"/>
    <n v="50290"/>
    <m/>
    <x v="0"/>
  </r>
  <r>
    <x v="0"/>
    <x v="7"/>
    <d v="1996-08-01T00:00:00"/>
    <x v="4"/>
    <n v="27374"/>
    <n v="24771"/>
    <n v="52145"/>
    <m/>
    <x v="0"/>
  </r>
  <r>
    <x v="0"/>
    <x v="8"/>
    <d v="1996-09-01T00:00:00"/>
    <x v="4"/>
    <n v="19637"/>
    <n v="17072"/>
    <n v="36709"/>
    <m/>
    <x v="0"/>
  </r>
  <r>
    <x v="0"/>
    <x v="9"/>
    <d v="1996-10-01T00:00:00"/>
    <x v="4"/>
    <n v="8835"/>
    <n v="7123"/>
    <n v="15958"/>
    <m/>
    <x v="0"/>
  </r>
  <r>
    <x v="0"/>
    <x v="10"/>
    <d v="1996-11-01T00:00:00"/>
    <x v="4"/>
    <n v="4789"/>
    <n v="4807"/>
    <n v="9596"/>
    <m/>
    <x v="0"/>
  </r>
  <r>
    <x v="0"/>
    <x v="11"/>
    <d v="1996-12-01T00:00:00"/>
    <x v="4"/>
    <n v="9774"/>
    <n v="13620"/>
    <n v="23394"/>
    <m/>
    <x v="0"/>
  </r>
  <r>
    <x v="1"/>
    <x v="0"/>
    <d v="1997-01-01T00:00:00"/>
    <x v="4"/>
    <n v="16911"/>
    <n v="14933"/>
    <n v="31844"/>
    <m/>
    <x v="0"/>
  </r>
  <r>
    <x v="1"/>
    <x v="1"/>
    <d v="1997-02-01T00:00:00"/>
    <x v="4"/>
    <n v="18397"/>
    <n v="19575"/>
    <n v="37972"/>
    <m/>
    <x v="0"/>
  </r>
  <r>
    <x v="1"/>
    <x v="2"/>
    <d v="1997-03-01T00:00:00"/>
    <x v="4"/>
    <n v="22529"/>
    <n v="20276"/>
    <n v="42805"/>
    <m/>
    <x v="0"/>
  </r>
  <r>
    <x v="1"/>
    <x v="3"/>
    <d v="1997-04-01T00:00:00"/>
    <x v="4"/>
    <n v="7328"/>
    <n v="5988"/>
    <n v="13316"/>
    <m/>
    <x v="0"/>
  </r>
  <r>
    <x v="1"/>
    <x v="4"/>
    <d v="1997-05-01T00:00:00"/>
    <x v="4"/>
    <n v="7553"/>
    <n v="9360"/>
    <n v="16913"/>
    <m/>
    <x v="0"/>
  </r>
  <r>
    <x v="1"/>
    <x v="5"/>
    <d v="1997-06-01T00:00:00"/>
    <x v="4"/>
    <n v="17527"/>
    <n v="20752"/>
    <n v="38279"/>
    <m/>
    <x v="0"/>
  </r>
  <r>
    <x v="1"/>
    <x v="6"/>
    <d v="1997-07-01T00:00:00"/>
    <x v="4"/>
    <n v="25105"/>
    <n v="26176"/>
    <n v="51281"/>
    <m/>
    <x v="0"/>
  </r>
  <r>
    <x v="1"/>
    <x v="7"/>
    <d v="1997-08-01T00:00:00"/>
    <x v="4"/>
    <n v="26946"/>
    <n v="25478"/>
    <n v="52424"/>
    <m/>
    <x v="0"/>
  </r>
  <r>
    <x v="1"/>
    <x v="8"/>
    <d v="1997-09-01T00:00:00"/>
    <x v="4"/>
    <n v="22508"/>
    <n v="19503"/>
    <n v="42011"/>
    <m/>
    <x v="0"/>
  </r>
  <r>
    <x v="1"/>
    <x v="9"/>
    <d v="1997-10-01T00:00:00"/>
    <x v="4"/>
    <n v="10810"/>
    <n v="8950"/>
    <n v="19760"/>
    <m/>
    <x v="0"/>
  </r>
  <r>
    <x v="1"/>
    <x v="10"/>
    <d v="1997-11-01T00:00:00"/>
    <x v="4"/>
    <n v="5279"/>
    <n v="5664"/>
    <n v="10943"/>
    <m/>
    <x v="0"/>
  </r>
  <r>
    <x v="1"/>
    <x v="11"/>
    <d v="1997-12-01T00:00:00"/>
    <x v="4"/>
    <n v="10614"/>
    <n v="15941"/>
    <n v="26555"/>
    <m/>
    <x v="0"/>
  </r>
  <r>
    <x v="2"/>
    <x v="0"/>
    <d v="1998-01-01T00:00:00"/>
    <x v="4"/>
    <n v="17904"/>
    <n v="16401"/>
    <n v="34305"/>
    <m/>
    <x v="0"/>
  </r>
  <r>
    <x v="2"/>
    <x v="1"/>
    <d v="1998-02-01T00:00:00"/>
    <x v="4"/>
    <n v="19041"/>
    <n v="19627"/>
    <n v="38668"/>
    <m/>
    <x v="0"/>
  </r>
  <r>
    <x v="2"/>
    <x v="2"/>
    <d v="1998-03-01T00:00:00"/>
    <x v="4"/>
    <n v="22016"/>
    <n v="18935"/>
    <n v="40951"/>
    <m/>
    <x v="0"/>
  </r>
  <r>
    <x v="2"/>
    <x v="3"/>
    <d v="1998-04-01T00:00:00"/>
    <x v="4"/>
    <n v="8167"/>
    <n v="7286"/>
    <n v="15453"/>
    <m/>
    <x v="0"/>
  </r>
  <r>
    <x v="2"/>
    <x v="4"/>
    <d v="1998-05-01T00:00:00"/>
    <x v="4"/>
    <n v="8178"/>
    <n v="9670"/>
    <n v="17848"/>
    <m/>
    <x v="0"/>
  </r>
  <r>
    <x v="2"/>
    <x v="5"/>
    <d v="1998-06-01T00:00:00"/>
    <x v="4"/>
    <n v="18743"/>
    <n v="24933"/>
    <n v="43676"/>
    <m/>
    <x v="0"/>
  </r>
  <r>
    <x v="2"/>
    <x v="6"/>
    <d v="1998-07-01T00:00:00"/>
    <x v="4"/>
    <n v="26262"/>
    <n v="27681"/>
    <n v="53943"/>
    <m/>
    <x v="0"/>
  </r>
  <r>
    <x v="2"/>
    <x v="7"/>
    <d v="1998-08-01T00:00:00"/>
    <x v="4"/>
    <n v="28029"/>
    <n v="28146"/>
    <n v="56175"/>
    <m/>
    <x v="0"/>
  </r>
  <r>
    <x v="2"/>
    <x v="8"/>
    <d v="1998-09-01T00:00:00"/>
    <x v="4"/>
    <n v="26777"/>
    <n v="24165"/>
    <n v="50942"/>
    <m/>
    <x v="0"/>
  </r>
  <r>
    <x v="2"/>
    <x v="9"/>
    <d v="1998-10-01T00:00:00"/>
    <x v="4"/>
    <n v="10132"/>
    <n v="8562"/>
    <n v="18694"/>
    <m/>
    <x v="0"/>
  </r>
  <r>
    <x v="2"/>
    <x v="10"/>
    <d v="1998-11-01T00:00:00"/>
    <x v="4"/>
    <n v="4768"/>
    <n v="4943"/>
    <n v="9711"/>
    <m/>
    <x v="0"/>
  </r>
  <r>
    <x v="2"/>
    <x v="11"/>
    <d v="1998-12-01T00:00:00"/>
    <x v="4"/>
    <n v="9567"/>
    <n v="13591"/>
    <n v="23158"/>
    <m/>
    <x v="0"/>
  </r>
  <r>
    <x v="3"/>
    <x v="0"/>
    <d v="1999-01-01T00:00:00"/>
    <x v="4"/>
    <n v="15840"/>
    <n v="14597"/>
    <n v="30437"/>
    <m/>
    <x v="0"/>
  </r>
  <r>
    <x v="3"/>
    <x v="1"/>
    <d v="1999-02-01T00:00:00"/>
    <x v="4"/>
    <n v="16662"/>
    <n v="16624"/>
    <n v="33286"/>
    <m/>
    <x v="0"/>
  </r>
  <r>
    <x v="3"/>
    <x v="2"/>
    <d v="1999-03-01T00:00:00"/>
    <x v="4"/>
    <n v="20185"/>
    <n v="20234"/>
    <n v="40419"/>
    <m/>
    <x v="0"/>
  </r>
  <r>
    <x v="3"/>
    <x v="3"/>
    <d v="1999-04-01T00:00:00"/>
    <x v="4"/>
    <n v="6240"/>
    <n v="4363"/>
    <n v="10603"/>
    <m/>
    <x v="0"/>
  </r>
  <r>
    <x v="3"/>
    <x v="4"/>
    <d v="1999-05-01T00:00:00"/>
    <x v="4"/>
    <n v="6365"/>
    <n v="7755"/>
    <n v="14120"/>
    <m/>
    <x v="0"/>
  </r>
  <r>
    <x v="3"/>
    <x v="5"/>
    <d v="1999-06-01T00:00:00"/>
    <x v="4"/>
    <n v="15226"/>
    <n v="18977"/>
    <n v="34203"/>
    <m/>
    <x v="0"/>
  </r>
  <r>
    <x v="3"/>
    <x v="6"/>
    <d v="1999-07-01T00:00:00"/>
    <x v="4"/>
    <n v="22277"/>
    <n v="15044"/>
    <n v="37321"/>
    <m/>
    <x v="0"/>
  </r>
  <r>
    <x v="3"/>
    <x v="7"/>
    <d v="1999-08-01T00:00:00"/>
    <x v="4"/>
    <n v="24959"/>
    <n v="23628"/>
    <n v="48587"/>
    <m/>
    <x v="0"/>
  </r>
  <r>
    <x v="3"/>
    <x v="8"/>
    <d v="1999-09-01T00:00:00"/>
    <x v="4"/>
    <n v="22069"/>
    <n v="19862"/>
    <n v="41931"/>
    <m/>
    <x v="0"/>
  </r>
  <r>
    <x v="3"/>
    <x v="9"/>
    <d v="1999-10-01T00:00:00"/>
    <x v="4"/>
    <n v="8807"/>
    <n v="8046"/>
    <n v="16853"/>
    <m/>
    <x v="0"/>
  </r>
  <r>
    <x v="3"/>
    <x v="10"/>
    <d v="1999-11-01T00:00:00"/>
    <x v="4"/>
    <n v="4984"/>
    <n v="8046"/>
    <n v="13030"/>
    <m/>
    <x v="0"/>
  </r>
  <r>
    <x v="3"/>
    <x v="11"/>
    <d v="1999-12-01T00:00:00"/>
    <x v="4"/>
    <n v="9737"/>
    <n v="14786"/>
    <n v="24523"/>
    <m/>
    <x v="0"/>
  </r>
  <r>
    <x v="4"/>
    <x v="0"/>
    <d v="2000-01-01T00:00:00"/>
    <x v="4"/>
    <n v="19359"/>
    <n v="17925"/>
    <n v="37284"/>
    <m/>
    <x v="0"/>
  </r>
  <r>
    <x v="4"/>
    <x v="1"/>
    <d v="2000-02-01T00:00:00"/>
    <x v="4"/>
    <n v="20313"/>
    <n v="20821"/>
    <n v="41134"/>
    <m/>
    <x v="0"/>
  </r>
  <r>
    <x v="4"/>
    <x v="2"/>
    <d v="2000-03-01T00:00:00"/>
    <x v="4"/>
    <n v="21615"/>
    <n v="20380"/>
    <n v="41995"/>
    <m/>
    <x v="0"/>
  </r>
  <r>
    <x v="4"/>
    <x v="3"/>
    <d v="2000-04-01T00:00:00"/>
    <x v="4"/>
    <n v="4818"/>
    <n v="3603"/>
    <n v="8421"/>
    <m/>
    <x v="0"/>
  </r>
  <r>
    <x v="4"/>
    <x v="4"/>
    <d v="2000-05-01T00:00:00"/>
    <x v="4"/>
    <n v="3823"/>
    <n v="4677"/>
    <n v="8500"/>
    <m/>
    <x v="0"/>
  </r>
  <r>
    <x v="4"/>
    <x v="5"/>
    <d v="2000-06-01T00:00:00"/>
    <x v="4"/>
    <n v="15737"/>
    <n v="15226"/>
    <n v="30963"/>
    <m/>
    <x v="0"/>
  </r>
  <r>
    <x v="4"/>
    <x v="6"/>
    <d v="2000-07-01T00:00:00"/>
    <x v="4"/>
    <n v="25383"/>
    <n v="25893"/>
    <n v="51276"/>
    <m/>
    <x v="0"/>
  </r>
  <r>
    <x v="4"/>
    <x v="7"/>
    <d v="2000-08-01T00:00:00"/>
    <x v="4"/>
    <n v="25832"/>
    <n v="24959"/>
    <n v="50791"/>
    <m/>
    <x v="0"/>
  </r>
  <r>
    <x v="4"/>
    <x v="8"/>
    <d v="2000-09-01T00:00:00"/>
    <x v="4"/>
    <n v="20049"/>
    <n v="17908"/>
    <n v="37957"/>
    <m/>
    <x v="0"/>
  </r>
  <r>
    <x v="4"/>
    <x v="9"/>
    <d v="2000-10-01T00:00:00"/>
    <x v="4"/>
    <n v="9376"/>
    <n v="8807"/>
    <n v="18183"/>
    <m/>
    <x v="0"/>
  </r>
  <r>
    <x v="4"/>
    <x v="10"/>
    <d v="2000-11-01T00:00:00"/>
    <x v="4"/>
    <n v="5239"/>
    <n v="4984"/>
    <n v="10223"/>
    <m/>
    <x v="0"/>
  </r>
  <r>
    <x v="4"/>
    <x v="11"/>
    <d v="2000-12-01T00:00:00"/>
    <x v="4"/>
    <n v="10469"/>
    <n v="15164"/>
    <n v="25633"/>
    <m/>
    <x v="0"/>
  </r>
  <r>
    <x v="5"/>
    <x v="0"/>
    <d v="2001-01-01T00:00:00"/>
    <x v="4"/>
    <n v="20174"/>
    <n v="18309"/>
    <n v="38483"/>
    <m/>
    <x v="0"/>
  </r>
  <r>
    <x v="5"/>
    <x v="1"/>
    <d v="2001-02-01T00:00:00"/>
    <x v="4"/>
    <n v="19949"/>
    <n v="20313"/>
    <n v="40262"/>
    <m/>
    <x v="0"/>
  </r>
  <r>
    <x v="5"/>
    <x v="2"/>
    <d v="2001-03-01T00:00:00"/>
    <x v="4"/>
    <n v="22530"/>
    <n v="21678"/>
    <n v="44208"/>
    <m/>
    <x v="0"/>
  </r>
  <r>
    <x v="5"/>
    <x v="3"/>
    <d v="2001-04-01T00:00:00"/>
    <x v="4"/>
    <n v="5251"/>
    <n v="4383"/>
    <n v="9634"/>
    <m/>
    <x v="0"/>
  </r>
  <r>
    <x v="5"/>
    <x v="4"/>
    <d v="2001-05-01T00:00:00"/>
    <x v="4"/>
    <n v="6994"/>
    <n v="7653"/>
    <n v="14647"/>
    <m/>
    <x v="0"/>
  </r>
  <r>
    <x v="5"/>
    <x v="5"/>
    <d v="2001-06-01T00:00:00"/>
    <x v="4"/>
    <n v="15687"/>
    <n v="19032"/>
    <n v="34719"/>
    <m/>
    <x v="0"/>
  </r>
  <r>
    <x v="5"/>
    <x v="6"/>
    <d v="2001-07-01T00:00:00"/>
    <x v="4"/>
    <n v="24893"/>
    <n v="25353"/>
    <n v="50246"/>
    <m/>
    <x v="0"/>
  </r>
  <r>
    <x v="5"/>
    <x v="7"/>
    <d v="2001-08-01T00:00:00"/>
    <x v="4"/>
    <n v="26502"/>
    <n v="25832"/>
    <n v="52334"/>
    <m/>
    <x v="0"/>
  </r>
  <r>
    <x v="5"/>
    <x v="8"/>
    <d v="2001-09-01T00:00:00"/>
    <x v="4"/>
    <n v="13730"/>
    <n v="12147"/>
    <n v="25877"/>
    <m/>
    <x v="0"/>
  </r>
  <r>
    <x v="5"/>
    <x v="9"/>
    <d v="2001-10-01T00:00:00"/>
    <x v="4"/>
    <n v="7074"/>
    <n v="5829"/>
    <n v="12903"/>
    <m/>
    <x v="0"/>
  </r>
  <r>
    <x v="5"/>
    <x v="10"/>
    <d v="2001-11-01T00:00:00"/>
    <x v="4"/>
    <n v="4613"/>
    <n v="4429"/>
    <n v="9042"/>
    <m/>
    <x v="0"/>
  </r>
  <r>
    <x v="5"/>
    <x v="11"/>
    <d v="2001-12-01T00:00:00"/>
    <x v="4"/>
    <n v="9366"/>
    <n v="13983"/>
    <n v="23349"/>
    <m/>
    <x v="0"/>
  </r>
  <r>
    <x v="6"/>
    <x v="0"/>
    <d v="2002-01-01T00:00:00"/>
    <x v="4"/>
    <n v="17638"/>
    <n v="15889"/>
    <n v="33527"/>
    <m/>
    <x v="0"/>
  </r>
  <r>
    <x v="6"/>
    <x v="1"/>
    <d v="2002-02-01T00:00:00"/>
    <x v="4"/>
    <n v="20262"/>
    <n v="21009"/>
    <n v="41271"/>
    <m/>
    <x v="0"/>
  </r>
  <r>
    <x v="6"/>
    <x v="2"/>
    <d v="2002-03-01T00:00:00"/>
    <x v="4"/>
    <n v="23301"/>
    <n v="21500"/>
    <n v="44801"/>
    <m/>
    <x v="0"/>
  </r>
  <r>
    <x v="6"/>
    <x v="3"/>
    <d v="2002-04-01T00:00:00"/>
    <x v="4"/>
    <n v="5515"/>
    <n v="5052"/>
    <n v="10567"/>
    <m/>
    <x v="0"/>
  </r>
  <r>
    <x v="6"/>
    <x v="4"/>
    <d v="2002-05-01T00:00:00"/>
    <x v="4"/>
    <n v="6159"/>
    <n v="7669"/>
    <n v="13828"/>
    <m/>
    <x v="0"/>
  </r>
  <r>
    <x v="6"/>
    <x v="5"/>
    <d v="2002-06-01T00:00:00"/>
    <x v="4"/>
    <n v="15659"/>
    <n v="19785"/>
    <n v="35444"/>
    <m/>
    <x v="0"/>
  </r>
  <r>
    <x v="6"/>
    <x v="6"/>
    <d v="2002-07-01T00:00:00"/>
    <x v="4"/>
    <n v="26048"/>
    <n v="26852"/>
    <n v="52900"/>
    <m/>
    <x v="0"/>
  </r>
  <r>
    <x v="6"/>
    <x v="7"/>
    <d v="2002-08-01T00:00:00"/>
    <x v="4"/>
    <n v="29550"/>
    <n v="27684"/>
    <n v="57234"/>
    <m/>
    <x v="0"/>
  </r>
  <r>
    <x v="6"/>
    <x v="8"/>
    <d v="2002-09-01T00:00:00"/>
    <x v="4"/>
    <n v="20926"/>
    <n v="17684"/>
    <n v="38610"/>
    <m/>
    <x v="0"/>
  </r>
  <r>
    <x v="6"/>
    <x v="9"/>
    <d v="2002-10-01T00:00:00"/>
    <x v="4"/>
    <n v="7678"/>
    <n v="6341"/>
    <n v="14019"/>
    <m/>
    <x v="0"/>
  </r>
  <r>
    <x v="6"/>
    <x v="10"/>
    <d v="2002-11-01T00:00:00"/>
    <x v="4"/>
    <n v="5550"/>
    <n v="5047"/>
    <n v="10597"/>
    <m/>
    <x v="0"/>
  </r>
  <r>
    <x v="6"/>
    <x v="11"/>
    <d v="2002-12-01T00:00:00"/>
    <x v="4"/>
    <n v="12130"/>
    <n v="17770"/>
    <n v="29900"/>
    <m/>
    <x v="0"/>
  </r>
  <r>
    <x v="7"/>
    <x v="0"/>
    <d v="2003-01-01T00:00:00"/>
    <x v="4"/>
    <n v="21209"/>
    <n v="18077"/>
    <n v="39286"/>
    <m/>
    <x v="0"/>
  </r>
  <r>
    <x v="7"/>
    <x v="1"/>
    <d v="2003-02-01T00:00:00"/>
    <x v="4"/>
    <n v="21511"/>
    <n v="23240"/>
    <n v="44751"/>
    <m/>
    <x v="0"/>
  </r>
  <r>
    <x v="7"/>
    <x v="2"/>
    <d v="2003-03-01T00:00:00"/>
    <x v="4"/>
    <n v="25469"/>
    <n v="21798"/>
    <n v="47267"/>
    <m/>
    <x v="0"/>
  </r>
  <r>
    <x v="7"/>
    <x v="3"/>
    <d v="2003-04-01T00:00:00"/>
    <x v="4"/>
    <n v="6387"/>
    <n v="5471"/>
    <n v="11858"/>
    <m/>
    <x v="0"/>
  </r>
  <r>
    <x v="7"/>
    <x v="4"/>
    <d v="2003-05-01T00:00:00"/>
    <x v="4"/>
    <n v="7138"/>
    <n v="8082"/>
    <n v="15220"/>
    <m/>
    <x v="0"/>
  </r>
  <r>
    <x v="7"/>
    <x v="5"/>
    <d v="2003-06-01T00:00:00"/>
    <x v="4"/>
    <n v="20070"/>
    <n v="24579"/>
    <n v="44649"/>
    <m/>
    <x v="0"/>
  </r>
  <r>
    <x v="7"/>
    <x v="6"/>
    <d v="2003-07-01T00:00:00"/>
    <x v="4"/>
    <n v="32587"/>
    <n v="34281"/>
    <n v="66868"/>
    <m/>
    <x v="0"/>
  </r>
  <r>
    <x v="7"/>
    <x v="7"/>
    <d v="2003-08-01T00:00:00"/>
    <x v="4"/>
    <n v="37476"/>
    <n v="33959"/>
    <n v="71435"/>
    <m/>
    <x v="0"/>
  </r>
  <r>
    <x v="7"/>
    <x v="8"/>
    <d v="2003-09-01T00:00:00"/>
    <x v="4"/>
    <n v="22444"/>
    <n v="18701"/>
    <n v="41145"/>
    <m/>
    <x v="0"/>
  </r>
  <r>
    <x v="7"/>
    <x v="9"/>
    <d v="2003-10-01T00:00:00"/>
    <x v="4"/>
    <n v="7234"/>
    <n v="6407"/>
    <n v="13641"/>
    <m/>
    <x v="0"/>
  </r>
  <r>
    <x v="7"/>
    <x v="10"/>
    <d v="2003-11-01T00:00:00"/>
    <x v="4"/>
    <n v="5076"/>
    <n v="4852"/>
    <n v="9928"/>
    <m/>
    <x v="0"/>
  </r>
  <r>
    <x v="7"/>
    <x v="11"/>
    <d v="2003-12-01T00:00:00"/>
    <x v="4"/>
    <n v="10929"/>
    <n v="16459"/>
    <n v="27388"/>
    <m/>
    <x v="0"/>
  </r>
  <r>
    <x v="8"/>
    <x v="0"/>
    <d v="2004-01-01T00:00:00"/>
    <x v="4"/>
    <n v="19280"/>
    <n v="17197"/>
    <n v="36477"/>
    <m/>
    <x v="0"/>
  </r>
  <r>
    <x v="8"/>
    <x v="1"/>
    <d v="2004-02-01T00:00:00"/>
    <x v="4"/>
    <n v="21706"/>
    <n v="22021"/>
    <n v="43727"/>
    <m/>
    <x v="0"/>
  </r>
  <r>
    <x v="8"/>
    <x v="2"/>
    <d v="2004-03-01T00:00:00"/>
    <x v="4"/>
    <n v="22770"/>
    <n v="19489"/>
    <n v="42259"/>
    <m/>
    <x v="0"/>
  </r>
  <r>
    <x v="8"/>
    <x v="3"/>
    <d v="2004-04-01T00:00:00"/>
    <x v="4"/>
    <n v="6387"/>
    <n v="5471"/>
    <n v="11858"/>
    <m/>
    <x v="0"/>
  </r>
  <r>
    <x v="8"/>
    <x v="4"/>
    <d v="2004-05-01T00:00:00"/>
    <x v="4"/>
    <n v="7337"/>
    <n v="8082"/>
    <n v="15419"/>
    <m/>
    <x v="0"/>
  </r>
  <r>
    <x v="8"/>
    <x v="5"/>
    <d v="2004-06-01T00:00:00"/>
    <x v="4"/>
    <n v="22959"/>
    <n v="19970"/>
    <n v="42929"/>
    <m/>
    <x v="0"/>
  </r>
  <r>
    <x v="8"/>
    <x v="6"/>
    <d v="2004-07-01T00:00:00"/>
    <x v="4"/>
    <n v="29370"/>
    <n v="32116"/>
    <n v="61486"/>
    <m/>
    <x v="0"/>
  </r>
  <r>
    <x v="8"/>
    <x v="7"/>
    <d v="2004-08-01T00:00:00"/>
    <x v="4"/>
    <n v="33159"/>
    <n v="30416"/>
    <n v="63575"/>
    <m/>
    <x v="0"/>
  </r>
  <r>
    <x v="8"/>
    <x v="8"/>
    <d v="2004-09-01T00:00:00"/>
    <x v="4"/>
    <n v="20970"/>
    <n v="21063"/>
    <n v="42033"/>
    <m/>
    <x v="0"/>
  </r>
  <r>
    <x v="8"/>
    <x v="9"/>
    <d v="2004-10-01T00:00:00"/>
    <x v="4"/>
    <n v="10929"/>
    <n v="17770"/>
    <n v="28699"/>
    <m/>
    <x v="0"/>
  </r>
  <r>
    <x v="8"/>
    <x v="10"/>
    <d v="2004-11-01T00:00:00"/>
    <x v="4"/>
    <n v="6485"/>
    <n v="6144"/>
    <n v="12629"/>
    <m/>
    <x v="0"/>
  </r>
  <r>
    <x v="8"/>
    <x v="11"/>
    <d v="2004-12-01T00:00:00"/>
    <x v="4"/>
    <n v="12786"/>
    <n v="18041"/>
    <n v="30827"/>
    <m/>
    <x v="0"/>
  </r>
  <r>
    <x v="9"/>
    <x v="0"/>
    <d v="2005-01-01T00:00:00"/>
    <x v="4"/>
    <n v="23669"/>
    <n v="21592"/>
    <n v="45261"/>
    <m/>
    <x v="0"/>
  </r>
  <r>
    <x v="9"/>
    <x v="1"/>
    <d v="2005-02-01T00:00:00"/>
    <x v="4"/>
    <n v="24037"/>
    <n v="24243"/>
    <n v="48280"/>
    <m/>
    <x v="0"/>
  </r>
  <r>
    <x v="9"/>
    <x v="2"/>
    <d v="2005-03-01T00:00:00"/>
    <x v="4"/>
    <n v="26994"/>
    <n v="24355"/>
    <n v="51349"/>
    <m/>
    <x v="0"/>
  </r>
  <r>
    <x v="9"/>
    <x v="3"/>
    <d v="2005-04-01T00:00:00"/>
    <x v="4"/>
    <n v="7382"/>
    <n v="5912"/>
    <n v="13294"/>
    <m/>
    <x v="0"/>
  </r>
  <r>
    <x v="9"/>
    <x v="4"/>
    <d v="2005-05-01T00:00:00"/>
    <x v="4"/>
    <n v="8106"/>
    <n v="9816"/>
    <n v="17922"/>
    <m/>
    <x v="0"/>
  </r>
  <r>
    <x v="9"/>
    <x v="5"/>
    <d v="2005-06-01T00:00:00"/>
    <x v="4"/>
    <n v="26431"/>
    <n v="31291"/>
    <n v="57722"/>
    <m/>
    <x v="0"/>
  </r>
  <r>
    <x v="9"/>
    <x v="6"/>
    <d v="2005-07-01T00:00:00"/>
    <x v="4"/>
    <n v="36176"/>
    <n v="33562"/>
    <n v="69738"/>
    <m/>
    <x v="0"/>
  </r>
  <r>
    <x v="9"/>
    <x v="7"/>
    <d v="2005-08-01T00:00:00"/>
    <x v="4"/>
    <n v="36077"/>
    <n v="33475"/>
    <n v="69552"/>
    <m/>
    <x v="0"/>
  </r>
  <r>
    <x v="9"/>
    <x v="8"/>
    <d v="2005-09-01T00:00:00"/>
    <x v="4"/>
    <n v="27708"/>
    <n v="25123"/>
    <n v="52831"/>
    <m/>
    <x v="0"/>
  </r>
  <r>
    <x v="9"/>
    <x v="9"/>
    <d v="2005-10-01T00:00:00"/>
    <x v="4"/>
    <n v="11077"/>
    <n v="8850"/>
    <n v="19927"/>
    <m/>
    <x v="0"/>
  </r>
  <r>
    <x v="9"/>
    <x v="10"/>
    <d v="2005-11-01T00:00:00"/>
    <x v="4"/>
    <n v="6882"/>
    <n v="6698"/>
    <n v="13580"/>
    <m/>
    <x v="0"/>
  </r>
  <r>
    <x v="9"/>
    <x v="11"/>
    <d v="2005-12-01T00:00:00"/>
    <x v="4"/>
    <n v="13799"/>
    <n v="18940"/>
    <n v="32739"/>
    <m/>
    <x v="0"/>
  </r>
  <r>
    <x v="10"/>
    <x v="0"/>
    <d v="2006-01-01T00:00:00"/>
    <x v="4"/>
    <n v="26166"/>
    <n v="24044"/>
    <n v="50210"/>
    <m/>
    <x v="0"/>
  </r>
  <r>
    <x v="10"/>
    <x v="1"/>
    <d v="2006-02-01T00:00:00"/>
    <x v="4"/>
    <n v="26947"/>
    <n v="28531"/>
    <n v="55478"/>
    <m/>
    <x v="0"/>
  </r>
  <r>
    <x v="10"/>
    <x v="2"/>
    <d v="2006-03-01T00:00:00"/>
    <x v="4"/>
    <n v="30674"/>
    <n v="27485"/>
    <n v="58159"/>
    <m/>
    <x v="0"/>
  </r>
  <r>
    <x v="10"/>
    <x v="3"/>
    <d v="2006-04-01T00:00:00"/>
    <x v="4"/>
    <n v="7958"/>
    <n v="6828"/>
    <n v="14786"/>
    <m/>
    <x v="0"/>
  </r>
  <r>
    <x v="10"/>
    <x v="4"/>
    <d v="2006-05-01T00:00:00"/>
    <x v="4"/>
    <n v="8992"/>
    <n v="10963"/>
    <n v="19955"/>
    <m/>
    <x v="0"/>
  </r>
  <r>
    <x v="10"/>
    <x v="5"/>
    <d v="2006-06-01T00:00:00"/>
    <x v="4"/>
    <n v="28572"/>
    <n v="34145"/>
    <n v="62717"/>
    <m/>
    <x v="0"/>
  </r>
  <r>
    <x v="10"/>
    <x v="6"/>
    <d v="2006-07-01T00:00:00"/>
    <x v="4"/>
    <n v="41663"/>
    <n v="42438"/>
    <n v="84101"/>
    <m/>
    <x v="0"/>
  </r>
  <r>
    <x v="10"/>
    <x v="7"/>
    <d v="2006-08-01T00:00:00"/>
    <x v="4"/>
    <n v="41778"/>
    <n v="38768"/>
    <n v="80546"/>
    <m/>
    <x v="0"/>
  </r>
  <r>
    <x v="10"/>
    <x v="8"/>
    <d v="2006-09-01T00:00:00"/>
    <x v="4"/>
    <n v="30230"/>
    <n v="27115"/>
    <n v="57345"/>
    <m/>
    <x v="0"/>
  </r>
  <r>
    <x v="10"/>
    <x v="9"/>
    <d v="2006-10-01T00:00:00"/>
    <x v="4"/>
    <n v="11292"/>
    <n v="9213"/>
    <n v="20505"/>
    <m/>
    <x v="0"/>
  </r>
  <r>
    <x v="10"/>
    <x v="10"/>
    <d v="2006-11-01T00:00:00"/>
    <x v="4"/>
    <n v="7875"/>
    <n v="7662"/>
    <n v="15537"/>
    <m/>
    <x v="0"/>
  </r>
  <r>
    <x v="10"/>
    <x v="11"/>
    <d v="2006-12-01T00:00:00"/>
    <x v="4"/>
    <n v="15534"/>
    <n v="21036"/>
    <n v="36570"/>
    <m/>
    <x v="0"/>
  </r>
  <r>
    <x v="11"/>
    <x v="0"/>
    <d v="2007-01-01T00:00:00"/>
    <x v="4"/>
    <n v="24253"/>
    <n v="20628"/>
    <n v="44881"/>
    <m/>
    <x v="0"/>
  </r>
  <r>
    <x v="11"/>
    <x v="1"/>
    <d v="2007-02-01T00:00:00"/>
    <x v="4"/>
    <n v="22911"/>
    <n v="22550"/>
    <n v="45461"/>
    <m/>
    <x v="0"/>
  </r>
  <r>
    <x v="11"/>
    <x v="2"/>
    <d v="2007-03-01T00:00:00"/>
    <x v="4"/>
    <n v="25569"/>
    <n v="22849"/>
    <n v="48418"/>
    <m/>
    <x v="0"/>
  </r>
  <r>
    <x v="11"/>
    <x v="3"/>
    <d v="2007-04-01T00:00:00"/>
    <x v="4"/>
    <n v="10390"/>
    <n v="7605"/>
    <n v="17995"/>
    <m/>
    <x v="0"/>
  </r>
  <r>
    <x v="11"/>
    <x v="4"/>
    <d v="2007-05-01T00:00:00"/>
    <x v="4"/>
    <n v="8828"/>
    <n v="10224"/>
    <n v="19052"/>
    <m/>
    <x v="0"/>
  </r>
  <r>
    <x v="11"/>
    <x v="5"/>
    <d v="2007-06-01T00:00:00"/>
    <x v="4"/>
    <n v="28568"/>
    <n v="33116"/>
    <n v="61684"/>
    <m/>
    <x v="0"/>
  </r>
  <r>
    <x v="11"/>
    <x v="6"/>
    <d v="2007-07-01T00:00:00"/>
    <x v="4"/>
    <n v="42810"/>
    <n v="41300"/>
    <n v="84110"/>
    <m/>
    <x v="0"/>
  </r>
  <r>
    <x v="11"/>
    <x v="7"/>
    <d v="2007-08-01T00:00:00"/>
    <x v="4"/>
    <n v="43986"/>
    <n v="37936"/>
    <n v="81922"/>
    <m/>
    <x v="0"/>
  </r>
  <r>
    <x v="11"/>
    <x v="8"/>
    <d v="2007-09-01T00:00:00"/>
    <x v="4"/>
    <n v="33150"/>
    <n v="27791"/>
    <n v="60941"/>
    <m/>
    <x v="0"/>
  </r>
  <r>
    <x v="11"/>
    <x v="9"/>
    <d v="2007-10-01T00:00:00"/>
    <x v="4"/>
    <n v="13495"/>
    <n v="11049"/>
    <n v="24544"/>
    <m/>
    <x v="0"/>
  </r>
  <r>
    <x v="11"/>
    <x v="10"/>
    <d v="2007-11-01T00:00:00"/>
    <x v="4"/>
    <n v="7711"/>
    <n v="6461"/>
    <n v="14172"/>
    <m/>
    <x v="0"/>
  </r>
  <r>
    <x v="11"/>
    <x v="11"/>
    <d v="2007-12-01T00:00:00"/>
    <x v="4"/>
    <n v="15690"/>
    <n v="22533"/>
    <n v="38223"/>
    <m/>
    <x v="0"/>
  </r>
  <r>
    <x v="12"/>
    <x v="0"/>
    <d v="2008-01-01T00:00:00"/>
    <x v="4"/>
    <n v="26008"/>
    <n v="23710"/>
    <n v="49718"/>
    <m/>
    <x v="0"/>
  </r>
  <r>
    <x v="12"/>
    <x v="1"/>
    <d v="2008-02-01T00:00:00"/>
    <x v="4"/>
    <n v="27824"/>
    <n v="28021"/>
    <n v="55845"/>
    <m/>
    <x v="0"/>
  </r>
  <r>
    <x v="12"/>
    <x v="2"/>
    <d v="2008-03-01T00:00:00"/>
    <x v="4"/>
    <n v="30333"/>
    <n v="26870"/>
    <n v="57203"/>
    <m/>
    <x v="0"/>
  </r>
  <r>
    <x v="12"/>
    <x v="3"/>
    <d v="2008-04-01T00:00:00"/>
    <x v="4"/>
    <n v="8692"/>
    <n v="6890"/>
    <n v="15582"/>
    <m/>
    <x v="0"/>
  </r>
  <r>
    <x v="12"/>
    <x v="4"/>
    <d v="2008-05-01T00:00:00"/>
    <x v="4"/>
    <n v="12967"/>
    <n v="16118"/>
    <n v="29085"/>
    <m/>
    <x v="0"/>
  </r>
  <r>
    <x v="12"/>
    <x v="5"/>
    <d v="2008-06-01T00:00:00"/>
    <x v="4"/>
    <n v="36363"/>
    <n v="42043"/>
    <n v="78406"/>
    <m/>
    <x v="0"/>
  </r>
  <r>
    <x v="12"/>
    <x v="6"/>
    <d v="2008-07-01T00:00:00"/>
    <x v="4"/>
    <n v="47327"/>
    <n v="47621"/>
    <n v="94948"/>
    <m/>
    <x v="0"/>
  </r>
  <r>
    <x v="12"/>
    <x v="7"/>
    <d v="2008-08-01T00:00:00"/>
    <x v="4"/>
    <n v="52145"/>
    <n v="47359"/>
    <n v="99504"/>
    <m/>
    <x v="0"/>
  </r>
  <r>
    <x v="12"/>
    <x v="8"/>
    <d v="2008-09-01T00:00:00"/>
    <x v="4"/>
    <n v="32324"/>
    <n v="27166"/>
    <n v="59490"/>
    <m/>
    <x v="0"/>
  </r>
  <r>
    <x v="12"/>
    <x v="9"/>
    <d v="2008-10-01T00:00:00"/>
    <x v="4"/>
    <n v="12109"/>
    <n v="10059"/>
    <n v="22168"/>
    <m/>
    <x v="0"/>
  </r>
  <r>
    <x v="12"/>
    <x v="10"/>
    <d v="2008-11-01T00:00:00"/>
    <x v="4"/>
    <n v="6074"/>
    <n v="6014"/>
    <n v="12088"/>
    <m/>
    <x v="0"/>
  </r>
  <r>
    <x v="12"/>
    <x v="11"/>
    <d v="2008-12-01T00:00:00"/>
    <x v="4"/>
    <n v="11853"/>
    <n v="18077"/>
    <n v="29930"/>
    <m/>
    <x v="0"/>
  </r>
  <r>
    <x v="13"/>
    <x v="0"/>
    <d v="2009-01-01T00:00:00"/>
    <x v="4"/>
    <n v="22931"/>
    <n v="20401"/>
    <n v="43332"/>
    <m/>
    <x v="0"/>
  </r>
  <r>
    <x v="13"/>
    <x v="1"/>
    <d v="2009-02-01T00:00:00"/>
    <x v="4"/>
    <n v="24822"/>
    <n v="24605"/>
    <n v="49427"/>
    <m/>
    <x v="0"/>
  </r>
  <r>
    <x v="13"/>
    <x v="2"/>
    <d v="2009-03-01T00:00:00"/>
    <x v="4"/>
    <n v="27435"/>
    <n v="21716"/>
    <n v="49151"/>
    <m/>
    <x v="0"/>
  </r>
  <r>
    <x v="13"/>
    <x v="3"/>
    <d v="2009-04-01T00:00:00"/>
    <x v="4"/>
    <n v="8198"/>
    <n v="7578"/>
    <n v="15776"/>
    <m/>
    <x v="0"/>
  </r>
  <r>
    <x v="13"/>
    <x v="4"/>
    <d v="2009-05-01T00:00:00"/>
    <x v="4"/>
    <n v="8329"/>
    <n v="9928"/>
    <n v="18257"/>
    <m/>
    <x v="0"/>
  </r>
  <r>
    <x v="13"/>
    <x v="5"/>
    <d v="2009-06-01T00:00:00"/>
    <x v="4"/>
    <n v="29986"/>
    <n v="34713"/>
    <n v="64699"/>
    <m/>
    <x v="0"/>
  </r>
  <r>
    <x v="13"/>
    <x v="6"/>
    <d v="2009-07-01T00:00:00"/>
    <x v="4"/>
    <n v="45086"/>
    <n v="47456"/>
    <n v="92542"/>
    <m/>
    <x v="0"/>
  </r>
  <r>
    <x v="13"/>
    <x v="7"/>
    <d v="2009-08-01T00:00:00"/>
    <x v="4"/>
    <n v="52879"/>
    <n v="49603"/>
    <n v="102482"/>
    <m/>
    <x v="0"/>
  </r>
  <r>
    <x v="13"/>
    <x v="8"/>
    <d v="2009-09-01T00:00:00"/>
    <x v="4"/>
    <n v="33037"/>
    <n v="29241"/>
    <n v="62278"/>
    <m/>
    <x v="0"/>
  </r>
  <r>
    <x v="13"/>
    <x v="9"/>
    <d v="2009-10-01T00:00:00"/>
    <x v="4"/>
    <n v="12411"/>
    <n v="10014"/>
    <n v="22425"/>
    <m/>
    <x v="0"/>
  </r>
  <r>
    <x v="13"/>
    <x v="10"/>
    <d v="2009-11-01T00:00:00"/>
    <x v="4"/>
    <n v="7277"/>
    <n v="7045"/>
    <n v="14322"/>
    <m/>
    <x v="0"/>
  </r>
  <r>
    <x v="13"/>
    <x v="11"/>
    <d v="2009-12-01T00:00:00"/>
    <x v="4"/>
    <n v="15166"/>
    <n v="22004"/>
    <n v="37170"/>
    <m/>
    <x v="0"/>
  </r>
  <r>
    <x v="14"/>
    <x v="0"/>
    <d v="2010-01-01T00:00:00"/>
    <x v="4"/>
    <n v="23905"/>
    <n v="19392"/>
    <n v="43297"/>
    <m/>
    <x v="0"/>
  </r>
  <r>
    <x v="14"/>
    <x v="1"/>
    <d v="2010-02-01T00:00:00"/>
    <x v="4"/>
    <n v="24817"/>
    <n v="25267"/>
    <n v="50084"/>
    <m/>
    <x v="0"/>
  </r>
  <r>
    <x v="14"/>
    <x v="2"/>
    <d v="2010-03-01T00:00:00"/>
    <x v="4"/>
    <n v="26931"/>
    <n v="25683"/>
    <n v="52614"/>
    <m/>
    <x v="0"/>
  </r>
  <r>
    <x v="14"/>
    <x v="3"/>
    <d v="2010-04-01T00:00:00"/>
    <x v="4"/>
    <n v="9803"/>
    <n v="7582"/>
    <n v="17385"/>
    <m/>
    <x v="0"/>
  </r>
  <r>
    <x v="14"/>
    <x v="4"/>
    <d v="2010-05-01T00:00:00"/>
    <x v="4"/>
    <n v="10630"/>
    <n v="13237"/>
    <n v="23867"/>
    <m/>
    <x v="0"/>
  </r>
  <r>
    <x v="14"/>
    <x v="5"/>
    <d v="2010-06-01T00:00:00"/>
    <x v="4"/>
    <n v="27329"/>
    <n v="32130"/>
    <n v="59459"/>
    <m/>
    <x v="0"/>
  </r>
  <r>
    <x v="14"/>
    <x v="6"/>
    <d v="2010-07-01T00:00:00"/>
    <x v="4"/>
    <n v="46197"/>
    <n v="48663"/>
    <n v="94860"/>
    <m/>
    <x v="0"/>
  </r>
  <r>
    <x v="14"/>
    <x v="7"/>
    <d v="2010-08-01T00:00:00"/>
    <x v="4"/>
    <n v="50501"/>
    <n v="45080"/>
    <n v="95581"/>
    <m/>
    <x v="0"/>
  </r>
  <r>
    <x v="14"/>
    <x v="8"/>
    <d v="2010-09-01T00:00:00"/>
    <x v="4"/>
    <n v="35019"/>
    <n v="30741"/>
    <n v="65760"/>
    <m/>
    <x v="0"/>
  </r>
  <r>
    <x v="14"/>
    <x v="9"/>
    <d v="2010-10-01T00:00:00"/>
    <x v="4"/>
    <n v="13257"/>
    <n v="10305"/>
    <n v="23562"/>
    <m/>
    <x v="0"/>
  </r>
  <r>
    <x v="14"/>
    <x v="10"/>
    <d v="2010-11-01T00:00:00"/>
    <x v="4"/>
    <n v="7296"/>
    <n v="7320"/>
    <n v="14616"/>
    <m/>
    <x v="0"/>
  </r>
  <r>
    <x v="14"/>
    <x v="11"/>
    <d v="2010-12-01T00:00:00"/>
    <x v="4"/>
    <n v="14714"/>
    <n v="19549"/>
    <n v="34263"/>
    <m/>
    <x v="0"/>
  </r>
  <r>
    <x v="15"/>
    <x v="0"/>
    <d v="2011-01-01T00:00:00"/>
    <x v="4"/>
    <n v="23511"/>
    <n v="19229"/>
    <n v="42740"/>
    <m/>
    <x v="0"/>
  </r>
  <r>
    <x v="15"/>
    <x v="1"/>
    <d v="2011-02-01T00:00:00"/>
    <x v="4"/>
    <n v="22961"/>
    <n v="22929"/>
    <n v="45890"/>
    <m/>
    <x v="0"/>
  </r>
  <r>
    <x v="15"/>
    <x v="2"/>
    <d v="2011-03-01T00:00:00"/>
    <x v="4"/>
    <n v="25338"/>
    <n v="21911"/>
    <n v="47249"/>
    <m/>
    <x v="0"/>
  </r>
  <r>
    <x v="15"/>
    <x v="3"/>
    <d v="2011-04-01T00:00:00"/>
    <x v="4"/>
    <n v="7823"/>
    <n v="7033"/>
    <n v="14856"/>
    <m/>
    <x v="0"/>
  </r>
  <r>
    <x v="15"/>
    <x v="4"/>
    <d v="2011-05-01T00:00:00"/>
    <x v="4"/>
    <n v="10558"/>
    <n v="13091"/>
    <n v="23649"/>
    <m/>
    <x v="0"/>
  </r>
  <r>
    <x v="15"/>
    <x v="5"/>
    <d v="2011-06-01T00:00:00"/>
    <x v="4"/>
    <n v="27684"/>
    <n v="33878"/>
    <n v="61562"/>
    <m/>
    <x v="0"/>
  </r>
  <r>
    <x v="15"/>
    <x v="6"/>
    <d v="2011-07-01T00:00:00"/>
    <x v="4"/>
    <n v="46590"/>
    <n v="47639"/>
    <n v="94229"/>
    <m/>
    <x v="0"/>
  </r>
  <r>
    <x v="15"/>
    <x v="7"/>
    <d v="2011-08-01T00:00:00"/>
    <x v="4"/>
    <n v="49540"/>
    <n v="44732"/>
    <n v="94272"/>
    <m/>
    <x v="0"/>
  </r>
  <r>
    <x v="15"/>
    <x v="8"/>
    <d v="2011-09-01T00:00:00"/>
    <x v="4"/>
    <n v="32132"/>
    <n v="26576"/>
    <n v="58708"/>
    <m/>
    <x v="0"/>
  </r>
  <r>
    <x v="15"/>
    <x v="9"/>
    <d v="2011-10-01T00:00:00"/>
    <x v="4"/>
    <n v="11482"/>
    <n v="9623"/>
    <n v="21105"/>
    <m/>
    <x v="0"/>
  </r>
  <r>
    <x v="15"/>
    <x v="10"/>
    <d v="2011-11-01T00:00:00"/>
    <x v="4"/>
    <n v="6341"/>
    <n v="6105"/>
    <n v="12446"/>
    <m/>
    <x v="0"/>
  </r>
  <r>
    <x v="15"/>
    <x v="11"/>
    <d v="2011-12-01T00:00:00"/>
    <x v="4"/>
    <n v="14577"/>
    <n v="19967"/>
    <n v="34544"/>
    <m/>
    <x v="0"/>
  </r>
  <r>
    <x v="16"/>
    <x v="0"/>
    <d v="2012-01-01T00:00:00"/>
    <x v="4"/>
    <n v="20232"/>
    <n v="16698"/>
    <n v="36930"/>
    <m/>
    <x v="0"/>
  </r>
  <r>
    <x v="16"/>
    <x v="1"/>
    <d v="2012-02-01T00:00:00"/>
    <x v="4"/>
    <n v="21184"/>
    <n v="21756"/>
    <n v="42940"/>
    <m/>
    <x v="0"/>
  </r>
  <r>
    <x v="16"/>
    <x v="2"/>
    <d v="2012-03-01T00:00:00"/>
    <x v="4"/>
    <n v="24801"/>
    <n v="22657"/>
    <n v="47458"/>
    <m/>
    <x v="0"/>
  </r>
  <r>
    <x v="16"/>
    <x v="3"/>
    <d v="2012-04-01T00:00:00"/>
    <x v="4"/>
    <n v="8030"/>
    <n v="7001"/>
    <n v="15031"/>
    <m/>
    <x v="0"/>
  </r>
  <r>
    <x v="16"/>
    <x v="4"/>
    <d v="2012-05-01T00:00:00"/>
    <x v="4"/>
    <n v="10072"/>
    <n v="12213"/>
    <n v="22285"/>
    <m/>
    <x v="0"/>
  </r>
  <r>
    <x v="16"/>
    <x v="5"/>
    <d v="2012-06-01T00:00:00"/>
    <x v="4"/>
    <n v="27120"/>
    <n v="34359"/>
    <n v="61479"/>
    <m/>
    <x v="0"/>
  </r>
  <r>
    <x v="16"/>
    <x v="6"/>
    <d v="2012-07-01T00:00:00"/>
    <x v="4"/>
    <n v="45206"/>
    <n v="49249"/>
    <n v="94455"/>
    <m/>
    <x v="0"/>
  </r>
  <r>
    <x v="16"/>
    <x v="7"/>
    <d v="2012-08-01T00:00:00"/>
    <x v="4"/>
    <n v="49149"/>
    <n v="43485"/>
    <n v="92634"/>
    <m/>
    <x v="0"/>
  </r>
  <r>
    <x v="16"/>
    <x v="8"/>
    <d v="2012-09-01T00:00:00"/>
    <x v="4"/>
    <n v="32503"/>
    <n v="27635"/>
    <n v="60138"/>
    <m/>
    <x v="0"/>
  </r>
  <r>
    <x v="16"/>
    <x v="9"/>
    <d v="2012-10-01T00:00:00"/>
    <x v="4"/>
    <n v="12435"/>
    <n v="9643"/>
    <n v="22078"/>
    <m/>
    <x v="0"/>
  </r>
  <r>
    <x v="16"/>
    <x v="10"/>
    <d v="2012-11-01T00:00:00"/>
    <x v="4"/>
    <n v="7024"/>
    <n v="6976"/>
    <n v="14000"/>
    <m/>
    <x v="0"/>
  </r>
  <r>
    <x v="16"/>
    <x v="11"/>
    <d v="2012-12-01T00:00:00"/>
    <x v="4"/>
    <n v="14411"/>
    <n v="18591"/>
    <n v="33002"/>
    <m/>
    <x v="0"/>
  </r>
  <r>
    <x v="17"/>
    <x v="0"/>
    <d v="2013-01-01T00:00:00"/>
    <x v="4"/>
    <n v="23728"/>
    <n v="19072"/>
    <n v="42800"/>
    <m/>
    <x v="0"/>
  </r>
  <r>
    <x v="17"/>
    <x v="1"/>
    <d v="2013-02-01T00:00:00"/>
    <x v="4"/>
    <n v="24991"/>
    <n v="24897"/>
    <n v="49888"/>
    <m/>
    <x v="0"/>
  </r>
  <r>
    <x v="17"/>
    <x v="2"/>
    <d v="2013-03-01T00:00:00"/>
    <x v="4"/>
    <n v="26908"/>
    <n v="23759"/>
    <n v="50667"/>
    <m/>
    <x v="0"/>
  </r>
  <r>
    <x v="17"/>
    <x v="3"/>
    <d v="2013-04-01T00:00:00"/>
    <x v="4"/>
    <n v="8220"/>
    <n v="7524"/>
    <n v="15744"/>
    <m/>
    <x v="0"/>
  </r>
  <r>
    <x v="17"/>
    <x v="4"/>
    <d v="2013-05-01T00:00:00"/>
    <x v="4"/>
    <n v="11782"/>
    <n v="13865"/>
    <n v="25647"/>
    <m/>
    <x v="0"/>
  </r>
  <r>
    <x v="17"/>
    <x v="5"/>
    <d v="2013-06-01T00:00:00"/>
    <x v="4"/>
    <n v="29440"/>
    <n v="34508"/>
    <n v="63948"/>
    <m/>
    <x v="0"/>
  </r>
  <r>
    <x v="17"/>
    <x v="6"/>
    <d v="2013-07-01T00:00:00"/>
    <x v="4"/>
    <n v="46592"/>
    <n v="49078"/>
    <n v="95670"/>
    <m/>
    <x v="0"/>
  </r>
  <r>
    <x v="17"/>
    <x v="7"/>
    <d v="2013-08-01T00:00:00"/>
    <x v="4"/>
    <n v="49991"/>
    <n v="48295"/>
    <n v="98286"/>
    <m/>
    <x v="0"/>
  </r>
  <r>
    <x v="17"/>
    <x v="8"/>
    <d v="2013-09-01T00:00:00"/>
    <x v="4"/>
    <n v="33588"/>
    <n v="24903"/>
    <n v="58491"/>
    <m/>
    <x v="0"/>
  </r>
  <r>
    <x v="17"/>
    <x v="9"/>
    <d v="2013-10-01T00:00:00"/>
    <x v="4"/>
    <n v="13229"/>
    <n v="10478"/>
    <n v="23707"/>
    <m/>
    <x v="0"/>
  </r>
  <r>
    <x v="17"/>
    <x v="10"/>
    <d v="2013-11-01T00:00:00"/>
    <x v="4"/>
    <n v="7269"/>
    <n v="7156"/>
    <n v="14425"/>
    <m/>
    <x v="0"/>
  </r>
  <r>
    <x v="17"/>
    <x v="11"/>
    <d v="2013-12-01T00:00:00"/>
    <x v="4"/>
    <n v="14877"/>
    <n v="22691"/>
    <n v="37568"/>
    <m/>
    <x v="0"/>
  </r>
  <r>
    <x v="18"/>
    <x v="0"/>
    <d v="2014-01-01T00:00:00"/>
    <x v="4"/>
    <n v="26154"/>
    <n v="22252"/>
    <n v="48406"/>
    <m/>
    <x v="0"/>
  </r>
  <r>
    <x v="18"/>
    <x v="1"/>
    <d v="2014-02-01T00:00:00"/>
    <x v="4"/>
    <n v="27165"/>
    <n v="28439"/>
    <n v="55604"/>
    <m/>
    <x v="0"/>
  </r>
  <r>
    <x v="18"/>
    <x v="2"/>
    <d v="2014-03-01T00:00:00"/>
    <x v="4"/>
    <n v="32118"/>
    <n v="29777"/>
    <n v="61895"/>
    <m/>
    <x v="0"/>
  </r>
  <r>
    <x v="18"/>
    <x v="3"/>
    <d v="2014-04-01T00:00:00"/>
    <x v="4"/>
    <n v="8040"/>
    <n v="7476"/>
    <n v="15516"/>
    <m/>
    <x v="0"/>
  </r>
  <r>
    <x v="18"/>
    <x v="4"/>
    <d v="2014-05-01T00:00:00"/>
    <x v="4"/>
    <n v="13089"/>
    <n v="15510"/>
    <n v="28599"/>
    <m/>
    <x v="0"/>
  </r>
  <r>
    <x v="18"/>
    <x v="5"/>
    <d v="2014-06-01T00:00:00"/>
    <x v="4"/>
    <n v="32830"/>
    <n v="38091"/>
    <n v="70921"/>
    <m/>
    <x v="0"/>
  </r>
  <r>
    <x v="18"/>
    <x v="6"/>
    <d v="2014-07-01T00:00:00"/>
    <x v="4"/>
    <n v="48107"/>
    <n v="50121"/>
    <n v="98228"/>
    <m/>
    <x v="0"/>
  </r>
  <r>
    <x v="18"/>
    <x v="7"/>
    <d v="2014-08-01T00:00:00"/>
    <x v="4"/>
    <n v="52254"/>
    <n v="50246"/>
    <n v="102500"/>
    <m/>
    <x v="0"/>
  </r>
  <r>
    <x v="18"/>
    <x v="8"/>
    <d v="2014-09-01T00:00:00"/>
    <x v="4"/>
    <n v="33139"/>
    <n v="28747"/>
    <n v="61886"/>
    <m/>
    <x v="0"/>
  </r>
  <r>
    <x v="18"/>
    <x v="9"/>
    <d v="2014-10-01T00:00:00"/>
    <x v="4"/>
    <n v="14823"/>
    <n v="11460"/>
    <n v="26283"/>
    <m/>
    <x v="0"/>
  </r>
  <r>
    <x v="18"/>
    <x v="10"/>
    <d v="2014-11-01T00:00:00"/>
    <x v="4"/>
    <n v="7249"/>
    <n v="7124"/>
    <n v="14373"/>
    <m/>
    <x v="0"/>
  </r>
  <r>
    <x v="18"/>
    <x v="11"/>
    <d v="2014-12-01T00:00:00"/>
    <x v="4"/>
    <n v="17053"/>
    <n v="25514"/>
    <n v="42567"/>
    <m/>
    <x v="0"/>
  </r>
  <r>
    <x v="19"/>
    <x v="0"/>
    <d v="2015-01-01T00:00:00"/>
    <x v="4"/>
    <n v="26801"/>
    <n v="22471"/>
    <n v="49272"/>
    <m/>
    <x v="0"/>
  </r>
  <r>
    <x v="19"/>
    <x v="1"/>
    <d v="2015-02-01T00:00:00"/>
    <x v="4"/>
    <n v="27349"/>
    <n v="28140"/>
    <n v="55489"/>
    <m/>
    <x v="0"/>
  </r>
  <r>
    <x v="19"/>
    <x v="2"/>
    <d v="2015-03-01T00:00:00"/>
    <x v="4"/>
    <n v="29513"/>
    <n v="28723"/>
    <n v="58236"/>
    <m/>
    <x v="0"/>
  </r>
  <r>
    <x v="19"/>
    <x v="3"/>
    <d v="2015-04-01T00:00:00"/>
    <x v="4"/>
    <n v="8457"/>
    <n v="8527"/>
    <n v="16984"/>
    <m/>
    <x v="0"/>
  </r>
  <r>
    <x v="19"/>
    <x v="4"/>
    <d v="2015-05-01T00:00:00"/>
    <x v="4"/>
    <n v="11851"/>
    <n v="14125"/>
    <n v="25976"/>
    <m/>
    <x v="0"/>
  </r>
  <r>
    <x v="19"/>
    <x v="5"/>
    <d v="2015-06-01T00:00:00"/>
    <x v="4"/>
    <n v="32111"/>
    <n v="38603"/>
    <n v="70714"/>
    <m/>
    <x v="0"/>
  </r>
  <r>
    <x v="19"/>
    <x v="6"/>
    <d v="2015-07-01T00:00:00"/>
    <x v="4"/>
    <n v="45994"/>
    <n v="48801"/>
    <n v="94795"/>
    <m/>
    <x v="0"/>
  </r>
  <r>
    <x v="19"/>
    <x v="7"/>
    <d v="2015-08-01T00:00:00"/>
    <x v="4"/>
    <n v="50408"/>
    <n v="46367"/>
    <n v="96775"/>
    <m/>
    <x v="0"/>
  </r>
  <r>
    <x v="19"/>
    <x v="8"/>
    <d v="2015-09-01T00:00:00"/>
    <x v="4"/>
    <n v="32078"/>
    <n v="32016"/>
    <n v="64094"/>
    <m/>
    <x v="0"/>
  </r>
  <r>
    <x v="19"/>
    <x v="9"/>
    <d v="2015-10-01T00:00:00"/>
    <x v="4"/>
    <n v="15542"/>
    <n v="12004"/>
    <n v="27546"/>
    <m/>
    <x v="0"/>
  </r>
  <r>
    <x v="19"/>
    <x v="10"/>
    <d v="2015-11-01T00:00:00"/>
    <x v="4"/>
    <n v="8165"/>
    <n v="7953"/>
    <n v="16118"/>
    <m/>
    <x v="0"/>
  </r>
  <r>
    <x v="19"/>
    <x v="11"/>
    <d v="2015-12-01T00:00:00"/>
    <x v="4"/>
    <n v="21068"/>
    <n v="30330"/>
    <n v="51398"/>
    <m/>
    <x v="0"/>
  </r>
  <r>
    <x v="0"/>
    <x v="0"/>
    <d v="1996-01-01T00:00:00"/>
    <x v="5"/>
    <n v="622"/>
    <n v="825"/>
    <n v="1447"/>
    <m/>
    <x v="0"/>
  </r>
  <r>
    <x v="0"/>
    <x v="1"/>
    <d v="1996-02-01T00:00:00"/>
    <x v="5"/>
    <n v="660"/>
    <n v="610"/>
    <n v="1270"/>
    <m/>
    <x v="0"/>
  </r>
  <r>
    <x v="0"/>
    <x v="2"/>
    <d v="1996-03-01T00:00:00"/>
    <x v="5"/>
    <n v="766"/>
    <n v="734"/>
    <n v="1500"/>
    <m/>
    <x v="0"/>
  </r>
  <r>
    <x v="0"/>
    <x v="3"/>
    <d v="1996-04-01T00:00:00"/>
    <x v="5"/>
    <n v="723"/>
    <n v="705"/>
    <n v="1428"/>
    <m/>
    <x v="0"/>
  </r>
  <r>
    <x v="0"/>
    <x v="4"/>
    <d v="1996-05-01T00:00:00"/>
    <x v="5"/>
    <n v="796"/>
    <n v="730"/>
    <n v="1526"/>
    <m/>
    <x v="0"/>
  </r>
  <r>
    <x v="0"/>
    <x v="5"/>
    <d v="1996-06-01T00:00:00"/>
    <x v="5"/>
    <n v="858"/>
    <n v="879"/>
    <n v="1737"/>
    <m/>
    <x v="0"/>
  </r>
  <r>
    <x v="0"/>
    <x v="6"/>
    <d v="1996-07-01T00:00:00"/>
    <x v="5"/>
    <n v="895"/>
    <n v="908"/>
    <n v="1803"/>
    <m/>
    <x v="0"/>
  </r>
  <r>
    <x v="0"/>
    <x v="7"/>
    <d v="1996-08-01T00:00:00"/>
    <x v="5"/>
    <n v="750"/>
    <n v="835"/>
    <n v="1585"/>
    <m/>
    <x v="0"/>
  </r>
  <r>
    <x v="0"/>
    <x v="8"/>
    <d v="1996-09-01T00:00:00"/>
    <x v="5"/>
    <n v="863"/>
    <n v="806"/>
    <n v="1669"/>
    <m/>
    <x v="0"/>
  </r>
  <r>
    <x v="0"/>
    <x v="9"/>
    <d v="1996-10-01T00:00:00"/>
    <x v="5"/>
    <n v="881"/>
    <n v="724"/>
    <n v="1605"/>
    <m/>
    <x v="0"/>
  </r>
  <r>
    <x v="0"/>
    <x v="10"/>
    <d v="1996-11-01T00:00:00"/>
    <x v="5"/>
    <n v="893"/>
    <n v="791"/>
    <n v="1684"/>
    <m/>
    <x v="0"/>
  </r>
  <r>
    <x v="0"/>
    <x v="11"/>
    <d v="1996-12-01T00:00:00"/>
    <x v="5"/>
    <n v="1092"/>
    <n v="918"/>
    <n v="2010"/>
    <m/>
    <x v="0"/>
  </r>
  <r>
    <x v="1"/>
    <x v="0"/>
    <d v="1997-01-01T00:00:00"/>
    <x v="5"/>
    <n v="686"/>
    <n v="788"/>
    <n v="1474"/>
    <m/>
    <x v="0"/>
  </r>
  <r>
    <x v="1"/>
    <x v="1"/>
    <d v="1997-02-01T00:00:00"/>
    <x v="5"/>
    <n v="642"/>
    <n v="600"/>
    <n v="1242"/>
    <m/>
    <x v="0"/>
  </r>
  <r>
    <x v="1"/>
    <x v="2"/>
    <d v="1997-03-01T00:00:00"/>
    <x v="5"/>
    <n v="786"/>
    <n v="860"/>
    <n v="1646"/>
    <m/>
    <x v="0"/>
  </r>
  <r>
    <x v="1"/>
    <x v="3"/>
    <d v="1997-04-01T00:00:00"/>
    <x v="5"/>
    <n v="771"/>
    <n v="720"/>
    <n v="1491"/>
    <m/>
    <x v="0"/>
  </r>
  <r>
    <x v="1"/>
    <x v="4"/>
    <d v="1997-05-01T00:00:00"/>
    <x v="5"/>
    <n v="901"/>
    <n v="848"/>
    <n v="1749"/>
    <m/>
    <x v="0"/>
  </r>
  <r>
    <x v="1"/>
    <x v="5"/>
    <d v="1997-06-01T00:00:00"/>
    <x v="5"/>
    <n v="876"/>
    <n v="868"/>
    <n v="1744"/>
    <m/>
    <x v="0"/>
  </r>
  <r>
    <x v="1"/>
    <x v="6"/>
    <d v="1997-07-01T00:00:00"/>
    <x v="5"/>
    <n v="933"/>
    <n v="907"/>
    <n v="1840"/>
    <m/>
    <x v="0"/>
  </r>
  <r>
    <x v="1"/>
    <x v="7"/>
    <d v="1997-08-01T00:00:00"/>
    <x v="5"/>
    <n v="873"/>
    <n v="950"/>
    <n v="1823"/>
    <m/>
    <x v="0"/>
  </r>
  <r>
    <x v="1"/>
    <x v="8"/>
    <d v="1997-09-01T00:00:00"/>
    <x v="5"/>
    <n v="969"/>
    <n v="896"/>
    <n v="1865"/>
    <m/>
    <x v="0"/>
  </r>
  <r>
    <x v="1"/>
    <x v="9"/>
    <d v="1997-10-01T00:00:00"/>
    <x v="5"/>
    <n v="845"/>
    <n v="698"/>
    <n v="1543"/>
    <m/>
    <x v="0"/>
  </r>
  <r>
    <x v="1"/>
    <x v="10"/>
    <d v="1997-11-01T00:00:00"/>
    <x v="5"/>
    <n v="849"/>
    <n v="773"/>
    <n v="1622"/>
    <m/>
    <x v="0"/>
  </r>
  <r>
    <x v="1"/>
    <x v="11"/>
    <d v="1997-12-01T00:00:00"/>
    <x v="5"/>
    <n v="909"/>
    <n v="734"/>
    <n v="1643"/>
    <m/>
    <x v="0"/>
  </r>
  <r>
    <x v="2"/>
    <x v="0"/>
    <d v="1998-01-01T00:00:00"/>
    <x v="5"/>
    <n v="620"/>
    <n v="668"/>
    <n v="1288"/>
    <m/>
    <x v="0"/>
  </r>
  <r>
    <x v="2"/>
    <x v="1"/>
    <d v="1998-02-01T00:00:00"/>
    <x v="5"/>
    <n v="703"/>
    <n v="687"/>
    <n v="1390"/>
    <m/>
    <x v="0"/>
  </r>
  <r>
    <x v="2"/>
    <x v="2"/>
    <d v="1998-03-01T00:00:00"/>
    <x v="5"/>
    <n v="683"/>
    <n v="692"/>
    <n v="1375"/>
    <m/>
    <x v="0"/>
  </r>
  <r>
    <x v="2"/>
    <x v="3"/>
    <d v="1998-04-01T00:00:00"/>
    <x v="5"/>
    <n v="604"/>
    <n v="630"/>
    <n v="1234"/>
    <m/>
    <x v="0"/>
  </r>
  <r>
    <x v="2"/>
    <x v="4"/>
    <d v="1998-05-01T00:00:00"/>
    <x v="5"/>
    <n v="678"/>
    <n v="633"/>
    <n v="1311"/>
    <m/>
    <x v="0"/>
  </r>
  <r>
    <x v="2"/>
    <x v="5"/>
    <d v="1998-06-01T00:00:00"/>
    <x v="5"/>
    <n v="644"/>
    <n v="696"/>
    <n v="1340"/>
    <m/>
    <x v="0"/>
  </r>
  <r>
    <x v="2"/>
    <x v="6"/>
    <d v="1998-07-01T00:00:00"/>
    <x v="5"/>
    <n v="823"/>
    <n v="812"/>
    <n v="1635"/>
    <m/>
    <x v="0"/>
  </r>
  <r>
    <x v="2"/>
    <x v="7"/>
    <d v="1998-08-01T00:00:00"/>
    <x v="5"/>
    <n v="710"/>
    <n v="727"/>
    <n v="1437"/>
    <m/>
    <x v="0"/>
  </r>
  <r>
    <x v="2"/>
    <x v="8"/>
    <d v="1998-09-01T00:00:00"/>
    <x v="5"/>
    <n v="669"/>
    <n v="621"/>
    <n v="1290"/>
    <m/>
    <x v="0"/>
  </r>
  <r>
    <x v="2"/>
    <x v="9"/>
    <d v="1998-10-01T00:00:00"/>
    <x v="5"/>
    <n v="750"/>
    <n v="688"/>
    <n v="1438"/>
    <m/>
    <x v="0"/>
  </r>
  <r>
    <x v="2"/>
    <x v="10"/>
    <d v="1998-11-01T00:00:00"/>
    <x v="5"/>
    <n v="787"/>
    <n v="766"/>
    <n v="1553"/>
    <m/>
    <x v="0"/>
  </r>
  <r>
    <x v="2"/>
    <x v="11"/>
    <d v="1998-12-01T00:00:00"/>
    <x v="5"/>
    <n v="823"/>
    <n v="695"/>
    <n v="1518"/>
    <m/>
    <x v="0"/>
  </r>
  <r>
    <x v="3"/>
    <x v="0"/>
    <d v="1999-01-01T00:00:00"/>
    <x v="5"/>
    <n v="656"/>
    <n v="727"/>
    <n v="1383"/>
    <m/>
    <x v="0"/>
  </r>
  <r>
    <x v="3"/>
    <x v="1"/>
    <d v="1999-02-01T00:00:00"/>
    <x v="5"/>
    <n v="647"/>
    <n v="626"/>
    <n v="1273"/>
    <m/>
    <x v="0"/>
  </r>
  <r>
    <x v="3"/>
    <x v="2"/>
    <d v="1999-03-01T00:00:00"/>
    <x v="5"/>
    <n v="760"/>
    <n v="757"/>
    <n v="1517"/>
    <m/>
    <x v="0"/>
  </r>
  <r>
    <x v="3"/>
    <x v="3"/>
    <d v="1999-04-01T00:00:00"/>
    <x v="5"/>
    <n v="735"/>
    <n v="716"/>
    <n v="1451"/>
    <m/>
    <x v="0"/>
  </r>
  <r>
    <x v="3"/>
    <x v="4"/>
    <d v="1999-05-01T00:00:00"/>
    <x v="5"/>
    <n v="875"/>
    <n v="844"/>
    <n v="1719"/>
    <m/>
    <x v="0"/>
  </r>
  <r>
    <x v="3"/>
    <x v="5"/>
    <d v="1999-06-01T00:00:00"/>
    <x v="5"/>
    <n v="928"/>
    <n v="954"/>
    <n v="1882"/>
    <m/>
    <x v="0"/>
  </r>
  <r>
    <x v="3"/>
    <x v="6"/>
    <d v="1999-07-01T00:00:00"/>
    <x v="5"/>
    <n v="984"/>
    <n v="987"/>
    <n v="1971"/>
    <m/>
    <x v="0"/>
  </r>
  <r>
    <x v="3"/>
    <x v="7"/>
    <d v="1999-08-01T00:00:00"/>
    <x v="5"/>
    <n v="955"/>
    <n v="993"/>
    <n v="1948"/>
    <m/>
    <x v="0"/>
  </r>
  <r>
    <x v="3"/>
    <x v="8"/>
    <d v="1999-09-01T00:00:00"/>
    <x v="5"/>
    <n v="981"/>
    <n v="909"/>
    <n v="1890"/>
    <m/>
    <x v="0"/>
  </r>
  <r>
    <x v="3"/>
    <x v="9"/>
    <d v="1999-10-01T00:00:00"/>
    <x v="5"/>
    <n v="1119"/>
    <n v="1108"/>
    <n v="2227"/>
    <m/>
    <x v="0"/>
  </r>
  <r>
    <x v="3"/>
    <x v="10"/>
    <d v="1999-11-01T00:00:00"/>
    <x v="5"/>
    <n v="1016"/>
    <n v="976"/>
    <n v="1992"/>
    <m/>
    <x v="0"/>
  </r>
  <r>
    <x v="3"/>
    <x v="11"/>
    <d v="1999-12-01T00:00:00"/>
    <x v="5"/>
    <n v="1153"/>
    <n v="1004"/>
    <n v="2157"/>
    <m/>
    <x v="0"/>
  </r>
  <r>
    <x v="4"/>
    <x v="0"/>
    <d v="2000-01-01T00:00:00"/>
    <x v="5"/>
    <n v="772"/>
    <n v="931"/>
    <n v="1703"/>
    <m/>
    <x v="0"/>
  </r>
  <r>
    <x v="4"/>
    <x v="1"/>
    <d v="2000-02-01T00:00:00"/>
    <x v="5"/>
    <n v="778"/>
    <n v="756"/>
    <n v="1534"/>
    <m/>
    <x v="0"/>
  </r>
  <r>
    <x v="4"/>
    <x v="2"/>
    <d v="2000-03-01T00:00:00"/>
    <x v="5"/>
    <n v="1055"/>
    <n v="1028"/>
    <n v="2083"/>
    <m/>
    <x v="0"/>
  </r>
  <r>
    <x v="4"/>
    <x v="3"/>
    <d v="2000-04-01T00:00:00"/>
    <x v="5"/>
    <n v="886"/>
    <n v="893"/>
    <n v="1779"/>
    <m/>
    <x v="0"/>
  </r>
  <r>
    <x v="4"/>
    <x v="4"/>
    <d v="2000-05-01T00:00:00"/>
    <x v="5"/>
    <n v="964"/>
    <n v="905"/>
    <n v="1869"/>
    <m/>
    <x v="0"/>
  </r>
  <r>
    <x v="4"/>
    <x v="5"/>
    <d v="2000-06-01T00:00:00"/>
    <x v="5"/>
    <n v="951"/>
    <n v="921"/>
    <n v="1872"/>
    <m/>
    <x v="0"/>
  </r>
  <r>
    <x v="4"/>
    <x v="6"/>
    <d v="2000-07-01T00:00:00"/>
    <x v="5"/>
    <n v="979"/>
    <n v="973"/>
    <n v="1952"/>
    <m/>
    <x v="0"/>
  </r>
  <r>
    <x v="4"/>
    <x v="7"/>
    <d v="2000-08-01T00:00:00"/>
    <x v="5"/>
    <n v="942"/>
    <n v="1008"/>
    <n v="1950"/>
    <m/>
    <x v="0"/>
  </r>
  <r>
    <x v="4"/>
    <x v="8"/>
    <d v="2000-09-01T00:00:00"/>
    <x v="5"/>
    <n v="949"/>
    <n v="871"/>
    <n v="1820"/>
    <m/>
    <x v="0"/>
  </r>
  <r>
    <x v="4"/>
    <x v="9"/>
    <d v="2000-10-01T00:00:00"/>
    <x v="5"/>
    <n v="1250"/>
    <n v="1124"/>
    <n v="2374"/>
    <m/>
    <x v="0"/>
  </r>
  <r>
    <x v="4"/>
    <x v="10"/>
    <d v="2000-11-01T00:00:00"/>
    <x v="5"/>
    <n v="1103"/>
    <n v="1078"/>
    <n v="2181"/>
    <m/>
    <x v="0"/>
  </r>
  <r>
    <x v="4"/>
    <x v="11"/>
    <d v="2000-12-01T00:00:00"/>
    <x v="5"/>
    <n v="1152"/>
    <n v="944"/>
    <n v="2096"/>
    <m/>
    <x v="0"/>
  </r>
  <r>
    <x v="5"/>
    <x v="0"/>
    <d v="2001-01-01T00:00:00"/>
    <x v="5"/>
    <n v="799"/>
    <n v="953"/>
    <n v="1752"/>
    <m/>
    <x v="0"/>
  </r>
  <r>
    <x v="5"/>
    <x v="1"/>
    <d v="2001-02-01T00:00:00"/>
    <x v="5"/>
    <n v="687"/>
    <n v="705"/>
    <n v="1392"/>
    <m/>
    <x v="0"/>
  </r>
  <r>
    <x v="5"/>
    <x v="2"/>
    <d v="2001-03-01T00:00:00"/>
    <x v="5"/>
    <n v="957"/>
    <n v="841"/>
    <n v="1798"/>
    <m/>
    <x v="0"/>
  </r>
  <r>
    <x v="5"/>
    <x v="3"/>
    <d v="2001-04-01T00:00:00"/>
    <x v="5"/>
    <n v="814"/>
    <n v="893"/>
    <n v="1707"/>
    <m/>
    <x v="0"/>
  </r>
  <r>
    <x v="5"/>
    <x v="4"/>
    <d v="2001-05-01T00:00:00"/>
    <x v="5"/>
    <n v="911"/>
    <n v="883"/>
    <n v="1794"/>
    <m/>
    <x v="0"/>
  </r>
  <r>
    <x v="5"/>
    <x v="5"/>
    <d v="2001-06-01T00:00:00"/>
    <x v="5"/>
    <n v="835"/>
    <n v="852"/>
    <n v="1687"/>
    <m/>
    <x v="0"/>
  </r>
  <r>
    <x v="5"/>
    <x v="6"/>
    <d v="2001-07-01T00:00:00"/>
    <x v="5"/>
    <n v="823"/>
    <n v="778"/>
    <n v="1601"/>
    <m/>
    <x v="0"/>
  </r>
  <r>
    <x v="5"/>
    <x v="7"/>
    <d v="2001-08-01T00:00:00"/>
    <x v="5"/>
    <n v="797"/>
    <n v="839"/>
    <n v="1636"/>
    <m/>
    <x v="0"/>
  </r>
  <r>
    <x v="5"/>
    <x v="8"/>
    <d v="2001-09-01T00:00:00"/>
    <x v="5"/>
    <n v="618"/>
    <n v="543"/>
    <n v="1161"/>
    <m/>
    <x v="0"/>
  </r>
  <r>
    <x v="5"/>
    <x v="9"/>
    <d v="2001-10-01T00:00:00"/>
    <x v="5"/>
    <n v="837"/>
    <n v="757"/>
    <n v="1594"/>
    <m/>
    <x v="0"/>
  </r>
  <r>
    <x v="5"/>
    <x v="10"/>
    <d v="2001-11-01T00:00:00"/>
    <x v="5"/>
    <n v="767"/>
    <n v="624"/>
    <n v="1391"/>
    <m/>
    <x v="0"/>
  </r>
  <r>
    <x v="5"/>
    <x v="11"/>
    <d v="2001-12-01T00:00:00"/>
    <x v="5"/>
    <n v="766"/>
    <n v="730"/>
    <n v="1496"/>
    <m/>
    <x v="0"/>
  </r>
  <r>
    <x v="6"/>
    <x v="0"/>
    <d v="2002-01-01T00:00:00"/>
    <x v="5"/>
    <n v="671"/>
    <n v="737"/>
    <n v="1408"/>
    <m/>
    <x v="0"/>
  </r>
  <r>
    <x v="6"/>
    <x v="1"/>
    <d v="2002-02-01T00:00:00"/>
    <x v="5"/>
    <n v="608"/>
    <n v="591"/>
    <n v="1199"/>
    <m/>
    <x v="0"/>
  </r>
  <r>
    <x v="6"/>
    <x v="2"/>
    <d v="2002-03-01T00:00:00"/>
    <x v="5"/>
    <n v="808"/>
    <n v="733"/>
    <n v="1541"/>
    <m/>
    <x v="0"/>
  </r>
  <r>
    <x v="6"/>
    <x v="3"/>
    <d v="2002-04-01T00:00:00"/>
    <x v="5"/>
    <n v="723"/>
    <n v="676"/>
    <n v="1399"/>
    <m/>
    <x v="0"/>
  </r>
  <r>
    <x v="6"/>
    <x v="4"/>
    <d v="2002-05-01T00:00:00"/>
    <x v="5"/>
    <n v="679"/>
    <n v="663"/>
    <n v="1342"/>
    <m/>
    <x v="0"/>
  </r>
  <r>
    <x v="6"/>
    <x v="5"/>
    <d v="2002-06-01T00:00:00"/>
    <x v="5"/>
    <n v="643"/>
    <n v="637"/>
    <n v="1280"/>
    <m/>
    <x v="0"/>
  </r>
  <r>
    <x v="6"/>
    <x v="6"/>
    <d v="2002-07-01T00:00:00"/>
    <x v="5"/>
    <n v="701"/>
    <n v="623"/>
    <n v="1324"/>
    <m/>
    <x v="0"/>
  </r>
  <r>
    <x v="6"/>
    <x v="7"/>
    <d v="2002-08-01T00:00:00"/>
    <x v="5"/>
    <n v="654"/>
    <n v="704"/>
    <n v="1358"/>
    <m/>
    <x v="0"/>
  </r>
  <r>
    <x v="6"/>
    <x v="8"/>
    <d v="2002-09-01T00:00:00"/>
    <x v="5"/>
    <n v="721"/>
    <n v="671"/>
    <n v="1392"/>
    <m/>
    <x v="0"/>
  </r>
  <r>
    <x v="6"/>
    <x v="9"/>
    <d v="2002-10-01T00:00:00"/>
    <x v="5"/>
    <n v="719"/>
    <n v="719"/>
    <n v="1438"/>
    <m/>
    <x v="0"/>
  </r>
  <r>
    <x v="6"/>
    <x v="10"/>
    <d v="2002-11-01T00:00:00"/>
    <x v="5"/>
    <n v="646"/>
    <n v="640"/>
    <n v="1286"/>
    <m/>
    <x v="0"/>
  </r>
  <r>
    <x v="6"/>
    <x v="11"/>
    <d v="2002-12-01T00:00:00"/>
    <x v="5"/>
    <n v="748"/>
    <n v="726"/>
    <n v="1474"/>
    <m/>
    <x v="0"/>
  </r>
  <r>
    <x v="7"/>
    <x v="0"/>
    <d v="2003-01-01T00:00:00"/>
    <x v="5"/>
    <n v="509"/>
    <n v="587"/>
    <n v="1096"/>
    <m/>
    <x v="0"/>
  </r>
  <r>
    <x v="7"/>
    <x v="1"/>
    <d v="2003-02-01T00:00:00"/>
    <x v="5"/>
    <n v="545"/>
    <n v="524"/>
    <n v="1069"/>
    <m/>
    <x v="0"/>
  </r>
  <r>
    <x v="7"/>
    <x v="2"/>
    <d v="2003-03-01T00:00:00"/>
    <x v="5"/>
    <n v="618"/>
    <n v="586"/>
    <n v="1204"/>
    <m/>
    <x v="0"/>
  </r>
  <r>
    <x v="7"/>
    <x v="3"/>
    <d v="2003-04-01T00:00:00"/>
    <x v="5"/>
    <n v="577"/>
    <n v="578"/>
    <n v="1155"/>
    <m/>
    <x v="0"/>
  </r>
  <r>
    <x v="7"/>
    <x v="4"/>
    <d v="2003-05-01T00:00:00"/>
    <x v="5"/>
    <n v="632"/>
    <n v="675"/>
    <n v="1307"/>
    <m/>
    <x v="0"/>
  </r>
  <r>
    <x v="7"/>
    <x v="5"/>
    <d v="2003-06-01T00:00:00"/>
    <x v="5"/>
    <n v="712"/>
    <n v="679"/>
    <n v="1391"/>
    <m/>
    <x v="0"/>
  </r>
  <r>
    <x v="7"/>
    <x v="6"/>
    <d v="2003-07-01T00:00:00"/>
    <x v="5"/>
    <n v="681"/>
    <n v="731"/>
    <n v="1412"/>
    <m/>
    <x v="0"/>
  </r>
  <r>
    <x v="7"/>
    <x v="7"/>
    <d v="2003-08-01T00:00:00"/>
    <x v="5"/>
    <n v="674"/>
    <n v="714"/>
    <n v="1388"/>
    <m/>
    <x v="0"/>
  </r>
  <r>
    <x v="7"/>
    <x v="8"/>
    <d v="2003-09-01T00:00:00"/>
    <x v="5"/>
    <n v="705"/>
    <n v="697"/>
    <n v="1402"/>
    <m/>
    <x v="0"/>
  </r>
  <r>
    <x v="7"/>
    <x v="9"/>
    <d v="2003-10-01T00:00:00"/>
    <x v="5"/>
    <n v="766"/>
    <n v="706"/>
    <n v="1472"/>
    <m/>
    <x v="0"/>
  </r>
  <r>
    <x v="7"/>
    <x v="10"/>
    <d v="2003-11-01T00:00:00"/>
    <x v="5"/>
    <n v="758"/>
    <n v="687"/>
    <n v="1445"/>
    <m/>
    <x v="0"/>
  </r>
  <r>
    <x v="7"/>
    <x v="11"/>
    <d v="2003-12-01T00:00:00"/>
    <x v="5"/>
    <n v="919"/>
    <n v="717"/>
    <n v="1636"/>
    <m/>
    <x v="0"/>
  </r>
  <r>
    <x v="8"/>
    <x v="0"/>
    <d v="2004-01-01T00:00:00"/>
    <x v="5"/>
    <n v="627"/>
    <n v="723"/>
    <n v="1350"/>
    <m/>
    <x v="0"/>
  </r>
  <r>
    <x v="8"/>
    <x v="1"/>
    <d v="2004-02-01T00:00:00"/>
    <x v="5"/>
    <n v="644"/>
    <n v="641"/>
    <n v="1285"/>
    <m/>
    <x v="0"/>
  </r>
  <r>
    <x v="8"/>
    <x v="2"/>
    <d v="2004-03-01T00:00:00"/>
    <x v="5"/>
    <n v="723"/>
    <n v="655"/>
    <n v="1378"/>
    <m/>
    <x v="0"/>
  </r>
  <r>
    <x v="8"/>
    <x v="3"/>
    <d v="2004-04-01T00:00:00"/>
    <x v="5"/>
    <n v="642"/>
    <n v="635"/>
    <n v="1277"/>
    <m/>
    <x v="0"/>
  </r>
  <r>
    <x v="8"/>
    <x v="4"/>
    <d v="2004-05-01T00:00:00"/>
    <x v="5"/>
    <n v="668"/>
    <n v="697"/>
    <n v="1365"/>
    <m/>
    <x v="0"/>
  </r>
  <r>
    <x v="8"/>
    <x v="5"/>
    <d v="2004-06-01T00:00:00"/>
    <x v="5"/>
    <n v="702"/>
    <n v="691"/>
    <n v="1393"/>
    <m/>
    <x v="0"/>
  </r>
  <r>
    <x v="8"/>
    <x v="6"/>
    <d v="2004-07-01T00:00:00"/>
    <x v="5"/>
    <n v="706"/>
    <n v="716"/>
    <n v="1422"/>
    <m/>
    <x v="0"/>
  </r>
  <r>
    <x v="8"/>
    <x v="7"/>
    <d v="2004-08-01T00:00:00"/>
    <x v="5"/>
    <n v="732"/>
    <n v="676"/>
    <n v="1408"/>
    <m/>
    <x v="0"/>
  </r>
  <r>
    <x v="8"/>
    <x v="8"/>
    <d v="2004-09-01T00:00:00"/>
    <x v="5"/>
    <n v="756"/>
    <n v="757"/>
    <n v="1513"/>
    <m/>
    <x v="0"/>
  </r>
  <r>
    <x v="8"/>
    <x v="9"/>
    <d v="2004-10-01T00:00:00"/>
    <x v="5"/>
    <n v="814"/>
    <n v="869"/>
    <n v="1683"/>
    <m/>
    <x v="0"/>
  </r>
  <r>
    <x v="8"/>
    <x v="10"/>
    <d v="2004-11-01T00:00:00"/>
    <x v="5"/>
    <n v="758"/>
    <n v="762"/>
    <n v="1520"/>
    <m/>
    <x v="0"/>
  </r>
  <r>
    <x v="8"/>
    <x v="11"/>
    <d v="2004-12-01T00:00:00"/>
    <x v="5"/>
    <n v="901"/>
    <n v="746"/>
    <n v="1647"/>
    <m/>
    <x v="0"/>
  </r>
  <r>
    <x v="9"/>
    <x v="0"/>
    <d v="2005-01-01T00:00:00"/>
    <x v="5"/>
    <n v="634"/>
    <n v="762"/>
    <n v="1396"/>
    <m/>
    <x v="0"/>
  </r>
  <r>
    <x v="9"/>
    <x v="1"/>
    <d v="2005-02-01T00:00:00"/>
    <x v="5"/>
    <n v="657"/>
    <n v="624"/>
    <n v="1281"/>
    <m/>
    <x v="0"/>
  </r>
  <r>
    <x v="9"/>
    <x v="2"/>
    <d v="2005-03-01T00:00:00"/>
    <x v="5"/>
    <n v="792"/>
    <n v="790"/>
    <n v="1582"/>
    <m/>
    <x v="0"/>
  </r>
  <r>
    <x v="9"/>
    <x v="3"/>
    <d v="2005-04-01T00:00:00"/>
    <x v="5"/>
    <n v="689"/>
    <n v="695"/>
    <n v="1384"/>
    <m/>
    <x v="0"/>
  </r>
  <r>
    <x v="9"/>
    <x v="4"/>
    <d v="2005-05-01T00:00:00"/>
    <x v="5"/>
    <n v="730"/>
    <n v="739"/>
    <n v="1469"/>
    <m/>
    <x v="0"/>
  </r>
  <r>
    <x v="9"/>
    <x v="5"/>
    <d v="2005-06-01T00:00:00"/>
    <x v="5"/>
    <n v="627"/>
    <n v="600"/>
    <n v="1227"/>
    <m/>
    <x v="0"/>
  </r>
  <r>
    <x v="9"/>
    <x v="6"/>
    <d v="2005-07-01T00:00:00"/>
    <x v="5"/>
    <n v="652"/>
    <n v="627"/>
    <n v="1279"/>
    <m/>
    <x v="0"/>
  </r>
  <r>
    <x v="9"/>
    <x v="7"/>
    <d v="2005-08-01T00:00:00"/>
    <x v="5"/>
    <n v="676"/>
    <n v="649"/>
    <n v="1325"/>
    <m/>
    <x v="0"/>
  </r>
  <r>
    <x v="9"/>
    <x v="8"/>
    <d v="2005-09-01T00:00:00"/>
    <x v="5"/>
    <n v="731"/>
    <n v="671"/>
    <n v="1402"/>
    <m/>
    <x v="0"/>
  </r>
  <r>
    <x v="9"/>
    <x v="9"/>
    <d v="2005-10-01T00:00:00"/>
    <x v="5"/>
    <n v="754"/>
    <n v="736"/>
    <n v="1490"/>
    <m/>
    <x v="0"/>
  </r>
  <r>
    <x v="9"/>
    <x v="10"/>
    <d v="2005-11-01T00:00:00"/>
    <x v="5"/>
    <n v="735"/>
    <n v="745"/>
    <n v="1480"/>
    <m/>
    <x v="0"/>
  </r>
  <r>
    <x v="9"/>
    <x v="11"/>
    <d v="2005-12-01T00:00:00"/>
    <x v="5"/>
    <n v="875"/>
    <n v="686"/>
    <n v="1561"/>
    <m/>
    <x v="0"/>
  </r>
  <r>
    <x v="10"/>
    <x v="0"/>
    <d v="2006-01-01T00:00:00"/>
    <x v="5"/>
    <n v="702"/>
    <n v="742"/>
    <n v="1444"/>
    <m/>
    <x v="0"/>
  </r>
  <r>
    <x v="10"/>
    <x v="1"/>
    <d v="2006-02-01T00:00:00"/>
    <x v="5"/>
    <n v="691"/>
    <n v="682"/>
    <n v="1373"/>
    <m/>
    <x v="0"/>
  </r>
  <r>
    <x v="10"/>
    <x v="2"/>
    <d v="2006-03-01T00:00:00"/>
    <x v="5"/>
    <n v="814"/>
    <n v="778"/>
    <n v="1592"/>
    <m/>
    <x v="0"/>
  </r>
  <r>
    <x v="10"/>
    <x v="3"/>
    <d v="2006-04-01T00:00:00"/>
    <x v="5"/>
    <n v="737"/>
    <n v="708"/>
    <n v="1445"/>
    <m/>
    <x v="0"/>
  </r>
  <r>
    <x v="10"/>
    <x v="4"/>
    <d v="2006-05-01T00:00:00"/>
    <x v="5"/>
    <n v="713"/>
    <n v="694"/>
    <n v="1407"/>
    <m/>
    <x v="0"/>
  </r>
  <r>
    <x v="10"/>
    <x v="5"/>
    <d v="2006-06-01T00:00:00"/>
    <x v="5"/>
    <n v="785"/>
    <n v="823"/>
    <n v="1608"/>
    <m/>
    <x v="0"/>
  </r>
  <r>
    <x v="10"/>
    <x v="6"/>
    <d v="2006-07-01T00:00:00"/>
    <x v="5"/>
    <n v="829"/>
    <n v="759"/>
    <n v="1588"/>
    <m/>
    <x v="0"/>
  </r>
  <r>
    <x v="10"/>
    <x v="7"/>
    <d v="2006-08-01T00:00:00"/>
    <x v="5"/>
    <n v="800"/>
    <n v="817"/>
    <n v="1617"/>
    <m/>
    <x v="0"/>
  </r>
  <r>
    <x v="10"/>
    <x v="8"/>
    <d v="2006-09-01T00:00:00"/>
    <x v="5"/>
    <n v="848"/>
    <n v="814"/>
    <n v="1662"/>
    <m/>
    <x v="0"/>
  </r>
  <r>
    <x v="10"/>
    <x v="9"/>
    <d v="2006-10-01T00:00:00"/>
    <x v="5"/>
    <n v="894"/>
    <n v="806"/>
    <n v="1700"/>
    <m/>
    <x v="0"/>
  </r>
  <r>
    <x v="10"/>
    <x v="10"/>
    <d v="2006-11-01T00:00:00"/>
    <x v="5"/>
    <n v="832"/>
    <n v="803"/>
    <n v="1635"/>
    <m/>
    <x v="0"/>
  </r>
  <r>
    <x v="10"/>
    <x v="11"/>
    <d v="2006-12-01T00:00:00"/>
    <x v="5"/>
    <n v="782"/>
    <n v="731"/>
    <n v="1513"/>
    <m/>
    <x v="0"/>
  </r>
  <r>
    <x v="11"/>
    <x v="0"/>
    <d v="2007-01-01T00:00:00"/>
    <x v="5"/>
    <n v="685"/>
    <n v="707"/>
    <n v="1392"/>
    <m/>
    <x v="0"/>
  </r>
  <r>
    <x v="11"/>
    <x v="1"/>
    <d v="2007-02-01T00:00:00"/>
    <x v="5"/>
    <n v="685"/>
    <n v="638"/>
    <n v="1323"/>
    <m/>
    <x v="0"/>
  </r>
  <r>
    <x v="11"/>
    <x v="2"/>
    <d v="2007-03-01T00:00:00"/>
    <x v="5"/>
    <n v="866"/>
    <n v="787"/>
    <n v="1653"/>
    <m/>
    <x v="0"/>
  </r>
  <r>
    <x v="11"/>
    <x v="3"/>
    <d v="2007-04-01T00:00:00"/>
    <x v="5"/>
    <n v="813"/>
    <n v="783"/>
    <n v="1596"/>
    <m/>
    <x v="0"/>
  </r>
  <r>
    <x v="11"/>
    <x v="4"/>
    <d v="2007-05-01T00:00:00"/>
    <x v="5"/>
    <n v="732"/>
    <n v="781"/>
    <n v="1513"/>
    <m/>
    <x v="0"/>
  </r>
  <r>
    <x v="11"/>
    <x v="5"/>
    <d v="2007-06-01T00:00:00"/>
    <x v="5"/>
    <n v="787"/>
    <n v="712"/>
    <n v="1499"/>
    <m/>
    <x v="0"/>
  </r>
  <r>
    <x v="11"/>
    <x v="6"/>
    <d v="2007-07-01T00:00:00"/>
    <x v="5"/>
    <n v="833"/>
    <n v="753"/>
    <n v="1586"/>
    <m/>
    <x v="0"/>
  </r>
  <r>
    <x v="11"/>
    <x v="7"/>
    <d v="2007-08-01T00:00:00"/>
    <x v="5"/>
    <n v="812"/>
    <n v="906"/>
    <n v="1718"/>
    <m/>
    <x v="0"/>
  </r>
  <r>
    <x v="11"/>
    <x v="8"/>
    <d v="2007-09-01T00:00:00"/>
    <x v="5"/>
    <n v="883"/>
    <n v="787"/>
    <n v="1670"/>
    <m/>
    <x v="0"/>
  </r>
  <r>
    <x v="11"/>
    <x v="9"/>
    <d v="2007-10-01T00:00:00"/>
    <x v="5"/>
    <n v="959"/>
    <n v="921"/>
    <n v="1880"/>
    <m/>
    <x v="0"/>
  </r>
  <r>
    <x v="11"/>
    <x v="10"/>
    <d v="2007-11-01T00:00:00"/>
    <x v="5"/>
    <n v="942"/>
    <n v="885"/>
    <n v="1827"/>
    <m/>
    <x v="0"/>
  </r>
  <r>
    <x v="11"/>
    <x v="11"/>
    <d v="2007-12-01T00:00:00"/>
    <x v="5"/>
    <n v="942"/>
    <n v="748"/>
    <n v="1690"/>
    <m/>
    <x v="0"/>
  </r>
  <r>
    <x v="12"/>
    <x v="0"/>
    <d v="2008-01-01T00:00:00"/>
    <x v="5"/>
    <n v="753"/>
    <n v="829"/>
    <n v="1582"/>
    <m/>
    <x v="0"/>
  </r>
  <r>
    <x v="12"/>
    <x v="1"/>
    <d v="2008-02-01T00:00:00"/>
    <x v="5"/>
    <n v="828"/>
    <n v="872"/>
    <n v="1700"/>
    <m/>
    <x v="0"/>
  </r>
  <r>
    <x v="12"/>
    <x v="2"/>
    <d v="2008-03-01T00:00:00"/>
    <x v="5"/>
    <n v="947"/>
    <n v="988"/>
    <n v="1935"/>
    <m/>
    <x v="0"/>
  </r>
  <r>
    <x v="12"/>
    <x v="3"/>
    <d v="2008-04-01T00:00:00"/>
    <x v="5"/>
    <n v="798"/>
    <n v="795"/>
    <n v="1593"/>
    <m/>
    <x v="0"/>
  </r>
  <r>
    <x v="12"/>
    <x v="4"/>
    <d v="2008-05-01T00:00:00"/>
    <x v="5"/>
    <n v="809"/>
    <n v="834"/>
    <n v="1643"/>
    <m/>
    <x v="0"/>
  </r>
  <r>
    <x v="12"/>
    <x v="5"/>
    <d v="2008-06-01T00:00:00"/>
    <x v="5"/>
    <n v="799"/>
    <n v="822"/>
    <n v="1621"/>
    <m/>
    <x v="0"/>
  </r>
  <r>
    <x v="12"/>
    <x v="6"/>
    <d v="2008-07-01T00:00:00"/>
    <x v="5"/>
    <n v="770"/>
    <n v="802"/>
    <n v="1572"/>
    <m/>
    <x v="0"/>
  </r>
  <r>
    <x v="12"/>
    <x v="7"/>
    <d v="2008-08-01T00:00:00"/>
    <x v="5"/>
    <n v="759"/>
    <n v="821"/>
    <n v="1580"/>
    <m/>
    <x v="0"/>
  </r>
  <r>
    <x v="12"/>
    <x v="8"/>
    <d v="2008-09-01T00:00:00"/>
    <x v="5"/>
    <n v="770"/>
    <n v="744"/>
    <n v="1514"/>
    <m/>
    <x v="0"/>
  </r>
  <r>
    <x v="12"/>
    <x v="9"/>
    <d v="2008-10-01T00:00:00"/>
    <x v="5"/>
    <n v="784"/>
    <n v="787"/>
    <n v="1571"/>
    <m/>
    <x v="0"/>
  </r>
  <r>
    <x v="12"/>
    <x v="10"/>
    <d v="2008-11-01T00:00:00"/>
    <x v="5"/>
    <n v="703"/>
    <n v="693"/>
    <n v="1396"/>
    <m/>
    <x v="0"/>
  </r>
  <r>
    <x v="12"/>
    <x v="11"/>
    <d v="2008-12-01T00:00:00"/>
    <x v="5"/>
    <n v="798"/>
    <n v="660"/>
    <n v="1458"/>
    <m/>
    <x v="0"/>
  </r>
  <r>
    <x v="13"/>
    <x v="0"/>
    <d v="2009-01-01T00:00:00"/>
    <x v="5"/>
    <n v="515"/>
    <n v="673"/>
    <n v="1188"/>
    <m/>
    <x v="0"/>
  </r>
  <r>
    <x v="13"/>
    <x v="1"/>
    <d v="2009-02-01T00:00:00"/>
    <x v="5"/>
    <n v="610"/>
    <n v="585"/>
    <n v="1195"/>
    <m/>
    <x v="0"/>
  </r>
  <r>
    <x v="13"/>
    <x v="2"/>
    <d v="2009-03-01T00:00:00"/>
    <x v="5"/>
    <n v="651"/>
    <n v="619"/>
    <n v="1270"/>
    <m/>
    <x v="0"/>
  </r>
  <r>
    <x v="13"/>
    <x v="3"/>
    <d v="2009-04-01T00:00:00"/>
    <x v="5"/>
    <n v="623"/>
    <n v="583"/>
    <n v="1206"/>
    <m/>
    <x v="0"/>
  </r>
  <r>
    <x v="13"/>
    <x v="4"/>
    <d v="2009-05-01T00:00:00"/>
    <x v="5"/>
    <n v="618"/>
    <n v="646"/>
    <n v="1264"/>
    <m/>
    <x v="0"/>
  </r>
  <r>
    <x v="13"/>
    <x v="5"/>
    <d v="2009-06-01T00:00:00"/>
    <x v="5"/>
    <n v="617"/>
    <n v="648"/>
    <n v="1265"/>
    <m/>
    <x v="0"/>
  </r>
  <r>
    <x v="13"/>
    <x v="6"/>
    <d v="2009-07-01T00:00:00"/>
    <x v="5"/>
    <n v="692"/>
    <n v="697"/>
    <n v="1389"/>
    <m/>
    <x v="0"/>
  </r>
  <r>
    <x v="13"/>
    <x v="7"/>
    <d v="2009-08-01T00:00:00"/>
    <x v="5"/>
    <n v="673"/>
    <n v="640"/>
    <n v="1313"/>
    <m/>
    <x v="0"/>
  </r>
  <r>
    <x v="13"/>
    <x v="8"/>
    <d v="2009-09-01T00:00:00"/>
    <x v="5"/>
    <n v="724"/>
    <n v="632"/>
    <n v="1356"/>
    <m/>
    <x v="0"/>
  </r>
  <r>
    <x v="13"/>
    <x v="9"/>
    <d v="2009-10-01T00:00:00"/>
    <x v="5"/>
    <n v="680"/>
    <n v="524"/>
    <n v="1204"/>
    <m/>
    <x v="0"/>
  </r>
  <r>
    <x v="13"/>
    <x v="10"/>
    <d v="2009-11-01T00:00:00"/>
    <x v="5"/>
    <n v="661"/>
    <n v="542"/>
    <n v="1203"/>
    <m/>
    <x v="0"/>
  </r>
  <r>
    <x v="13"/>
    <x v="11"/>
    <d v="2009-12-01T00:00:00"/>
    <x v="5"/>
    <n v="670"/>
    <n v="493"/>
    <n v="1163"/>
    <m/>
    <x v="0"/>
  </r>
  <r>
    <x v="14"/>
    <x v="0"/>
    <d v="2010-01-01T00:00:00"/>
    <x v="5"/>
    <n v="500"/>
    <n v="529"/>
    <n v="1029"/>
    <m/>
    <x v="0"/>
  </r>
  <r>
    <x v="14"/>
    <x v="1"/>
    <d v="2010-02-01T00:00:00"/>
    <x v="5"/>
    <n v="600"/>
    <n v="614"/>
    <n v="1214"/>
    <m/>
    <x v="0"/>
  </r>
  <r>
    <x v="14"/>
    <x v="2"/>
    <d v="2010-03-01T00:00:00"/>
    <x v="5"/>
    <n v="610"/>
    <n v="576"/>
    <n v="1186"/>
    <m/>
    <x v="0"/>
  </r>
  <r>
    <x v="14"/>
    <x v="3"/>
    <d v="2010-04-01T00:00:00"/>
    <x v="5"/>
    <n v="618"/>
    <n v="565"/>
    <n v="1183"/>
    <m/>
    <x v="0"/>
  </r>
  <r>
    <x v="14"/>
    <x v="4"/>
    <d v="2010-05-01T00:00:00"/>
    <x v="5"/>
    <n v="595"/>
    <n v="625"/>
    <n v="1220"/>
    <m/>
    <x v="0"/>
  </r>
  <r>
    <x v="14"/>
    <x v="5"/>
    <d v="2010-06-01T00:00:00"/>
    <x v="5"/>
    <n v="644"/>
    <n v="668"/>
    <n v="1312"/>
    <m/>
    <x v="0"/>
  </r>
  <r>
    <x v="14"/>
    <x v="6"/>
    <d v="2010-07-01T00:00:00"/>
    <x v="5"/>
    <n v="601"/>
    <n v="595"/>
    <n v="1196"/>
    <m/>
    <x v="0"/>
  </r>
  <r>
    <x v="14"/>
    <x v="7"/>
    <d v="2010-08-01T00:00:00"/>
    <x v="5"/>
    <n v="616"/>
    <n v="710"/>
    <n v="1326"/>
    <m/>
    <x v="0"/>
  </r>
  <r>
    <x v="14"/>
    <x v="8"/>
    <d v="2010-09-01T00:00:00"/>
    <x v="5"/>
    <n v="652"/>
    <n v="659"/>
    <n v="1311"/>
    <m/>
    <x v="0"/>
  </r>
  <r>
    <x v="14"/>
    <x v="9"/>
    <d v="2010-10-01T00:00:00"/>
    <x v="5"/>
    <n v="665"/>
    <n v="661"/>
    <n v="1326"/>
    <m/>
    <x v="0"/>
  </r>
  <r>
    <x v="14"/>
    <x v="10"/>
    <d v="2010-11-01T00:00:00"/>
    <x v="5"/>
    <n v="661"/>
    <n v="685"/>
    <n v="1346"/>
    <m/>
    <x v="0"/>
  </r>
  <r>
    <x v="14"/>
    <x v="11"/>
    <d v="2010-12-01T00:00:00"/>
    <x v="5"/>
    <n v="721"/>
    <n v="583"/>
    <n v="1304"/>
    <m/>
    <x v="0"/>
  </r>
  <r>
    <x v="15"/>
    <x v="0"/>
    <d v="2011-01-01T00:00:00"/>
    <x v="5"/>
    <n v="498"/>
    <n v="687"/>
    <n v="1185"/>
    <m/>
    <x v="0"/>
  </r>
  <r>
    <x v="15"/>
    <x v="1"/>
    <d v="2011-02-01T00:00:00"/>
    <x v="5"/>
    <n v="592"/>
    <n v="556"/>
    <n v="1148"/>
    <m/>
    <x v="0"/>
  </r>
  <r>
    <x v="15"/>
    <x v="2"/>
    <d v="2011-03-01T00:00:00"/>
    <x v="5"/>
    <n v="686"/>
    <n v="641"/>
    <n v="1327"/>
    <m/>
    <x v="0"/>
  </r>
  <r>
    <x v="15"/>
    <x v="3"/>
    <d v="2011-04-01T00:00:00"/>
    <x v="5"/>
    <n v="602"/>
    <n v="623"/>
    <n v="1225"/>
    <m/>
    <x v="0"/>
  </r>
  <r>
    <x v="15"/>
    <x v="4"/>
    <d v="2011-05-01T00:00:00"/>
    <x v="5"/>
    <n v="600"/>
    <n v="666"/>
    <n v="1266"/>
    <m/>
    <x v="0"/>
  </r>
  <r>
    <x v="15"/>
    <x v="5"/>
    <d v="2011-06-01T00:00:00"/>
    <x v="5"/>
    <n v="648"/>
    <n v="643"/>
    <n v="1291"/>
    <m/>
    <x v="0"/>
  </r>
  <r>
    <x v="15"/>
    <x v="6"/>
    <d v="2011-07-01T00:00:00"/>
    <x v="5"/>
    <n v="601"/>
    <n v="595"/>
    <n v="1196"/>
    <m/>
    <x v="0"/>
  </r>
  <r>
    <x v="15"/>
    <x v="7"/>
    <d v="2011-08-01T00:00:00"/>
    <x v="5"/>
    <n v="636"/>
    <n v="710"/>
    <n v="1346"/>
    <m/>
    <x v="0"/>
  </r>
  <r>
    <x v="15"/>
    <x v="8"/>
    <d v="2011-09-01T00:00:00"/>
    <x v="5"/>
    <n v="641"/>
    <n v="637"/>
    <n v="1278"/>
    <m/>
    <x v="0"/>
  </r>
  <r>
    <x v="15"/>
    <x v="9"/>
    <d v="2011-10-01T00:00:00"/>
    <x v="5"/>
    <n v="650"/>
    <n v="641"/>
    <n v="1291"/>
    <m/>
    <x v="0"/>
  </r>
  <r>
    <x v="15"/>
    <x v="10"/>
    <d v="2011-11-01T00:00:00"/>
    <x v="5"/>
    <n v="667"/>
    <n v="652"/>
    <n v="1319"/>
    <m/>
    <x v="0"/>
  </r>
  <r>
    <x v="15"/>
    <x v="11"/>
    <d v="2011-12-01T00:00:00"/>
    <x v="5"/>
    <n v="662"/>
    <n v="522"/>
    <n v="1184"/>
    <m/>
    <x v="0"/>
  </r>
  <r>
    <x v="16"/>
    <x v="0"/>
    <d v="2012-01-01T00:00:00"/>
    <x v="5"/>
    <n v="501"/>
    <n v="653"/>
    <n v="1154"/>
    <m/>
    <x v="0"/>
  </r>
  <r>
    <x v="16"/>
    <x v="1"/>
    <d v="2012-02-01T00:00:00"/>
    <x v="5"/>
    <n v="561"/>
    <n v="572"/>
    <n v="1133"/>
    <m/>
    <x v="0"/>
  </r>
  <r>
    <x v="16"/>
    <x v="2"/>
    <d v="2012-03-01T00:00:00"/>
    <x v="5"/>
    <n v="538"/>
    <n v="563"/>
    <n v="1101"/>
    <m/>
    <x v="0"/>
  </r>
  <r>
    <x v="16"/>
    <x v="3"/>
    <d v="2012-04-01T00:00:00"/>
    <x v="5"/>
    <n v="485"/>
    <n v="511"/>
    <n v="996"/>
    <m/>
    <x v="0"/>
  </r>
  <r>
    <x v="16"/>
    <x v="4"/>
    <d v="2012-05-01T00:00:00"/>
    <x v="5"/>
    <n v="524"/>
    <n v="544"/>
    <n v="1068"/>
    <m/>
    <x v="0"/>
  </r>
  <r>
    <x v="16"/>
    <x v="5"/>
    <d v="2012-06-01T00:00:00"/>
    <x v="5"/>
    <n v="492"/>
    <n v="508"/>
    <n v="1000"/>
    <m/>
    <x v="0"/>
  </r>
  <r>
    <x v="16"/>
    <x v="6"/>
    <d v="2012-07-01T00:00:00"/>
    <x v="5"/>
    <n v="586"/>
    <n v="629"/>
    <n v="1215"/>
    <m/>
    <x v="0"/>
  </r>
  <r>
    <x v="16"/>
    <x v="7"/>
    <d v="2012-08-01T00:00:00"/>
    <x v="5"/>
    <n v="546"/>
    <n v="567"/>
    <n v="1113"/>
    <m/>
    <x v="0"/>
  </r>
  <r>
    <x v="16"/>
    <x v="8"/>
    <d v="2012-09-01T00:00:00"/>
    <x v="5"/>
    <n v="514"/>
    <n v="580"/>
    <n v="1094"/>
    <m/>
    <x v="0"/>
  </r>
  <r>
    <x v="16"/>
    <x v="9"/>
    <d v="2012-10-01T00:00:00"/>
    <x v="5"/>
    <n v="611"/>
    <n v="674"/>
    <n v="1285"/>
    <m/>
    <x v="0"/>
  </r>
  <r>
    <x v="16"/>
    <x v="10"/>
    <d v="2012-11-01T00:00:00"/>
    <x v="5"/>
    <n v="715"/>
    <n v="700"/>
    <n v="1415"/>
    <m/>
    <x v="0"/>
  </r>
  <r>
    <x v="16"/>
    <x v="11"/>
    <d v="2012-12-01T00:00:00"/>
    <x v="5"/>
    <n v="992"/>
    <n v="865"/>
    <n v="1857"/>
    <m/>
    <x v="0"/>
  </r>
  <r>
    <x v="17"/>
    <x v="0"/>
    <d v="2013-01-01T00:00:00"/>
    <x v="5"/>
    <n v="729"/>
    <n v="819"/>
    <n v="1548"/>
    <m/>
    <x v="0"/>
  </r>
  <r>
    <x v="17"/>
    <x v="1"/>
    <d v="2013-02-01T00:00:00"/>
    <x v="5"/>
    <n v="841"/>
    <n v="770"/>
    <n v="1611"/>
    <m/>
    <x v="0"/>
  </r>
  <r>
    <x v="17"/>
    <x v="2"/>
    <d v="2013-03-01T00:00:00"/>
    <x v="5"/>
    <n v="1001"/>
    <n v="934"/>
    <n v="1935"/>
    <m/>
    <x v="0"/>
  </r>
  <r>
    <x v="17"/>
    <x v="3"/>
    <d v="2013-04-01T00:00:00"/>
    <x v="5"/>
    <n v="962"/>
    <n v="890"/>
    <n v="1852"/>
    <m/>
    <x v="0"/>
  </r>
  <r>
    <x v="17"/>
    <x v="4"/>
    <d v="2013-05-01T00:00:00"/>
    <x v="5"/>
    <n v="953"/>
    <n v="964"/>
    <n v="1917"/>
    <m/>
    <x v="0"/>
  </r>
  <r>
    <x v="17"/>
    <x v="5"/>
    <d v="2013-06-01T00:00:00"/>
    <x v="5"/>
    <n v="1089"/>
    <n v="1021"/>
    <n v="2110"/>
    <m/>
    <x v="0"/>
  </r>
  <r>
    <x v="17"/>
    <x v="6"/>
    <d v="2013-07-01T00:00:00"/>
    <x v="5"/>
    <n v="1078"/>
    <n v="1009"/>
    <n v="2087"/>
    <m/>
    <x v="0"/>
  </r>
  <r>
    <x v="17"/>
    <x v="7"/>
    <d v="2013-08-01T00:00:00"/>
    <x v="5"/>
    <n v="1170"/>
    <n v="1107"/>
    <n v="2277"/>
    <m/>
    <x v="0"/>
  </r>
  <r>
    <x v="17"/>
    <x v="8"/>
    <d v="2013-09-01T00:00:00"/>
    <x v="5"/>
    <n v="1168"/>
    <n v="1142"/>
    <n v="2310"/>
    <m/>
    <x v="0"/>
  </r>
  <r>
    <x v="17"/>
    <x v="9"/>
    <d v="2013-10-01T00:00:00"/>
    <x v="5"/>
    <n v="1175"/>
    <n v="1047"/>
    <n v="2222"/>
    <m/>
    <x v="0"/>
  </r>
  <r>
    <x v="17"/>
    <x v="10"/>
    <d v="2013-11-01T00:00:00"/>
    <x v="5"/>
    <n v="1031"/>
    <n v="972"/>
    <n v="2003"/>
    <m/>
    <x v="0"/>
  </r>
  <r>
    <x v="17"/>
    <x v="11"/>
    <d v="2013-12-01T00:00:00"/>
    <x v="5"/>
    <n v="1205"/>
    <n v="1003"/>
    <n v="2208"/>
    <m/>
    <x v="0"/>
  </r>
  <r>
    <x v="18"/>
    <x v="0"/>
    <d v="2014-01-01T00:00:00"/>
    <x v="5"/>
    <n v="828"/>
    <n v="1016"/>
    <n v="1844"/>
    <m/>
    <x v="0"/>
  </r>
  <r>
    <x v="18"/>
    <x v="1"/>
    <d v="2014-02-01T00:00:00"/>
    <x v="5"/>
    <n v="834"/>
    <n v="766"/>
    <n v="1600"/>
    <m/>
    <x v="0"/>
  </r>
  <r>
    <x v="18"/>
    <x v="2"/>
    <d v="2014-03-01T00:00:00"/>
    <x v="5"/>
    <n v="979"/>
    <n v="999"/>
    <n v="1978"/>
    <m/>
    <x v="0"/>
  </r>
  <r>
    <x v="18"/>
    <x v="3"/>
    <d v="2014-04-01T00:00:00"/>
    <x v="5"/>
    <n v="921"/>
    <n v="903"/>
    <n v="1824"/>
    <m/>
    <x v="0"/>
  </r>
  <r>
    <x v="18"/>
    <x v="4"/>
    <d v="2014-05-01T00:00:00"/>
    <x v="5"/>
    <n v="1049"/>
    <n v="1049"/>
    <n v="2098"/>
    <m/>
    <x v="0"/>
  </r>
  <r>
    <x v="18"/>
    <x v="5"/>
    <d v="2014-06-01T00:00:00"/>
    <x v="5"/>
    <n v="1089"/>
    <n v="1068"/>
    <n v="2157"/>
    <m/>
    <x v="0"/>
  </r>
  <r>
    <x v="18"/>
    <x v="6"/>
    <d v="2014-07-01T00:00:00"/>
    <x v="5"/>
    <n v="1110"/>
    <n v="1229"/>
    <n v="2339"/>
    <m/>
    <x v="0"/>
  </r>
  <r>
    <x v="18"/>
    <x v="7"/>
    <d v="2014-08-01T00:00:00"/>
    <x v="5"/>
    <n v="1133"/>
    <n v="1163"/>
    <n v="2296"/>
    <m/>
    <x v="0"/>
  </r>
  <r>
    <x v="18"/>
    <x v="8"/>
    <d v="2014-09-01T00:00:00"/>
    <x v="5"/>
    <n v="1063"/>
    <n v="1069"/>
    <n v="2132"/>
    <m/>
    <x v="0"/>
  </r>
  <r>
    <x v="18"/>
    <x v="9"/>
    <d v="2014-10-01T00:00:00"/>
    <x v="5"/>
    <n v="1202"/>
    <n v="1151"/>
    <n v="2353"/>
    <m/>
    <x v="0"/>
  </r>
  <r>
    <x v="18"/>
    <x v="10"/>
    <d v="2014-11-01T00:00:00"/>
    <x v="5"/>
    <n v="976"/>
    <n v="940"/>
    <n v="1916"/>
    <m/>
    <x v="0"/>
  </r>
  <r>
    <x v="18"/>
    <x v="11"/>
    <d v="2014-12-01T00:00:00"/>
    <x v="5"/>
    <n v="1057"/>
    <n v="912"/>
    <n v="1969"/>
    <m/>
    <x v="0"/>
  </r>
  <r>
    <x v="19"/>
    <x v="0"/>
    <d v="2015-01-01T00:00:00"/>
    <x v="5"/>
    <n v="871"/>
    <n v="1052"/>
    <n v="1923"/>
    <m/>
    <x v="0"/>
  </r>
  <r>
    <x v="19"/>
    <x v="1"/>
    <d v="2015-02-01T00:00:00"/>
    <x v="5"/>
    <n v="941"/>
    <n v="836"/>
    <n v="1777"/>
    <m/>
    <x v="0"/>
  </r>
  <r>
    <x v="19"/>
    <x v="2"/>
    <d v="2015-03-01T00:00:00"/>
    <x v="5"/>
    <n v="1071"/>
    <n v="1035"/>
    <n v="2106"/>
    <m/>
    <x v="0"/>
  </r>
  <r>
    <x v="19"/>
    <x v="3"/>
    <d v="2015-04-01T00:00:00"/>
    <x v="5"/>
    <n v="869"/>
    <n v="860"/>
    <n v="1729"/>
    <m/>
    <x v="0"/>
  </r>
  <r>
    <x v="19"/>
    <x v="4"/>
    <d v="2015-05-01T00:00:00"/>
    <x v="5"/>
    <n v="1070"/>
    <n v="961"/>
    <n v="2031"/>
    <m/>
    <x v="0"/>
  </r>
  <r>
    <x v="19"/>
    <x v="5"/>
    <d v="2015-06-01T00:00:00"/>
    <x v="5"/>
    <n v="996"/>
    <n v="988"/>
    <n v="1984"/>
    <m/>
    <x v="0"/>
  </r>
  <r>
    <x v="19"/>
    <x v="6"/>
    <d v="2015-07-01T00:00:00"/>
    <x v="5"/>
    <n v="1262"/>
    <n v="1262"/>
    <n v="2524"/>
    <m/>
    <x v="0"/>
  </r>
  <r>
    <x v="19"/>
    <x v="7"/>
    <d v="2015-08-01T00:00:00"/>
    <x v="5"/>
    <n v="1308"/>
    <n v="1245"/>
    <n v="2553"/>
    <m/>
    <x v="0"/>
  </r>
  <r>
    <x v="19"/>
    <x v="8"/>
    <d v="2015-09-01T00:00:00"/>
    <x v="5"/>
    <n v="1213"/>
    <n v="1202"/>
    <n v="2415"/>
    <m/>
    <x v="0"/>
  </r>
  <r>
    <x v="19"/>
    <x v="9"/>
    <d v="2015-10-01T00:00:00"/>
    <x v="5"/>
    <n v="1328"/>
    <n v="1185"/>
    <n v="2513"/>
    <m/>
    <x v="0"/>
  </r>
  <r>
    <x v="19"/>
    <x v="10"/>
    <d v="2015-11-01T00:00:00"/>
    <x v="5"/>
    <n v="1262"/>
    <n v="1178"/>
    <n v="2440"/>
    <m/>
    <x v="0"/>
  </r>
  <r>
    <x v="19"/>
    <x v="11"/>
    <d v="2015-12-01T00:00:00"/>
    <x v="5"/>
    <n v="1516"/>
    <n v="1189"/>
    <n v="2705"/>
    <m/>
    <x v="0"/>
  </r>
  <r>
    <x v="0"/>
    <x v="0"/>
    <d v="1996-01-01T00:00:00"/>
    <x v="6"/>
    <n v="1064"/>
    <n v="1014"/>
    <n v="2078"/>
    <m/>
    <x v="0"/>
  </r>
  <r>
    <x v="0"/>
    <x v="1"/>
    <d v="1996-02-01T00:00:00"/>
    <x v="6"/>
    <n v="975"/>
    <n v="1028"/>
    <n v="2003"/>
    <m/>
    <x v="0"/>
  </r>
  <r>
    <x v="0"/>
    <x v="2"/>
    <d v="1996-03-01T00:00:00"/>
    <x v="6"/>
    <n v="1043"/>
    <n v="1117"/>
    <n v="2160"/>
    <m/>
    <x v="0"/>
  </r>
  <r>
    <x v="0"/>
    <x v="3"/>
    <d v="1996-04-01T00:00:00"/>
    <x v="6"/>
    <n v="1063"/>
    <n v="1043"/>
    <n v="2106"/>
    <m/>
    <x v="0"/>
  </r>
  <r>
    <x v="0"/>
    <x v="4"/>
    <d v="1996-05-01T00:00:00"/>
    <x v="6"/>
    <n v="1274"/>
    <n v="1225"/>
    <n v="2499"/>
    <m/>
    <x v="0"/>
  </r>
  <r>
    <x v="0"/>
    <x v="5"/>
    <d v="1996-06-01T00:00:00"/>
    <x v="6"/>
    <n v="1183"/>
    <n v="1457"/>
    <n v="2640"/>
    <m/>
    <x v="0"/>
  </r>
  <r>
    <x v="0"/>
    <x v="6"/>
    <d v="1996-07-01T00:00:00"/>
    <x v="6"/>
    <n v="1402"/>
    <n v="1483"/>
    <n v="2885"/>
    <m/>
    <x v="0"/>
  </r>
  <r>
    <x v="0"/>
    <x v="7"/>
    <d v="1996-08-01T00:00:00"/>
    <x v="6"/>
    <n v="1752"/>
    <n v="1566"/>
    <n v="3318"/>
    <m/>
    <x v="0"/>
  </r>
  <r>
    <x v="0"/>
    <x v="8"/>
    <d v="1996-09-01T00:00:00"/>
    <x v="6"/>
    <n v="1123"/>
    <n v="1164"/>
    <n v="2287"/>
    <m/>
    <x v="0"/>
  </r>
  <r>
    <x v="0"/>
    <x v="9"/>
    <d v="1996-10-01T00:00:00"/>
    <x v="6"/>
    <n v="1073"/>
    <n v="959"/>
    <n v="2032"/>
    <m/>
    <x v="0"/>
  </r>
  <r>
    <x v="0"/>
    <x v="10"/>
    <d v="1996-11-01T00:00:00"/>
    <x v="6"/>
    <n v="1105"/>
    <n v="1104"/>
    <n v="2209"/>
    <m/>
    <x v="0"/>
  </r>
  <r>
    <x v="0"/>
    <x v="11"/>
    <d v="1996-12-01T00:00:00"/>
    <x v="6"/>
    <n v="1069"/>
    <n v="839"/>
    <n v="1908"/>
    <m/>
    <x v="0"/>
  </r>
  <r>
    <x v="1"/>
    <x v="0"/>
    <d v="1997-01-01T00:00:00"/>
    <x v="6"/>
    <n v="947"/>
    <n v="922"/>
    <n v="1869"/>
    <m/>
    <x v="0"/>
  </r>
  <r>
    <x v="1"/>
    <x v="1"/>
    <d v="1997-02-01T00:00:00"/>
    <x v="6"/>
    <n v="689"/>
    <n v="713"/>
    <n v="1402"/>
    <m/>
    <x v="0"/>
  </r>
  <r>
    <x v="1"/>
    <x v="2"/>
    <d v="1997-03-01T00:00:00"/>
    <x v="6"/>
    <n v="821"/>
    <n v="858"/>
    <n v="1679"/>
    <m/>
    <x v="0"/>
  </r>
  <r>
    <x v="1"/>
    <x v="3"/>
    <d v="1997-04-01T00:00:00"/>
    <x v="6"/>
    <n v="830"/>
    <n v="818"/>
    <n v="1648"/>
    <m/>
    <x v="0"/>
  </r>
  <r>
    <x v="1"/>
    <x v="4"/>
    <d v="1997-05-01T00:00:00"/>
    <x v="6"/>
    <n v="1129"/>
    <n v="1084"/>
    <n v="2213"/>
    <m/>
    <x v="0"/>
  </r>
  <r>
    <x v="1"/>
    <x v="5"/>
    <d v="1997-06-01T00:00:00"/>
    <x v="6"/>
    <n v="1043"/>
    <n v="1177"/>
    <n v="2220"/>
    <m/>
    <x v="0"/>
  </r>
  <r>
    <x v="1"/>
    <x v="6"/>
    <d v="1997-07-01T00:00:00"/>
    <x v="6"/>
    <n v="1396"/>
    <n v="1426"/>
    <n v="2822"/>
    <m/>
    <x v="0"/>
  </r>
  <r>
    <x v="1"/>
    <x v="7"/>
    <d v="1997-08-01T00:00:00"/>
    <x v="6"/>
    <n v="1505"/>
    <n v="1389"/>
    <n v="2894"/>
    <m/>
    <x v="0"/>
  </r>
  <r>
    <x v="1"/>
    <x v="8"/>
    <d v="1997-09-01T00:00:00"/>
    <x v="6"/>
    <n v="1177"/>
    <n v="1174"/>
    <n v="2351"/>
    <m/>
    <x v="0"/>
  </r>
  <r>
    <x v="1"/>
    <x v="9"/>
    <d v="1997-10-01T00:00:00"/>
    <x v="6"/>
    <n v="1131"/>
    <n v="1003"/>
    <n v="2134"/>
    <m/>
    <x v="0"/>
  </r>
  <r>
    <x v="1"/>
    <x v="10"/>
    <d v="1997-11-01T00:00:00"/>
    <x v="6"/>
    <n v="834"/>
    <n v="835"/>
    <n v="1669"/>
    <m/>
    <x v="0"/>
  </r>
  <r>
    <x v="1"/>
    <x v="11"/>
    <d v="1997-12-01T00:00:00"/>
    <x v="6"/>
    <n v="929"/>
    <n v="813"/>
    <n v="1742"/>
    <m/>
    <x v="0"/>
  </r>
  <r>
    <x v="2"/>
    <x v="0"/>
    <d v="1998-01-01T00:00:00"/>
    <x v="6"/>
    <n v="835"/>
    <n v="807"/>
    <n v="1642"/>
    <m/>
    <x v="0"/>
  </r>
  <r>
    <x v="2"/>
    <x v="1"/>
    <d v="1998-02-01T00:00:00"/>
    <x v="6"/>
    <n v="749"/>
    <n v="821"/>
    <n v="1570"/>
    <m/>
    <x v="0"/>
  </r>
  <r>
    <x v="2"/>
    <x v="2"/>
    <d v="1998-03-01T00:00:00"/>
    <x v="6"/>
    <n v="705"/>
    <n v="875"/>
    <n v="1580"/>
    <m/>
    <x v="0"/>
  </r>
  <r>
    <x v="2"/>
    <x v="3"/>
    <d v="1998-04-01T00:00:00"/>
    <x v="6"/>
    <n v="834"/>
    <n v="870"/>
    <n v="1704"/>
    <m/>
    <x v="0"/>
  </r>
  <r>
    <x v="2"/>
    <x v="4"/>
    <d v="1998-05-01T00:00:00"/>
    <x v="6"/>
    <n v="999"/>
    <n v="993"/>
    <n v="1992"/>
    <m/>
    <x v="0"/>
  </r>
  <r>
    <x v="2"/>
    <x v="5"/>
    <d v="1998-06-01T00:00:00"/>
    <x v="6"/>
    <n v="1146"/>
    <n v="1335"/>
    <n v="2481"/>
    <m/>
    <x v="0"/>
  </r>
  <r>
    <x v="2"/>
    <x v="6"/>
    <d v="1998-07-01T00:00:00"/>
    <x v="6"/>
    <n v="1409"/>
    <n v="1436"/>
    <n v="2845"/>
    <m/>
    <x v="0"/>
  </r>
  <r>
    <x v="2"/>
    <x v="7"/>
    <d v="1998-08-01T00:00:00"/>
    <x v="6"/>
    <n v="1504"/>
    <n v="1225"/>
    <n v="2729"/>
    <m/>
    <x v="0"/>
  </r>
  <r>
    <x v="2"/>
    <x v="8"/>
    <d v="1998-09-01T00:00:00"/>
    <x v="6"/>
    <n v="992"/>
    <n v="954"/>
    <n v="1946"/>
    <m/>
    <x v="0"/>
  </r>
  <r>
    <x v="2"/>
    <x v="9"/>
    <d v="1998-10-01T00:00:00"/>
    <x v="6"/>
    <n v="867"/>
    <n v="822"/>
    <n v="1689"/>
    <m/>
    <x v="0"/>
  </r>
  <r>
    <x v="2"/>
    <x v="10"/>
    <d v="1998-11-01T00:00:00"/>
    <x v="6"/>
    <n v="844"/>
    <n v="878"/>
    <n v="1722"/>
    <m/>
    <x v="0"/>
  </r>
  <r>
    <x v="2"/>
    <x v="11"/>
    <d v="1998-12-01T00:00:00"/>
    <x v="6"/>
    <n v="1021"/>
    <n v="988"/>
    <n v="2009"/>
    <m/>
    <x v="0"/>
  </r>
  <r>
    <x v="3"/>
    <x v="0"/>
    <d v="1999-01-01T00:00:00"/>
    <x v="6"/>
    <n v="948"/>
    <n v="755"/>
    <n v="1703"/>
    <m/>
    <x v="0"/>
  </r>
  <r>
    <x v="3"/>
    <x v="1"/>
    <d v="1999-02-01T00:00:00"/>
    <x v="6"/>
    <n v="716"/>
    <n v="726"/>
    <n v="1442"/>
    <m/>
    <x v="0"/>
  </r>
  <r>
    <x v="3"/>
    <x v="2"/>
    <d v="1999-03-01T00:00:00"/>
    <x v="6"/>
    <n v="769"/>
    <n v="723"/>
    <n v="1492"/>
    <m/>
    <x v="0"/>
  </r>
  <r>
    <x v="3"/>
    <x v="3"/>
    <d v="1999-04-01T00:00:00"/>
    <x v="6"/>
    <n v="797"/>
    <n v="757"/>
    <n v="1554"/>
    <m/>
    <x v="0"/>
  </r>
  <r>
    <x v="3"/>
    <x v="4"/>
    <d v="1999-05-01T00:00:00"/>
    <x v="6"/>
    <n v="995"/>
    <n v="1028"/>
    <n v="2023"/>
    <m/>
    <x v="0"/>
  </r>
  <r>
    <x v="3"/>
    <x v="5"/>
    <d v="1999-06-01T00:00:00"/>
    <x v="6"/>
    <n v="1234"/>
    <n v="1426"/>
    <n v="2660"/>
    <m/>
    <x v="0"/>
  </r>
  <r>
    <x v="3"/>
    <x v="6"/>
    <d v="1999-07-01T00:00:00"/>
    <x v="6"/>
    <n v="1545"/>
    <n v="1658"/>
    <n v="3203"/>
    <m/>
    <x v="0"/>
  </r>
  <r>
    <x v="3"/>
    <x v="7"/>
    <d v="1999-08-01T00:00:00"/>
    <x v="6"/>
    <n v="1842"/>
    <n v="1541"/>
    <n v="3383"/>
    <m/>
    <x v="0"/>
  </r>
  <r>
    <x v="3"/>
    <x v="8"/>
    <d v="1999-09-01T00:00:00"/>
    <x v="6"/>
    <n v="1300"/>
    <n v="1263"/>
    <n v="2563"/>
    <m/>
    <x v="0"/>
  </r>
  <r>
    <x v="3"/>
    <x v="9"/>
    <d v="1999-10-01T00:00:00"/>
    <x v="6"/>
    <n v="1146"/>
    <n v="1100"/>
    <n v="2246"/>
    <m/>
    <x v="0"/>
  </r>
  <r>
    <x v="3"/>
    <x v="10"/>
    <d v="1999-11-01T00:00:00"/>
    <x v="6"/>
    <n v="922"/>
    <n v="837"/>
    <n v="1759"/>
    <m/>
    <x v="0"/>
  </r>
  <r>
    <x v="3"/>
    <x v="11"/>
    <d v="1999-12-01T00:00:00"/>
    <x v="6"/>
    <n v="1051"/>
    <n v="1189"/>
    <n v="2240"/>
    <m/>
    <x v="0"/>
  </r>
  <r>
    <x v="4"/>
    <x v="0"/>
    <d v="2000-01-01T00:00:00"/>
    <x v="6"/>
    <n v="804"/>
    <n v="731"/>
    <n v="1535"/>
    <m/>
    <x v="0"/>
  </r>
  <r>
    <x v="4"/>
    <x v="1"/>
    <d v="2000-02-01T00:00:00"/>
    <x v="6"/>
    <n v="800"/>
    <n v="815"/>
    <n v="1615"/>
    <m/>
    <x v="0"/>
  </r>
  <r>
    <x v="4"/>
    <x v="2"/>
    <d v="2000-03-01T00:00:00"/>
    <x v="6"/>
    <n v="892"/>
    <n v="892"/>
    <n v="1784"/>
    <m/>
    <x v="0"/>
  </r>
  <r>
    <x v="4"/>
    <x v="3"/>
    <d v="2000-04-01T00:00:00"/>
    <x v="6"/>
    <n v="847"/>
    <n v="858"/>
    <n v="1705"/>
    <m/>
    <x v="0"/>
  </r>
  <r>
    <x v="4"/>
    <x v="4"/>
    <d v="2000-05-01T00:00:00"/>
    <x v="6"/>
    <n v="1070"/>
    <n v="1054"/>
    <n v="2124"/>
    <m/>
    <x v="0"/>
  </r>
  <r>
    <x v="4"/>
    <x v="5"/>
    <d v="2000-06-01T00:00:00"/>
    <x v="6"/>
    <n v="1129"/>
    <n v="1432"/>
    <n v="2561"/>
    <m/>
    <x v="0"/>
  </r>
  <r>
    <x v="4"/>
    <x v="6"/>
    <d v="2000-07-01T00:00:00"/>
    <x v="6"/>
    <n v="1644"/>
    <n v="1542"/>
    <n v="3186"/>
    <m/>
    <x v="0"/>
  </r>
  <r>
    <x v="4"/>
    <x v="7"/>
    <d v="2000-08-01T00:00:00"/>
    <x v="6"/>
    <n v="1648"/>
    <n v="1448"/>
    <n v="3096"/>
    <m/>
    <x v="0"/>
  </r>
  <r>
    <x v="4"/>
    <x v="8"/>
    <d v="2000-09-01T00:00:00"/>
    <x v="6"/>
    <n v="1082"/>
    <n v="987"/>
    <n v="2069"/>
    <m/>
    <x v="0"/>
  </r>
  <r>
    <x v="4"/>
    <x v="9"/>
    <d v="2000-10-01T00:00:00"/>
    <x v="6"/>
    <n v="1265"/>
    <n v="1144"/>
    <n v="2409"/>
    <m/>
    <x v="0"/>
  </r>
  <r>
    <x v="4"/>
    <x v="10"/>
    <d v="2000-11-01T00:00:00"/>
    <x v="6"/>
    <n v="1073"/>
    <n v="987"/>
    <n v="2060"/>
    <m/>
    <x v="0"/>
  </r>
  <r>
    <x v="4"/>
    <x v="11"/>
    <d v="2000-12-01T00:00:00"/>
    <x v="6"/>
    <n v="1029"/>
    <n v="1138"/>
    <n v="2167"/>
    <m/>
    <x v="0"/>
  </r>
  <r>
    <x v="5"/>
    <x v="0"/>
    <d v="2001-01-01T00:00:00"/>
    <x v="6"/>
    <n v="834"/>
    <n v="992"/>
    <n v="1826"/>
    <m/>
    <x v="0"/>
  </r>
  <r>
    <x v="5"/>
    <x v="1"/>
    <d v="2001-02-01T00:00:00"/>
    <x v="6"/>
    <n v="665"/>
    <n v="755"/>
    <n v="1420"/>
    <m/>
    <x v="0"/>
  </r>
  <r>
    <x v="5"/>
    <x v="2"/>
    <d v="2001-03-01T00:00:00"/>
    <x v="6"/>
    <n v="1026"/>
    <n v="1012"/>
    <n v="2038"/>
    <m/>
    <x v="0"/>
  </r>
  <r>
    <x v="5"/>
    <x v="3"/>
    <d v="2001-04-01T00:00:00"/>
    <x v="6"/>
    <n v="1003"/>
    <n v="989"/>
    <n v="1992"/>
    <m/>
    <x v="0"/>
  </r>
  <r>
    <x v="5"/>
    <x v="4"/>
    <d v="2001-05-01T00:00:00"/>
    <x v="6"/>
    <n v="986"/>
    <n v="1104"/>
    <n v="2090"/>
    <m/>
    <x v="0"/>
  </r>
  <r>
    <x v="5"/>
    <x v="5"/>
    <d v="2001-06-01T00:00:00"/>
    <x v="6"/>
    <n v="1306"/>
    <n v="1345"/>
    <n v="2651"/>
    <m/>
    <x v="0"/>
  </r>
  <r>
    <x v="5"/>
    <x v="6"/>
    <d v="2001-07-01T00:00:00"/>
    <x v="6"/>
    <n v="1351"/>
    <n v="1328"/>
    <n v="2679"/>
    <m/>
    <x v="0"/>
  </r>
  <r>
    <x v="5"/>
    <x v="7"/>
    <d v="2001-08-01T00:00:00"/>
    <x v="6"/>
    <n v="1411"/>
    <n v="1169"/>
    <n v="2580"/>
    <m/>
    <x v="0"/>
  </r>
  <r>
    <x v="5"/>
    <x v="8"/>
    <d v="2001-09-01T00:00:00"/>
    <x v="6"/>
    <n v="686"/>
    <n v="638"/>
    <n v="1324"/>
    <m/>
    <x v="0"/>
  </r>
  <r>
    <x v="5"/>
    <x v="9"/>
    <d v="2001-10-01T00:00:00"/>
    <x v="6"/>
    <n v="609"/>
    <n v="548"/>
    <n v="1157"/>
    <m/>
    <x v="0"/>
  </r>
  <r>
    <x v="5"/>
    <x v="10"/>
    <d v="2001-11-01T00:00:00"/>
    <x v="6"/>
    <n v="649"/>
    <n v="630"/>
    <n v="1279"/>
    <m/>
    <x v="0"/>
  </r>
  <r>
    <x v="5"/>
    <x v="11"/>
    <d v="2001-12-01T00:00:00"/>
    <x v="6"/>
    <n v="797"/>
    <n v="789"/>
    <n v="1586"/>
    <m/>
    <x v="0"/>
  </r>
  <r>
    <x v="6"/>
    <x v="0"/>
    <d v="2002-01-01T00:00:00"/>
    <x v="6"/>
    <n v="745"/>
    <n v="679"/>
    <n v="1424"/>
    <m/>
    <x v="0"/>
  </r>
  <r>
    <x v="6"/>
    <x v="1"/>
    <d v="2002-02-01T00:00:00"/>
    <x v="6"/>
    <n v="749"/>
    <n v="794"/>
    <n v="1543"/>
    <m/>
    <x v="0"/>
  </r>
  <r>
    <x v="6"/>
    <x v="2"/>
    <d v="2002-03-01T00:00:00"/>
    <x v="6"/>
    <n v="797"/>
    <n v="765"/>
    <n v="1562"/>
    <m/>
    <x v="0"/>
  </r>
  <r>
    <x v="6"/>
    <x v="3"/>
    <d v="2002-04-01T00:00:00"/>
    <x v="6"/>
    <n v="823"/>
    <n v="812"/>
    <n v="1635"/>
    <m/>
    <x v="0"/>
  </r>
  <r>
    <x v="6"/>
    <x v="4"/>
    <d v="2002-05-01T00:00:00"/>
    <x v="6"/>
    <n v="807"/>
    <n v="852"/>
    <n v="1659"/>
    <m/>
    <x v="0"/>
  </r>
  <r>
    <x v="6"/>
    <x v="5"/>
    <d v="2002-06-01T00:00:00"/>
    <x v="6"/>
    <n v="900"/>
    <n v="1162"/>
    <n v="2062"/>
    <m/>
    <x v="0"/>
  </r>
  <r>
    <x v="6"/>
    <x v="6"/>
    <d v="2002-07-01T00:00:00"/>
    <x v="6"/>
    <n v="1083"/>
    <n v="986"/>
    <n v="2069"/>
    <m/>
    <x v="0"/>
  </r>
  <r>
    <x v="6"/>
    <x v="7"/>
    <d v="2002-08-01T00:00:00"/>
    <x v="6"/>
    <n v="1120"/>
    <n v="1000"/>
    <n v="2120"/>
    <m/>
    <x v="0"/>
  </r>
  <r>
    <x v="6"/>
    <x v="8"/>
    <d v="2002-09-01T00:00:00"/>
    <x v="6"/>
    <n v="754"/>
    <n v="793"/>
    <n v="1547"/>
    <m/>
    <x v="0"/>
  </r>
  <r>
    <x v="6"/>
    <x v="9"/>
    <d v="2002-10-01T00:00:00"/>
    <x v="6"/>
    <n v="850"/>
    <n v="815"/>
    <n v="1665"/>
    <m/>
    <x v="0"/>
  </r>
  <r>
    <x v="6"/>
    <x v="10"/>
    <d v="2002-11-01T00:00:00"/>
    <x v="6"/>
    <n v="708"/>
    <n v="689"/>
    <n v="1397"/>
    <m/>
    <x v="0"/>
  </r>
  <r>
    <x v="6"/>
    <x v="11"/>
    <d v="2002-12-01T00:00:00"/>
    <x v="6"/>
    <n v="766"/>
    <n v="788"/>
    <n v="1554"/>
    <m/>
    <x v="0"/>
  </r>
  <r>
    <x v="7"/>
    <x v="0"/>
    <d v="2003-01-01T00:00:00"/>
    <x v="6"/>
    <n v="700"/>
    <n v="621"/>
    <n v="1321"/>
    <m/>
    <x v="0"/>
  </r>
  <r>
    <x v="7"/>
    <x v="1"/>
    <d v="2003-02-01T00:00:00"/>
    <x v="6"/>
    <n v="686"/>
    <n v="705"/>
    <n v="1391"/>
    <m/>
    <x v="0"/>
  </r>
  <r>
    <x v="7"/>
    <x v="2"/>
    <d v="2003-03-01T00:00:00"/>
    <x v="6"/>
    <n v="689"/>
    <n v="696"/>
    <n v="1385"/>
    <m/>
    <x v="0"/>
  </r>
  <r>
    <x v="7"/>
    <x v="3"/>
    <d v="2003-04-01T00:00:00"/>
    <x v="6"/>
    <n v="782"/>
    <n v="736"/>
    <n v="1518"/>
    <m/>
    <x v="0"/>
  </r>
  <r>
    <x v="7"/>
    <x v="4"/>
    <d v="2003-05-01T00:00:00"/>
    <x v="6"/>
    <n v="952"/>
    <n v="916"/>
    <n v="1868"/>
    <m/>
    <x v="0"/>
  </r>
  <r>
    <x v="7"/>
    <x v="5"/>
    <d v="2003-06-01T00:00:00"/>
    <x v="6"/>
    <n v="907"/>
    <n v="1090"/>
    <n v="1997"/>
    <m/>
    <x v="0"/>
  </r>
  <r>
    <x v="7"/>
    <x v="6"/>
    <d v="2003-07-01T00:00:00"/>
    <x v="6"/>
    <n v="1195"/>
    <n v="1136"/>
    <n v="2331"/>
    <m/>
    <x v="0"/>
  </r>
  <r>
    <x v="7"/>
    <x v="7"/>
    <d v="2003-08-01T00:00:00"/>
    <x v="6"/>
    <n v="1139"/>
    <n v="979"/>
    <n v="2118"/>
    <m/>
    <x v="0"/>
  </r>
  <r>
    <x v="7"/>
    <x v="8"/>
    <d v="2003-09-01T00:00:00"/>
    <x v="6"/>
    <n v="1025"/>
    <n v="993"/>
    <n v="2018"/>
    <m/>
    <x v="0"/>
  </r>
  <r>
    <x v="7"/>
    <x v="9"/>
    <d v="2003-10-01T00:00:00"/>
    <x v="6"/>
    <n v="949"/>
    <n v="839"/>
    <n v="1788"/>
    <m/>
    <x v="0"/>
  </r>
  <r>
    <x v="7"/>
    <x v="10"/>
    <d v="2003-11-01T00:00:00"/>
    <x v="6"/>
    <n v="866"/>
    <n v="849"/>
    <n v="1715"/>
    <m/>
    <x v="0"/>
  </r>
  <r>
    <x v="7"/>
    <x v="11"/>
    <d v="2003-12-01T00:00:00"/>
    <x v="6"/>
    <n v="942"/>
    <n v="819"/>
    <n v="1761"/>
    <m/>
    <x v="0"/>
  </r>
  <r>
    <x v="8"/>
    <x v="0"/>
    <d v="2004-01-01T00:00:00"/>
    <x v="6"/>
    <n v="1009"/>
    <n v="918"/>
    <n v="1927"/>
    <m/>
    <x v="0"/>
  </r>
  <r>
    <x v="8"/>
    <x v="1"/>
    <d v="2004-02-01T00:00:00"/>
    <x v="6"/>
    <n v="745"/>
    <n v="740"/>
    <n v="1485"/>
    <m/>
    <x v="0"/>
  </r>
  <r>
    <x v="8"/>
    <x v="2"/>
    <d v="2004-03-01T00:00:00"/>
    <x v="6"/>
    <n v="964"/>
    <n v="892"/>
    <n v="1856"/>
    <m/>
    <x v="0"/>
  </r>
  <r>
    <x v="8"/>
    <x v="3"/>
    <d v="2004-04-01T00:00:00"/>
    <x v="6"/>
    <n v="1004"/>
    <n v="1008"/>
    <n v="2012"/>
    <m/>
    <x v="0"/>
  </r>
  <r>
    <x v="8"/>
    <x v="4"/>
    <d v="2004-05-01T00:00:00"/>
    <x v="6"/>
    <n v="987"/>
    <n v="994"/>
    <n v="1981"/>
    <m/>
    <x v="0"/>
  </r>
  <r>
    <x v="8"/>
    <x v="5"/>
    <d v="2004-06-01T00:00:00"/>
    <x v="6"/>
    <n v="1112"/>
    <n v="1239"/>
    <n v="2351"/>
    <m/>
    <x v="0"/>
  </r>
  <r>
    <x v="8"/>
    <x v="6"/>
    <d v="2004-07-01T00:00:00"/>
    <x v="6"/>
    <n v="1225"/>
    <n v="1203"/>
    <n v="2428"/>
    <m/>
    <x v="0"/>
  </r>
  <r>
    <x v="8"/>
    <x v="7"/>
    <d v="2004-08-01T00:00:00"/>
    <x v="6"/>
    <n v="1287"/>
    <n v="1099"/>
    <n v="2386"/>
    <m/>
    <x v="0"/>
  </r>
  <r>
    <x v="8"/>
    <x v="8"/>
    <d v="2004-09-01T00:00:00"/>
    <x v="6"/>
    <n v="1089"/>
    <n v="1053"/>
    <n v="2142"/>
    <m/>
    <x v="0"/>
  </r>
  <r>
    <x v="8"/>
    <x v="9"/>
    <d v="2004-10-01T00:00:00"/>
    <x v="6"/>
    <n v="1181"/>
    <n v="1135"/>
    <n v="2316"/>
    <m/>
    <x v="0"/>
  </r>
  <r>
    <x v="8"/>
    <x v="10"/>
    <d v="2004-11-01T00:00:00"/>
    <x v="6"/>
    <n v="962"/>
    <n v="924"/>
    <n v="1886"/>
    <m/>
    <x v="0"/>
  </r>
  <r>
    <x v="8"/>
    <x v="11"/>
    <d v="2004-12-01T00:00:00"/>
    <x v="6"/>
    <n v="1220"/>
    <n v="1215"/>
    <n v="2435"/>
    <m/>
    <x v="0"/>
  </r>
  <r>
    <x v="9"/>
    <x v="0"/>
    <d v="2005-01-01T00:00:00"/>
    <x v="6"/>
    <n v="978"/>
    <n v="833"/>
    <n v="1811"/>
    <m/>
    <x v="0"/>
  </r>
  <r>
    <x v="9"/>
    <x v="1"/>
    <d v="2005-02-01T00:00:00"/>
    <x v="6"/>
    <n v="792"/>
    <n v="832"/>
    <n v="1624"/>
    <m/>
    <x v="0"/>
  </r>
  <r>
    <x v="9"/>
    <x v="2"/>
    <d v="2005-03-01T00:00:00"/>
    <x v="6"/>
    <n v="920"/>
    <n v="842"/>
    <n v="1762"/>
    <m/>
    <x v="0"/>
  </r>
  <r>
    <x v="9"/>
    <x v="3"/>
    <d v="2005-04-01T00:00:00"/>
    <x v="6"/>
    <n v="909"/>
    <n v="984"/>
    <n v="1893"/>
    <m/>
    <x v="0"/>
  </r>
  <r>
    <x v="9"/>
    <x v="4"/>
    <d v="2005-05-01T00:00:00"/>
    <x v="6"/>
    <n v="974"/>
    <n v="1043"/>
    <n v="2017"/>
    <m/>
    <x v="0"/>
  </r>
  <r>
    <x v="9"/>
    <x v="5"/>
    <d v="2005-06-01T00:00:00"/>
    <x v="6"/>
    <n v="1089"/>
    <n v="1274"/>
    <n v="2363"/>
    <m/>
    <x v="0"/>
  </r>
  <r>
    <x v="9"/>
    <x v="6"/>
    <d v="2005-07-01T00:00:00"/>
    <x v="6"/>
    <n v="1266"/>
    <n v="1237"/>
    <n v="2503"/>
    <m/>
    <x v="0"/>
  </r>
  <r>
    <x v="9"/>
    <x v="7"/>
    <d v="2005-08-01T00:00:00"/>
    <x v="6"/>
    <n v="1293"/>
    <n v="1094"/>
    <n v="2387"/>
    <m/>
    <x v="0"/>
  </r>
  <r>
    <x v="9"/>
    <x v="8"/>
    <d v="2005-09-01T00:00:00"/>
    <x v="6"/>
    <n v="1019"/>
    <n v="973"/>
    <n v="1992"/>
    <m/>
    <x v="0"/>
  </r>
  <r>
    <x v="9"/>
    <x v="9"/>
    <d v="2005-10-01T00:00:00"/>
    <x v="6"/>
    <n v="1171"/>
    <n v="994"/>
    <n v="2165"/>
    <m/>
    <x v="0"/>
  </r>
  <r>
    <x v="9"/>
    <x v="10"/>
    <d v="2005-11-01T00:00:00"/>
    <x v="6"/>
    <n v="1080"/>
    <n v="1046"/>
    <n v="2126"/>
    <m/>
    <x v="0"/>
  </r>
  <r>
    <x v="9"/>
    <x v="11"/>
    <d v="2005-12-01T00:00:00"/>
    <x v="6"/>
    <n v="1290"/>
    <n v="1252"/>
    <n v="2542"/>
    <m/>
    <x v="0"/>
  </r>
  <r>
    <x v="10"/>
    <x v="0"/>
    <d v="2006-01-01T00:00:00"/>
    <x v="6"/>
    <n v="1050"/>
    <n v="912"/>
    <n v="1962"/>
    <m/>
    <x v="0"/>
  </r>
  <r>
    <x v="10"/>
    <x v="1"/>
    <d v="2006-02-01T00:00:00"/>
    <x v="6"/>
    <n v="1033"/>
    <n v="1069"/>
    <n v="2102"/>
    <m/>
    <x v="0"/>
  </r>
  <r>
    <x v="10"/>
    <x v="2"/>
    <d v="2006-03-01T00:00:00"/>
    <x v="6"/>
    <n v="1219"/>
    <n v="1181"/>
    <n v="2400"/>
    <m/>
    <x v="0"/>
  </r>
  <r>
    <x v="10"/>
    <x v="3"/>
    <d v="2006-04-01T00:00:00"/>
    <x v="6"/>
    <n v="1083"/>
    <n v="1121"/>
    <n v="2204"/>
    <m/>
    <x v="0"/>
  </r>
  <r>
    <x v="10"/>
    <x v="4"/>
    <d v="2006-05-01T00:00:00"/>
    <x v="6"/>
    <n v="1236"/>
    <n v="1305"/>
    <n v="2541"/>
    <m/>
    <x v="0"/>
  </r>
  <r>
    <x v="10"/>
    <x v="5"/>
    <d v="2006-06-01T00:00:00"/>
    <x v="6"/>
    <n v="1292"/>
    <n v="1407"/>
    <n v="2699"/>
    <m/>
    <x v="0"/>
  </r>
  <r>
    <x v="10"/>
    <x v="6"/>
    <d v="2006-07-01T00:00:00"/>
    <x v="6"/>
    <n v="1508"/>
    <n v="1478"/>
    <n v="2986"/>
    <m/>
    <x v="0"/>
  </r>
  <r>
    <x v="10"/>
    <x v="7"/>
    <d v="2006-08-01T00:00:00"/>
    <x v="6"/>
    <n v="1553"/>
    <n v="1327"/>
    <n v="2880"/>
    <m/>
    <x v="0"/>
  </r>
  <r>
    <x v="10"/>
    <x v="8"/>
    <d v="2006-09-01T00:00:00"/>
    <x v="6"/>
    <n v="1201"/>
    <n v="1223"/>
    <n v="2424"/>
    <m/>
    <x v="0"/>
  </r>
  <r>
    <x v="10"/>
    <x v="9"/>
    <d v="2006-10-01T00:00:00"/>
    <x v="6"/>
    <n v="1402"/>
    <n v="1246"/>
    <n v="2648"/>
    <m/>
    <x v="0"/>
  </r>
  <r>
    <x v="10"/>
    <x v="10"/>
    <d v="2006-11-01T00:00:00"/>
    <x v="6"/>
    <n v="1144"/>
    <n v="1098"/>
    <n v="2242"/>
    <m/>
    <x v="0"/>
  </r>
  <r>
    <x v="10"/>
    <x v="11"/>
    <d v="2006-12-01T00:00:00"/>
    <x v="6"/>
    <n v="1042"/>
    <n v="1037"/>
    <n v="2079"/>
    <m/>
    <x v="0"/>
  </r>
  <r>
    <x v="11"/>
    <x v="0"/>
    <d v="2007-01-01T00:00:00"/>
    <x v="6"/>
    <n v="1103"/>
    <n v="1007"/>
    <n v="2110"/>
    <m/>
    <x v="0"/>
  </r>
  <r>
    <x v="11"/>
    <x v="1"/>
    <d v="2007-02-01T00:00:00"/>
    <x v="6"/>
    <n v="1103"/>
    <n v="1007"/>
    <n v="2110"/>
    <m/>
    <x v="0"/>
  </r>
  <r>
    <x v="11"/>
    <x v="2"/>
    <d v="2007-03-01T00:00:00"/>
    <x v="6"/>
    <n v="1186"/>
    <n v="1094"/>
    <n v="2280"/>
    <m/>
    <x v="0"/>
  </r>
  <r>
    <x v="11"/>
    <x v="3"/>
    <d v="2007-04-01T00:00:00"/>
    <x v="6"/>
    <n v="1160"/>
    <n v="1130"/>
    <n v="2290"/>
    <m/>
    <x v="0"/>
  </r>
  <r>
    <x v="11"/>
    <x v="4"/>
    <d v="2007-05-01T00:00:00"/>
    <x v="6"/>
    <n v="1209"/>
    <n v="1278"/>
    <n v="2487"/>
    <m/>
    <x v="0"/>
  </r>
  <r>
    <x v="11"/>
    <x v="5"/>
    <d v="2007-06-01T00:00:00"/>
    <x v="6"/>
    <n v="1279"/>
    <n v="1469"/>
    <n v="2748"/>
    <m/>
    <x v="0"/>
  </r>
  <r>
    <x v="11"/>
    <x v="6"/>
    <d v="2007-07-01T00:00:00"/>
    <x v="6"/>
    <n v="1545"/>
    <n v="1453"/>
    <n v="2998"/>
    <m/>
    <x v="0"/>
  </r>
  <r>
    <x v="11"/>
    <x v="7"/>
    <d v="2007-08-01T00:00:00"/>
    <x v="6"/>
    <n v="1668"/>
    <n v="1465"/>
    <n v="3133"/>
    <m/>
    <x v="0"/>
  </r>
  <r>
    <x v="11"/>
    <x v="8"/>
    <d v="2007-09-01T00:00:00"/>
    <x v="6"/>
    <n v="1365"/>
    <n v="1269"/>
    <n v="2634"/>
    <m/>
    <x v="0"/>
  </r>
  <r>
    <x v="11"/>
    <x v="9"/>
    <d v="2007-10-01T00:00:00"/>
    <x v="6"/>
    <n v="1465"/>
    <n v="1447"/>
    <n v="2912"/>
    <m/>
    <x v="0"/>
  </r>
  <r>
    <x v="11"/>
    <x v="10"/>
    <d v="2007-11-01T00:00:00"/>
    <x v="6"/>
    <n v="1303"/>
    <n v="1247"/>
    <n v="2550"/>
    <m/>
    <x v="0"/>
  </r>
  <r>
    <x v="11"/>
    <x v="11"/>
    <d v="2007-12-01T00:00:00"/>
    <x v="6"/>
    <n v="1445"/>
    <n v="1458"/>
    <n v="2903"/>
    <m/>
    <x v="0"/>
  </r>
  <r>
    <x v="12"/>
    <x v="0"/>
    <d v="2008-01-01T00:00:00"/>
    <x v="6"/>
    <n v="1197"/>
    <n v="1263"/>
    <n v="2460"/>
    <m/>
    <x v="0"/>
  </r>
  <r>
    <x v="12"/>
    <x v="1"/>
    <d v="2008-02-01T00:00:00"/>
    <x v="6"/>
    <n v="1257"/>
    <n v="1318"/>
    <n v="2575"/>
    <m/>
    <x v="0"/>
  </r>
  <r>
    <x v="12"/>
    <x v="2"/>
    <d v="2008-03-01T00:00:00"/>
    <x v="6"/>
    <n v="1370"/>
    <n v="1501"/>
    <n v="2871"/>
    <m/>
    <x v="0"/>
  </r>
  <r>
    <x v="12"/>
    <x v="3"/>
    <d v="2008-04-01T00:00:00"/>
    <x v="6"/>
    <n v="1280"/>
    <n v="1278"/>
    <n v="2558"/>
    <m/>
    <x v="0"/>
  </r>
  <r>
    <x v="12"/>
    <x v="4"/>
    <d v="2008-05-01T00:00:00"/>
    <x v="6"/>
    <n v="1399"/>
    <n v="1514"/>
    <n v="2913"/>
    <m/>
    <x v="0"/>
  </r>
  <r>
    <x v="12"/>
    <x v="5"/>
    <d v="2008-06-01T00:00:00"/>
    <x v="6"/>
    <n v="1541"/>
    <n v="1710"/>
    <n v="3251"/>
    <m/>
    <x v="0"/>
  </r>
  <r>
    <x v="12"/>
    <x v="6"/>
    <d v="2008-07-01T00:00:00"/>
    <x v="6"/>
    <n v="1657"/>
    <n v="1667"/>
    <n v="3324"/>
    <m/>
    <x v="0"/>
  </r>
  <r>
    <x v="12"/>
    <x v="7"/>
    <d v="2008-08-01T00:00:00"/>
    <x v="6"/>
    <n v="1521"/>
    <n v="1398"/>
    <n v="2919"/>
    <m/>
    <x v="0"/>
  </r>
  <r>
    <x v="12"/>
    <x v="8"/>
    <d v="2008-09-01T00:00:00"/>
    <x v="6"/>
    <n v="1414"/>
    <n v="1454"/>
    <n v="2868"/>
    <m/>
    <x v="0"/>
  </r>
  <r>
    <x v="12"/>
    <x v="9"/>
    <d v="2008-10-01T00:00:00"/>
    <x v="6"/>
    <n v="1457"/>
    <n v="1360"/>
    <n v="2817"/>
    <m/>
    <x v="0"/>
  </r>
  <r>
    <x v="12"/>
    <x v="10"/>
    <d v="2008-11-01T00:00:00"/>
    <x v="6"/>
    <n v="1274"/>
    <n v="1272"/>
    <n v="2546"/>
    <m/>
    <x v="0"/>
  </r>
  <r>
    <x v="12"/>
    <x v="11"/>
    <d v="2008-12-01T00:00:00"/>
    <x v="6"/>
    <n v="1470"/>
    <n v="1474"/>
    <n v="2944"/>
    <m/>
    <x v="0"/>
  </r>
  <r>
    <x v="13"/>
    <x v="0"/>
    <d v="2009-01-01T00:00:00"/>
    <x v="6"/>
    <n v="1208"/>
    <n v="1079"/>
    <n v="2287"/>
    <m/>
    <x v="0"/>
  </r>
  <r>
    <x v="13"/>
    <x v="1"/>
    <d v="2009-02-01T00:00:00"/>
    <x v="6"/>
    <n v="1047"/>
    <n v="1135"/>
    <n v="2182"/>
    <m/>
    <x v="0"/>
  </r>
  <r>
    <x v="13"/>
    <x v="2"/>
    <d v="2009-03-01T00:00:00"/>
    <x v="6"/>
    <n v="1083"/>
    <n v="1143"/>
    <n v="2226"/>
    <m/>
    <x v="0"/>
  </r>
  <r>
    <x v="13"/>
    <x v="3"/>
    <d v="2009-04-01T00:00:00"/>
    <x v="6"/>
    <n v="1208"/>
    <n v="1183"/>
    <n v="2391"/>
    <m/>
    <x v="0"/>
  </r>
  <r>
    <x v="13"/>
    <x v="4"/>
    <d v="2009-05-01T00:00:00"/>
    <x v="6"/>
    <n v="1276"/>
    <n v="1329"/>
    <n v="2605"/>
    <m/>
    <x v="0"/>
  </r>
  <r>
    <x v="13"/>
    <x v="5"/>
    <d v="2009-06-01T00:00:00"/>
    <x v="6"/>
    <n v="1159"/>
    <n v="1392"/>
    <n v="2551"/>
    <m/>
    <x v="0"/>
  </r>
  <r>
    <x v="13"/>
    <x v="6"/>
    <d v="2009-07-01T00:00:00"/>
    <x v="6"/>
    <n v="1334"/>
    <n v="1379"/>
    <n v="2713"/>
    <m/>
    <x v="0"/>
  </r>
  <r>
    <x v="13"/>
    <x v="7"/>
    <d v="2009-08-01T00:00:00"/>
    <x v="6"/>
    <n v="1239"/>
    <n v="1117"/>
    <n v="2356"/>
    <m/>
    <x v="0"/>
  </r>
  <r>
    <x v="13"/>
    <x v="8"/>
    <d v="2009-09-01T00:00:00"/>
    <x v="6"/>
    <n v="1163"/>
    <n v="1129"/>
    <n v="2292"/>
    <m/>
    <x v="0"/>
  </r>
  <r>
    <x v="13"/>
    <x v="9"/>
    <d v="2009-10-01T00:00:00"/>
    <x v="6"/>
    <n v="1174"/>
    <n v="1120"/>
    <n v="2294"/>
    <m/>
    <x v="0"/>
  </r>
  <r>
    <x v="13"/>
    <x v="10"/>
    <d v="2009-11-01T00:00:00"/>
    <x v="6"/>
    <n v="1130"/>
    <n v="1119"/>
    <n v="2249"/>
    <m/>
    <x v="0"/>
  </r>
  <r>
    <x v="13"/>
    <x v="11"/>
    <d v="2009-12-01T00:00:00"/>
    <x v="6"/>
    <n v="1231"/>
    <n v="1199"/>
    <n v="2430"/>
    <m/>
    <x v="0"/>
  </r>
  <r>
    <x v="14"/>
    <x v="0"/>
    <d v="2010-01-01T00:00:00"/>
    <x v="6"/>
    <n v="988"/>
    <n v="992"/>
    <n v="1980"/>
    <m/>
    <x v="0"/>
  </r>
  <r>
    <x v="14"/>
    <x v="1"/>
    <d v="2010-02-01T00:00:00"/>
    <x v="6"/>
    <n v="944"/>
    <n v="999"/>
    <n v="1943"/>
    <m/>
    <x v="0"/>
  </r>
  <r>
    <x v="14"/>
    <x v="2"/>
    <d v="2010-03-01T00:00:00"/>
    <x v="6"/>
    <n v="1082"/>
    <n v="1139"/>
    <n v="2221"/>
    <m/>
    <x v="0"/>
  </r>
  <r>
    <x v="14"/>
    <x v="3"/>
    <d v="2010-04-01T00:00:00"/>
    <x v="6"/>
    <n v="1183"/>
    <n v="1209"/>
    <n v="2392"/>
    <m/>
    <x v="0"/>
  </r>
  <r>
    <x v="14"/>
    <x v="4"/>
    <d v="2010-05-01T00:00:00"/>
    <x v="6"/>
    <n v="1119"/>
    <n v="1244"/>
    <n v="2363"/>
    <m/>
    <x v="0"/>
  </r>
  <r>
    <x v="14"/>
    <x v="5"/>
    <d v="2010-06-01T00:00:00"/>
    <x v="6"/>
    <n v="1226"/>
    <n v="1492"/>
    <n v="2718"/>
    <m/>
    <x v="0"/>
  </r>
  <r>
    <x v="14"/>
    <x v="6"/>
    <d v="2010-07-01T00:00:00"/>
    <x v="6"/>
    <n v="1419"/>
    <n v="1374"/>
    <n v="2793"/>
    <m/>
    <x v="0"/>
  </r>
  <r>
    <x v="14"/>
    <x v="7"/>
    <d v="2010-08-01T00:00:00"/>
    <x v="6"/>
    <n v="1444"/>
    <n v="1176"/>
    <n v="2620"/>
    <m/>
    <x v="0"/>
  </r>
  <r>
    <x v="14"/>
    <x v="8"/>
    <d v="2010-09-01T00:00:00"/>
    <x v="6"/>
    <n v="1202"/>
    <n v="1182"/>
    <n v="2384"/>
    <m/>
    <x v="0"/>
  </r>
  <r>
    <x v="14"/>
    <x v="9"/>
    <d v="2010-10-01T00:00:00"/>
    <x v="6"/>
    <n v="1212"/>
    <n v="1166"/>
    <n v="2378"/>
    <m/>
    <x v="0"/>
  </r>
  <r>
    <x v="14"/>
    <x v="10"/>
    <d v="2010-11-01T00:00:00"/>
    <x v="6"/>
    <n v="1261"/>
    <n v="1149"/>
    <n v="2410"/>
    <m/>
    <x v="0"/>
  </r>
  <r>
    <x v="14"/>
    <x v="11"/>
    <d v="2010-12-01T00:00:00"/>
    <x v="6"/>
    <n v="1232"/>
    <n v="1199"/>
    <n v="2431"/>
    <m/>
    <x v="0"/>
  </r>
  <r>
    <x v="15"/>
    <x v="0"/>
    <d v="2011-01-01T00:00:00"/>
    <x v="6"/>
    <n v="987"/>
    <n v="1027"/>
    <n v="2014"/>
    <m/>
    <x v="0"/>
  </r>
  <r>
    <x v="15"/>
    <x v="1"/>
    <d v="2011-02-01T00:00:00"/>
    <x v="6"/>
    <n v="951"/>
    <n v="933"/>
    <n v="1884"/>
    <m/>
    <x v="0"/>
  </r>
  <r>
    <x v="15"/>
    <x v="2"/>
    <d v="2011-03-01T00:00:00"/>
    <x v="6"/>
    <n v="1014"/>
    <n v="1104"/>
    <n v="2118"/>
    <m/>
    <x v="0"/>
  </r>
  <r>
    <x v="15"/>
    <x v="3"/>
    <d v="2011-04-01T00:00:00"/>
    <x v="6"/>
    <n v="1095"/>
    <n v="1090"/>
    <n v="2185"/>
    <m/>
    <x v="0"/>
  </r>
  <r>
    <x v="15"/>
    <x v="4"/>
    <d v="2011-05-01T00:00:00"/>
    <x v="6"/>
    <n v="1184"/>
    <n v="1214"/>
    <n v="2398"/>
    <m/>
    <x v="0"/>
  </r>
  <r>
    <x v="15"/>
    <x v="5"/>
    <d v="2011-06-01T00:00:00"/>
    <x v="6"/>
    <n v="1201"/>
    <n v="1503"/>
    <n v="2704"/>
    <m/>
    <x v="0"/>
  </r>
  <r>
    <x v="15"/>
    <x v="6"/>
    <d v="2011-07-01T00:00:00"/>
    <x v="6"/>
    <n v="1447"/>
    <n v="1418"/>
    <n v="2865"/>
    <m/>
    <x v="0"/>
  </r>
  <r>
    <x v="15"/>
    <x v="7"/>
    <d v="2011-08-01T00:00:00"/>
    <x v="6"/>
    <n v="1464"/>
    <n v="1193"/>
    <n v="2657"/>
    <m/>
    <x v="0"/>
  </r>
  <r>
    <x v="15"/>
    <x v="8"/>
    <d v="2011-09-01T00:00:00"/>
    <x v="6"/>
    <n v="1241"/>
    <n v="1315"/>
    <n v="2556"/>
    <m/>
    <x v="0"/>
  </r>
  <r>
    <x v="15"/>
    <x v="9"/>
    <d v="2011-10-01T00:00:00"/>
    <x v="6"/>
    <n v="1320"/>
    <n v="1331"/>
    <n v="2651"/>
    <m/>
    <x v="0"/>
  </r>
  <r>
    <x v="15"/>
    <x v="10"/>
    <d v="2011-11-01T00:00:00"/>
    <x v="6"/>
    <n v="1106"/>
    <n v="1110"/>
    <n v="2216"/>
    <m/>
    <x v="0"/>
  </r>
  <r>
    <x v="15"/>
    <x v="11"/>
    <d v="2011-12-01T00:00:00"/>
    <x v="6"/>
    <n v="1179"/>
    <n v="1089"/>
    <n v="2268"/>
    <m/>
    <x v="0"/>
  </r>
  <r>
    <x v="16"/>
    <x v="0"/>
    <d v="2012-01-01T00:00:00"/>
    <x v="6"/>
    <n v="1006"/>
    <n v="1011"/>
    <n v="2017"/>
    <m/>
    <x v="0"/>
  </r>
  <r>
    <x v="16"/>
    <x v="1"/>
    <d v="2012-02-01T00:00:00"/>
    <x v="6"/>
    <n v="973"/>
    <n v="1013"/>
    <n v="1986"/>
    <m/>
    <x v="0"/>
  </r>
  <r>
    <x v="16"/>
    <x v="2"/>
    <d v="2012-03-01T00:00:00"/>
    <x v="6"/>
    <n v="1006"/>
    <n v="1011"/>
    <n v="2017"/>
    <m/>
    <x v="0"/>
  </r>
  <r>
    <x v="16"/>
    <x v="3"/>
    <d v="2012-04-01T00:00:00"/>
    <x v="6"/>
    <n v="978"/>
    <n v="1060"/>
    <n v="2038"/>
    <m/>
    <x v="0"/>
  </r>
  <r>
    <x v="16"/>
    <x v="4"/>
    <d v="2012-05-01T00:00:00"/>
    <x v="6"/>
    <n v="968"/>
    <n v="1015"/>
    <n v="1983"/>
    <m/>
    <x v="0"/>
  </r>
  <r>
    <x v="16"/>
    <x v="5"/>
    <d v="2012-06-01T00:00:00"/>
    <x v="6"/>
    <n v="1090"/>
    <n v="1236"/>
    <n v="2326"/>
    <m/>
    <x v="0"/>
  </r>
  <r>
    <x v="16"/>
    <x v="6"/>
    <d v="2012-07-01T00:00:00"/>
    <x v="6"/>
    <n v="1286"/>
    <n v="1275"/>
    <n v="2561"/>
    <m/>
    <x v="0"/>
  </r>
  <r>
    <x v="16"/>
    <x v="7"/>
    <d v="2012-08-01T00:00:00"/>
    <x v="6"/>
    <n v="1435"/>
    <n v="1230"/>
    <n v="2665"/>
    <m/>
    <x v="0"/>
  </r>
  <r>
    <x v="16"/>
    <x v="8"/>
    <d v="2012-09-01T00:00:00"/>
    <x v="6"/>
    <n v="1075"/>
    <n v="1102"/>
    <n v="2177"/>
    <m/>
    <x v="0"/>
  </r>
  <r>
    <x v="16"/>
    <x v="9"/>
    <d v="2012-10-01T00:00:00"/>
    <x v="6"/>
    <n v="1123"/>
    <n v="1052"/>
    <n v="2175"/>
    <m/>
    <x v="0"/>
  </r>
  <r>
    <x v="16"/>
    <x v="10"/>
    <d v="2012-11-01T00:00:00"/>
    <x v="6"/>
    <n v="1011"/>
    <n v="1064"/>
    <n v="2075"/>
    <m/>
    <x v="0"/>
  </r>
  <r>
    <x v="16"/>
    <x v="11"/>
    <d v="2012-12-01T00:00:00"/>
    <x v="6"/>
    <n v="1037"/>
    <n v="1033"/>
    <n v="2070"/>
    <m/>
    <x v="0"/>
  </r>
  <r>
    <x v="17"/>
    <x v="0"/>
    <d v="2013-01-01T00:00:00"/>
    <x v="6"/>
    <n v="880"/>
    <n v="831"/>
    <n v="1711"/>
    <m/>
    <x v="0"/>
  </r>
  <r>
    <x v="17"/>
    <x v="1"/>
    <d v="2013-02-01T00:00:00"/>
    <x v="6"/>
    <n v="847"/>
    <n v="918"/>
    <n v="1765"/>
    <m/>
    <x v="0"/>
  </r>
  <r>
    <x v="17"/>
    <x v="2"/>
    <d v="2013-03-01T00:00:00"/>
    <x v="6"/>
    <n v="947"/>
    <n v="970"/>
    <n v="1917"/>
    <m/>
    <x v="0"/>
  </r>
  <r>
    <x v="17"/>
    <x v="3"/>
    <d v="2013-04-01T00:00:00"/>
    <x v="6"/>
    <n v="913"/>
    <n v="969"/>
    <n v="1882"/>
    <m/>
    <x v="0"/>
  </r>
  <r>
    <x v="17"/>
    <x v="4"/>
    <d v="2013-05-01T00:00:00"/>
    <x v="6"/>
    <n v="1115"/>
    <n v="1173"/>
    <n v="2288"/>
    <m/>
    <x v="0"/>
  </r>
  <r>
    <x v="17"/>
    <x v="5"/>
    <d v="2013-06-01T00:00:00"/>
    <x v="6"/>
    <n v="1259"/>
    <n v="1546"/>
    <n v="2805"/>
    <m/>
    <x v="0"/>
  </r>
  <r>
    <x v="17"/>
    <x v="6"/>
    <d v="2013-07-01T00:00:00"/>
    <x v="6"/>
    <n v="1493"/>
    <n v="1465"/>
    <n v="2958"/>
    <m/>
    <x v="0"/>
  </r>
  <r>
    <x v="17"/>
    <x v="7"/>
    <d v="2013-08-01T00:00:00"/>
    <x v="6"/>
    <n v="1474"/>
    <n v="1300"/>
    <n v="2774"/>
    <m/>
    <x v="0"/>
  </r>
  <r>
    <x v="17"/>
    <x v="8"/>
    <d v="2013-09-01T00:00:00"/>
    <x v="6"/>
    <n v="1160"/>
    <n v="1184"/>
    <n v="2344"/>
    <m/>
    <x v="0"/>
  </r>
  <r>
    <x v="17"/>
    <x v="9"/>
    <d v="2013-10-01T00:00:00"/>
    <x v="6"/>
    <n v="1246"/>
    <n v="1205"/>
    <n v="2451"/>
    <m/>
    <x v="0"/>
  </r>
  <r>
    <x v="17"/>
    <x v="10"/>
    <d v="2013-11-01T00:00:00"/>
    <x v="6"/>
    <n v="1003"/>
    <n v="887"/>
    <n v="1890"/>
    <m/>
    <x v="0"/>
  </r>
  <r>
    <x v="17"/>
    <x v="11"/>
    <d v="2013-12-01T00:00:00"/>
    <x v="6"/>
    <n v="1102"/>
    <n v="1125"/>
    <n v="2227"/>
    <m/>
    <x v="0"/>
  </r>
  <r>
    <x v="18"/>
    <x v="0"/>
    <d v="2014-01-01T00:00:00"/>
    <x v="6"/>
    <n v="711"/>
    <n v="716"/>
    <n v="1427"/>
    <m/>
    <x v="0"/>
  </r>
  <r>
    <x v="18"/>
    <x v="1"/>
    <d v="2014-02-01T00:00:00"/>
    <x v="6"/>
    <n v="562"/>
    <n v="639"/>
    <n v="1201"/>
    <m/>
    <x v="0"/>
  </r>
  <r>
    <x v="18"/>
    <x v="2"/>
    <d v="2014-03-01T00:00:00"/>
    <x v="6"/>
    <n v="573"/>
    <n v="597"/>
    <n v="1170"/>
    <m/>
    <x v="0"/>
  </r>
  <r>
    <x v="18"/>
    <x v="3"/>
    <d v="2014-04-01T00:00:00"/>
    <x v="6"/>
    <n v="627"/>
    <n v="675"/>
    <n v="1302"/>
    <m/>
    <x v="0"/>
  </r>
  <r>
    <x v="18"/>
    <x v="4"/>
    <d v="2014-05-01T00:00:00"/>
    <x v="6"/>
    <n v="711"/>
    <n v="700"/>
    <n v="1411"/>
    <m/>
    <x v="0"/>
  </r>
  <r>
    <x v="18"/>
    <x v="5"/>
    <d v="2014-06-01T00:00:00"/>
    <x v="6"/>
    <n v="818"/>
    <n v="1059"/>
    <n v="1877"/>
    <m/>
    <x v="0"/>
  </r>
  <r>
    <x v="18"/>
    <x v="6"/>
    <d v="2014-07-01T00:00:00"/>
    <x v="6"/>
    <n v="943"/>
    <n v="918"/>
    <n v="1861"/>
    <m/>
    <x v="0"/>
  </r>
  <r>
    <x v="18"/>
    <x v="7"/>
    <d v="2014-08-01T00:00:00"/>
    <x v="6"/>
    <n v="858"/>
    <n v="669"/>
    <n v="1527"/>
    <m/>
    <x v="0"/>
  </r>
  <r>
    <x v="18"/>
    <x v="8"/>
    <d v="2014-09-01T00:00:00"/>
    <x v="6"/>
    <n v="641"/>
    <n v="607"/>
    <n v="1248"/>
    <m/>
    <x v="0"/>
  </r>
  <r>
    <x v="18"/>
    <x v="9"/>
    <d v="2014-10-01T00:00:00"/>
    <x v="6"/>
    <n v="455"/>
    <n v="468"/>
    <n v="923"/>
    <m/>
    <x v="0"/>
  </r>
  <r>
    <x v="18"/>
    <x v="10"/>
    <d v="2014-11-01T00:00:00"/>
    <x v="6"/>
    <n v="398"/>
    <n v="366"/>
    <n v="764"/>
    <m/>
    <x v="0"/>
  </r>
  <r>
    <x v="18"/>
    <x v="11"/>
    <d v="2014-12-01T00:00:00"/>
    <x v="6"/>
    <n v="411"/>
    <n v="435"/>
    <n v="846"/>
    <m/>
    <x v="0"/>
  </r>
  <r>
    <x v="19"/>
    <x v="0"/>
    <d v="2015-01-01T00:00:00"/>
    <x v="6"/>
    <n v="425"/>
    <n v="383"/>
    <n v="808"/>
    <m/>
    <x v="0"/>
  </r>
  <r>
    <x v="19"/>
    <x v="1"/>
    <d v="2015-02-01T00:00:00"/>
    <x v="6"/>
    <n v="330"/>
    <n v="379"/>
    <n v="709"/>
    <m/>
    <x v="0"/>
  </r>
  <r>
    <x v="19"/>
    <x v="2"/>
    <d v="2015-03-01T00:00:00"/>
    <x v="6"/>
    <n v="457"/>
    <n v="470"/>
    <n v="927"/>
    <m/>
    <x v="0"/>
  </r>
  <r>
    <x v="19"/>
    <x v="3"/>
    <d v="2015-04-01T00:00:00"/>
    <x v="6"/>
    <n v="379"/>
    <n v="453"/>
    <n v="832"/>
    <m/>
    <x v="0"/>
  </r>
  <r>
    <x v="19"/>
    <x v="4"/>
    <d v="2015-05-01T00:00:00"/>
    <x v="6"/>
    <n v="312"/>
    <n v="314"/>
    <n v="626"/>
    <m/>
    <x v="0"/>
  </r>
  <r>
    <x v="19"/>
    <x v="5"/>
    <d v="2015-06-01T00:00:00"/>
    <x v="6"/>
    <n v="204"/>
    <n v="228"/>
    <n v="432"/>
    <m/>
    <x v="0"/>
  </r>
  <r>
    <x v="19"/>
    <x v="6"/>
    <d v="2015-07-01T00:00:00"/>
    <x v="6"/>
    <n v="201"/>
    <n v="202"/>
    <n v="403"/>
    <m/>
    <x v="0"/>
  </r>
  <r>
    <x v="19"/>
    <x v="7"/>
    <d v="2015-08-01T00:00:00"/>
    <x v="6"/>
    <n v="288"/>
    <n v="246"/>
    <n v="534"/>
    <m/>
    <x v="0"/>
  </r>
  <r>
    <x v="19"/>
    <x v="8"/>
    <d v="2015-09-01T00:00:00"/>
    <x v="6"/>
    <n v="219"/>
    <n v="226"/>
    <n v="445"/>
    <m/>
    <x v="0"/>
  </r>
  <r>
    <x v="19"/>
    <x v="9"/>
    <d v="2015-10-01T00:00:00"/>
    <x v="6"/>
    <n v="222"/>
    <n v="222"/>
    <n v="444"/>
    <m/>
    <x v="0"/>
  </r>
  <r>
    <x v="19"/>
    <x v="10"/>
    <d v="2015-11-01T00:00:00"/>
    <x v="6"/>
    <n v="271"/>
    <n v="251"/>
    <n v="522"/>
    <m/>
    <x v="0"/>
  </r>
  <r>
    <x v="19"/>
    <x v="11"/>
    <d v="2015-12-01T00:00:00"/>
    <x v="6"/>
    <n v="283"/>
    <n v="251"/>
    <n v="534"/>
    <m/>
    <x v="0"/>
  </r>
  <r>
    <x v="0"/>
    <x v="0"/>
    <d v="1996-01-01T00:00:00"/>
    <x v="7"/>
    <n v="792"/>
    <n v="792"/>
    <n v="1584"/>
    <m/>
    <x v="0"/>
  </r>
  <r>
    <x v="0"/>
    <x v="1"/>
    <d v="1996-02-01T00:00:00"/>
    <x v="7"/>
    <n v="689"/>
    <n v="681"/>
    <n v="1370"/>
    <m/>
    <x v="0"/>
  </r>
  <r>
    <x v="0"/>
    <x v="2"/>
    <d v="1996-03-01T00:00:00"/>
    <x v="7"/>
    <n v="829"/>
    <n v="773"/>
    <n v="1602"/>
    <m/>
    <x v="0"/>
  </r>
  <r>
    <x v="0"/>
    <x v="3"/>
    <d v="1996-04-01T00:00:00"/>
    <x v="7"/>
    <n v="686"/>
    <n v="720"/>
    <n v="1406"/>
    <m/>
    <x v="0"/>
  </r>
  <r>
    <x v="0"/>
    <x v="4"/>
    <d v="1996-05-01T00:00:00"/>
    <x v="7"/>
    <n v="805"/>
    <n v="805"/>
    <n v="1610"/>
    <m/>
    <x v="0"/>
  </r>
  <r>
    <x v="0"/>
    <x v="5"/>
    <d v="1996-06-01T00:00:00"/>
    <x v="7"/>
    <n v="739"/>
    <n v="779"/>
    <n v="1518"/>
    <m/>
    <x v="0"/>
  </r>
  <r>
    <x v="0"/>
    <x v="6"/>
    <d v="1996-07-01T00:00:00"/>
    <x v="7"/>
    <n v="675"/>
    <n v="704"/>
    <n v="1379"/>
    <m/>
    <x v="0"/>
  </r>
  <r>
    <x v="0"/>
    <x v="7"/>
    <d v="1996-08-01T00:00:00"/>
    <x v="7"/>
    <n v="762"/>
    <n v="776"/>
    <n v="1538"/>
    <m/>
    <x v="0"/>
  </r>
  <r>
    <x v="0"/>
    <x v="8"/>
    <d v="1996-09-01T00:00:00"/>
    <x v="7"/>
    <n v="784"/>
    <n v="748"/>
    <n v="1532"/>
    <m/>
    <x v="0"/>
  </r>
  <r>
    <x v="0"/>
    <x v="9"/>
    <d v="1996-10-01T00:00:00"/>
    <x v="7"/>
    <n v="772"/>
    <n v="819"/>
    <n v="1591"/>
    <m/>
    <x v="0"/>
  </r>
  <r>
    <x v="0"/>
    <x v="10"/>
    <d v="1996-11-01T00:00:00"/>
    <x v="7"/>
    <n v="706"/>
    <n v="739"/>
    <n v="1445"/>
    <m/>
    <x v="0"/>
  </r>
  <r>
    <x v="0"/>
    <x v="11"/>
    <d v="1996-12-01T00:00:00"/>
    <x v="7"/>
    <n v="715"/>
    <n v="831"/>
    <n v="1546"/>
    <m/>
    <x v="0"/>
  </r>
  <r>
    <x v="1"/>
    <x v="0"/>
    <d v="1997-01-01T00:00:00"/>
    <x v="7"/>
    <n v="712"/>
    <n v="711"/>
    <n v="1423"/>
    <m/>
    <x v="0"/>
  </r>
  <r>
    <x v="1"/>
    <x v="1"/>
    <d v="1997-02-01T00:00:00"/>
    <x v="7"/>
    <n v="651"/>
    <n v="696"/>
    <n v="1347"/>
    <m/>
    <x v="0"/>
  </r>
  <r>
    <x v="1"/>
    <x v="2"/>
    <d v="1997-03-01T00:00:00"/>
    <x v="7"/>
    <n v="713"/>
    <n v="767"/>
    <n v="1480"/>
    <m/>
    <x v="0"/>
  </r>
  <r>
    <x v="1"/>
    <x v="3"/>
    <d v="1997-04-01T00:00:00"/>
    <x v="7"/>
    <n v="806"/>
    <n v="878"/>
    <n v="1684"/>
    <m/>
    <x v="0"/>
  </r>
  <r>
    <x v="1"/>
    <x v="4"/>
    <d v="1997-05-01T00:00:00"/>
    <x v="7"/>
    <n v="922"/>
    <n v="969"/>
    <n v="1891"/>
    <m/>
    <x v="0"/>
  </r>
  <r>
    <x v="1"/>
    <x v="5"/>
    <d v="1997-06-01T00:00:00"/>
    <x v="7"/>
    <n v="1018"/>
    <n v="1086"/>
    <n v="2104"/>
    <m/>
    <x v="0"/>
  </r>
  <r>
    <x v="1"/>
    <x v="6"/>
    <d v="1997-07-01T00:00:00"/>
    <x v="7"/>
    <n v="1112"/>
    <n v="1184"/>
    <n v="2296"/>
    <m/>
    <x v="0"/>
  </r>
  <r>
    <x v="1"/>
    <x v="7"/>
    <d v="1997-08-01T00:00:00"/>
    <x v="7"/>
    <n v="1128"/>
    <n v="1132"/>
    <n v="2260"/>
    <m/>
    <x v="0"/>
  </r>
  <r>
    <x v="1"/>
    <x v="8"/>
    <d v="1997-09-01T00:00:00"/>
    <x v="7"/>
    <n v="1110"/>
    <n v="1127"/>
    <n v="2237"/>
    <m/>
    <x v="0"/>
  </r>
  <r>
    <x v="1"/>
    <x v="9"/>
    <d v="1997-10-01T00:00:00"/>
    <x v="7"/>
    <n v="930"/>
    <n v="912"/>
    <n v="1842"/>
    <m/>
    <x v="0"/>
  </r>
  <r>
    <x v="1"/>
    <x v="10"/>
    <d v="1997-11-01T00:00:00"/>
    <x v="7"/>
    <n v="879"/>
    <n v="903"/>
    <n v="1782"/>
    <m/>
    <x v="0"/>
  </r>
  <r>
    <x v="1"/>
    <x v="11"/>
    <d v="1997-12-01T00:00:00"/>
    <x v="7"/>
    <n v="934"/>
    <n v="979"/>
    <n v="1913"/>
    <m/>
    <x v="0"/>
  </r>
  <r>
    <x v="2"/>
    <x v="0"/>
    <d v="1998-01-01T00:00:00"/>
    <x v="7"/>
    <n v="921"/>
    <n v="926"/>
    <n v="1847"/>
    <m/>
    <x v="0"/>
  </r>
  <r>
    <x v="2"/>
    <x v="1"/>
    <d v="1998-02-01T00:00:00"/>
    <x v="7"/>
    <n v="782"/>
    <n v="829"/>
    <n v="1611"/>
    <m/>
    <x v="0"/>
  </r>
  <r>
    <x v="2"/>
    <x v="2"/>
    <d v="1998-03-01T00:00:00"/>
    <x v="7"/>
    <n v="890"/>
    <n v="833"/>
    <n v="1723"/>
    <m/>
    <x v="0"/>
  </r>
  <r>
    <x v="2"/>
    <x v="3"/>
    <d v="1998-04-01T00:00:00"/>
    <x v="7"/>
    <n v="815"/>
    <n v="815"/>
    <n v="1630"/>
    <m/>
    <x v="0"/>
  </r>
  <r>
    <x v="2"/>
    <x v="4"/>
    <d v="1998-05-01T00:00:00"/>
    <x v="7"/>
    <n v="846"/>
    <n v="881"/>
    <n v="1727"/>
    <m/>
    <x v="0"/>
  </r>
  <r>
    <x v="2"/>
    <x v="5"/>
    <d v="1998-06-01T00:00:00"/>
    <x v="7"/>
    <n v="877"/>
    <n v="843"/>
    <n v="1720"/>
    <m/>
    <x v="0"/>
  </r>
  <r>
    <x v="2"/>
    <x v="6"/>
    <d v="1998-07-01T00:00:00"/>
    <x v="7"/>
    <n v="965"/>
    <n v="951"/>
    <n v="1916"/>
    <m/>
    <x v="0"/>
  </r>
  <r>
    <x v="2"/>
    <x v="7"/>
    <d v="1998-08-01T00:00:00"/>
    <x v="7"/>
    <n v="940"/>
    <n v="980"/>
    <n v="1920"/>
    <m/>
    <x v="0"/>
  </r>
  <r>
    <x v="2"/>
    <x v="8"/>
    <d v="1998-09-01T00:00:00"/>
    <x v="7"/>
    <n v="828"/>
    <n v="826"/>
    <n v="1654"/>
    <m/>
    <x v="0"/>
  </r>
  <r>
    <x v="2"/>
    <x v="9"/>
    <d v="1998-10-01T00:00:00"/>
    <x v="7"/>
    <n v="883"/>
    <n v="810"/>
    <n v="1693"/>
    <m/>
    <x v="0"/>
  </r>
  <r>
    <x v="2"/>
    <x v="10"/>
    <d v="1998-11-01T00:00:00"/>
    <x v="7"/>
    <n v="744"/>
    <n v="741"/>
    <n v="1485"/>
    <m/>
    <x v="0"/>
  </r>
  <r>
    <x v="2"/>
    <x v="11"/>
    <d v="1998-12-01T00:00:00"/>
    <x v="7"/>
    <n v="809"/>
    <n v="854"/>
    <n v="1663"/>
    <m/>
    <x v="0"/>
  </r>
  <r>
    <x v="3"/>
    <x v="0"/>
    <d v="1999-01-01T00:00:00"/>
    <x v="7"/>
    <n v="721"/>
    <n v="714"/>
    <n v="1435"/>
    <m/>
    <x v="0"/>
  </r>
  <r>
    <x v="3"/>
    <x v="1"/>
    <d v="1999-02-01T00:00:00"/>
    <x v="7"/>
    <n v="649"/>
    <n v="657"/>
    <n v="1306"/>
    <m/>
    <x v="0"/>
  </r>
  <r>
    <x v="3"/>
    <x v="2"/>
    <d v="1999-03-01T00:00:00"/>
    <x v="7"/>
    <n v="673"/>
    <n v="679"/>
    <n v="1352"/>
    <m/>
    <x v="0"/>
  </r>
  <r>
    <x v="3"/>
    <x v="3"/>
    <d v="1999-04-01T00:00:00"/>
    <x v="7"/>
    <n v="691"/>
    <n v="660"/>
    <n v="1351"/>
    <m/>
    <x v="0"/>
  </r>
  <r>
    <x v="3"/>
    <x v="4"/>
    <d v="1999-05-01T00:00:00"/>
    <x v="7"/>
    <n v="692"/>
    <n v="649"/>
    <n v="1341"/>
    <m/>
    <x v="0"/>
  </r>
  <r>
    <x v="3"/>
    <x v="5"/>
    <d v="1999-06-01T00:00:00"/>
    <x v="7"/>
    <n v="795"/>
    <n v="764"/>
    <n v="1559"/>
    <m/>
    <x v="0"/>
  </r>
  <r>
    <x v="3"/>
    <x v="6"/>
    <d v="1999-07-01T00:00:00"/>
    <x v="7"/>
    <n v="815"/>
    <n v="819"/>
    <n v="1634"/>
    <m/>
    <x v="0"/>
  </r>
  <r>
    <x v="3"/>
    <x v="7"/>
    <d v="1999-08-01T00:00:00"/>
    <x v="7"/>
    <n v="956"/>
    <n v="956"/>
    <n v="1912"/>
    <m/>
    <x v="0"/>
  </r>
  <r>
    <x v="3"/>
    <x v="8"/>
    <d v="1999-09-01T00:00:00"/>
    <x v="7"/>
    <n v="873"/>
    <n v="817"/>
    <n v="1690"/>
    <m/>
    <x v="0"/>
  </r>
  <r>
    <x v="3"/>
    <x v="9"/>
    <d v="1999-10-01T00:00:00"/>
    <x v="7"/>
    <n v="799"/>
    <n v="733"/>
    <n v="1532"/>
    <m/>
    <x v="0"/>
  </r>
  <r>
    <x v="3"/>
    <x v="10"/>
    <d v="1999-11-01T00:00:00"/>
    <x v="7"/>
    <n v="782"/>
    <n v="770"/>
    <n v="1552"/>
    <m/>
    <x v="0"/>
  </r>
  <r>
    <x v="3"/>
    <x v="11"/>
    <d v="1999-12-01T00:00:00"/>
    <x v="7"/>
    <n v="808"/>
    <n v="1091"/>
    <n v="1899"/>
    <m/>
    <x v="0"/>
  </r>
  <r>
    <x v="4"/>
    <x v="0"/>
    <d v="2000-01-01T00:00:00"/>
    <x v="7"/>
    <n v="778"/>
    <n v="730"/>
    <n v="1508"/>
    <m/>
    <x v="0"/>
  </r>
  <r>
    <x v="4"/>
    <x v="1"/>
    <d v="2000-02-01T00:00:00"/>
    <x v="7"/>
    <n v="652"/>
    <n v="687"/>
    <n v="1339"/>
    <m/>
    <x v="0"/>
  </r>
  <r>
    <x v="4"/>
    <x v="2"/>
    <d v="2000-03-01T00:00:00"/>
    <x v="7"/>
    <n v="748"/>
    <n v="685"/>
    <n v="1433"/>
    <m/>
    <x v="0"/>
  </r>
  <r>
    <x v="4"/>
    <x v="3"/>
    <d v="2000-04-01T00:00:00"/>
    <x v="7"/>
    <n v="707"/>
    <n v="782"/>
    <n v="1489"/>
    <m/>
    <x v="0"/>
  </r>
  <r>
    <x v="4"/>
    <x v="4"/>
    <d v="2000-05-01T00:00:00"/>
    <x v="7"/>
    <n v="791"/>
    <n v="898"/>
    <n v="1689"/>
    <m/>
    <x v="0"/>
  </r>
  <r>
    <x v="4"/>
    <x v="5"/>
    <d v="2000-06-01T00:00:00"/>
    <x v="7"/>
    <n v="842"/>
    <n v="848"/>
    <n v="1690"/>
    <m/>
    <x v="0"/>
  </r>
  <r>
    <x v="4"/>
    <x v="6"/>
    <d v="2000-07-01T00:00:00"/>
    <x v="7"/>
    <n v="759"/>
    <n v="863"/>
    <n v="1622"/>
    <m/>
    <x v="0"/>
  </r>
  <r>
    <x v="4"/>
    <x v="7"/>
    <d v="2000-08-01T00:00:00"/>
    <x v="7"/>
    <n v="867"/>
    <n v="927"/>
    <n v="1794"/>
    <m/>
    <x v="0"/>
  </r>
  <r>
    <x v="4"/>
    <x v="8"/>
    <d v="2000-09-01T00:00:00"/>
    <x v="7"/>
    <n v="713"/>
    <n v="762"/>
    <n v="1475"/>
    <m/>
    <x v="0"/>
  </r>
  <r>
    <x v="4"/>
    <x v="9"/>
    <d v="2000-10-01T00:00:00"/>
    <x v="7"/>
    <n v="991"/>
    <n v="980"/>
    <n v="1971"/>
    <m/>
    <x v="0"/>
  </r>
  <r>
    <x v="4"/>
    <x v="10"/>
    <d v="2000-11-01T00:00:00"/>
    <x v="7"/>
    <n v="925"/>
    <n v="977"/>
    <n v="1902"/>
    <m/>
    <x v="0"/>
  </r>
  <r>
    <x v="4"/>
    <x v="11"/>
    <d v="2000-12-01T00:00:00"/>
    <x v="7"/>
    <n v="861"/>
    <n v="889"/>
    <n v="1750"/>
    <m/>
    <x v="0"/>
  </r>
  <r>
    <x v="5"/>
    <x v="0"/>
    <d v="2001-01-01T00:00:00"/>
    <x v="7"/>
    <n v="835"/>
    <n v="805"/>
    <n v="1640"/>
    <m/>
    <x v="0"/>
  </r>
  <r>
    <x v="5"/>
    <x v="1"/>
    <d v="2001-02-01T00:00:00"/>
    <x v="7"/>
    <n v="656"/>
    <n v="740"/>
    <n v="1396"/>
    <m/>
    <x v="0"/>
  </r>
  <r>
    <x v="5"/>
    <x v="2"/>
    <d v="2001-03-01T00:00:00"/>
    <x v="7"/>
    <n v="757"/>
    <n v="791"/>
    <n v="1548"/>
    <m/>
    <x v="0"/>
  </r>
  <r>
    <x v="5"/>
    <x v="3"/>
    <d v="2001-04-01T00:00:00"/>
    <x v="7"/>
    <n v="799"/>
    <n v="860"/>
    <n v="1659"/>
    <m/>
    <x v="0"/>
  </r>
  <r>
    <x v="5"/>
    <x v="4"/>
    <d v="2001-05-01T00:00:00"/>
    <x v="7"/>
    <n v="877"/>
    <n v="926"/>
    <n v="1803"/>
    <m/>
    <x v="0"/>
  </r>
  <r>
    <x v="5"/>
    <x v="5"/>
    <d v="2001-06-01T00:00:00"/>
    <x v="7"/>
    <n v="816"/>
    <n v="931"/>
    <n v="1747"/>
    <m/>
    <x v="0"/>
  </r>
  <r>
    <x v="5"/>
    <x v="6"/>
    <d v="2001-07-01T00:00:00"/>
    <x v="7"/>
    <n v="851"/>
    <n v="898"/>
    <n v="1749"/>
    <m/>
    <x v="0"/>
  </r>
  <r>
    <x v="5"/>
    <x v="7"/>
    <d v="2001-08-01T00:00:00"/>
    <x v="7"/>
    <n v="888"/>
    <n v="931"/>
    <n v="1819"/>
    <m/>
    <x v="0"/>
  </r>
  <r>
    <x v="5"/>
    <x v="8"/>
    <d v="2001-09-01T00:00:00"/>
    <x v="7"/>
    <n v="432"/>
    <n v="404"/>
    <n v="836"/>
    <m/>
    <x v="0"/>
  </r>
  <r>
    <x v="5"/>
    <x v="9"/>
    <d v="2001-10-01T00:00:00"/>
    <x v="7"/>
    <n v="557"/>
    <n v="619"/>
    <n v="1176"/>
    <m/>
    <x v="0"/>
  </r>
  <r>
    <x v="5"/>
    <x v="10"/>
    <d v="2001-11-01T00:00:00"/>
    <x v="7"/>
    <n v="551"/>
    <n v="510"/>
    <n v="1061"/>
    <m/>
    <x v="0"/>
  </r>
  <r>
    <x v="5"/>
    <x v="11"/>
    <d v="2001-12-01T00:00:00"/>
    <x v="7"/>
    <n v="602"/>
    <n v="668"/>
    <n v="1270"/>
    <m/>
    <x v="0"/>
  </r>
  <r>
    <x v="6"/>
    <x v="0"/>
    <d v="2002-01-01T00:00:00"/>
    <x v="7"/>
    <n v="593"/>
    <n v="607"/>
    <n v="1200"/>
    <m/>
    <x v="0"/>
  </r>
  <r>
    <x v="6"/>
    <x v="1"/>
    <d v="2002-02-01T00:00:00"/>
    <x v="7"/>
    <n v="758"/>
    <n v="760"/>
    <n v="1518"/>
    <m/>
    <x v="0"/>
  </r>
  <r>
    <x v="6"/>
    <x v="2"/>
    <d v="2002-03-01T00:00:00"/>
    <x v="7"/>
    <n v="689"/>
    <n v="680"/>
    <n v="1369"/>
    <m/>
    <x v="0"/>
  </r>
  <r>
    <x v="6"/>
    <x v="3"/>
    <d v="2002-04-01T00:00:00"/>
    <x v="7"/>
    <n v="692"/>
    <n v="718"/>
    <n v="1410"/>
    <m/>
    <x v="0"/>
  </r>
  <r>
    <x v="6"/>
    <x v="4"/>
    <d v="2002-05-01T00:00:00"/>
    <x v="7"/>
    <n v="743"/>
    <n v="718"/>
    <n v="1461"/>
    <m/>
    <x v="0"/>
  </r>
  <r>
    <x v="6"/>
    <x v="5"/>
    <d v="2002-06-01T00:00:00"/>
    <x v="7"/>
    <n v="663"/>
    <n v="699"/>
    <n v="1362"/>
    <m/>
    <x v="0"/>
  </r>
  <r>
    <x v="6"/>
    <x v="6"/>
    <d v="2002-07-01T00:00:00"/>
    <x v="7"/>
    <n v="616"/>
    <n v="642"/>
    <n v="1258"/>
    <m/>
    <x v="0"/>
  </r>
  <r>
    <x v="6"/>
    <x v="7"/>
    <d v="2002-08-01T00:00:00"/>
    <x v="7"/>
    <n v="668"/>
    <n v="694"/>
    <n v="1362"/>
    <m/>
    <x v="0"/>
  </r>
  <r>
    <x v="6"/>
    <x v="8"/>
    <d v="2002-09-01T00:00:00"/>
    <x v="7"/>
    <n v="653"/>
    <n v="699"/>
    <n v="1352"/>
    <m/>
    <x v="0"/>
  </r>
  <r>
    <x v="6"/>
    <x v="9"/>
    <d v="2002-10-01T00:00:00"/>
    <x v="7"/>
    <n v="652"/>
    <n v="702"/>
    <n v="1354"/>
    <m/>
    <x v="0"/>
  </r>
  <r>
    <x v="6"/>
    <x v="10"/>
    <d v="2002-11-01T00:00:00"/>
    <x v="7"/>
    <n v="643"/>
    <n v="645"/>
    <n v="1288"/>
    <m/>
    <x v="0"/>
  </r>
  <r>
    <x v="6"/>
    <x v="11"/>
    <d v="2002-12-01T00:00:00"/>
    <x v="7"/>
    <n v="693"/>
    <n v="738"/>
    <n v="1431"/>
    <m/>
    <x v="0"/>
  </r>
  <r>
    <x v="7"/>
    <x v="0"/>
    <d v="2003-01-01T00:00:00"/>
    <x v="7"/>
    <n v="602"/>
    <n v="636"/>
    <n v="1238"/>
    <m/>
    <x v="0"/>
  </r>
  <r>
    <x v="7"/>
    <x v="1"/>
    <d v="2003-02-01T00:00:00"/>
    <x v="7"/>
    <n v="524"/>
    <n v="506"/>
    <n v="1030"/>
    <m/>
    <x v="0"/>
  </r>
  <r>
    <x v="7"/>
    <x v="2"/>
    <d v="2003-03-01T00:00:00"/>
    <x v="7"/>
    <n v="543"/>
    <n v="608"/>
    <n v="1151"/>
    <m/>
    <x v="0"/>
  </r>
  <r>
    <x v="7"/>
    <x v="3"/>
    <d v="2003-04-01T00:00:00"/>
    <x v="7"/>
    <n v="641"/>
    <n v="637"/>
    <n v="1278"/>
    <m/>
    <x v="0"/>
  </r>
  <r>
    <x v="7"/>
    <x v="4"/>
    <d v="2003-05-01T00:00:00"/>
    <x v="7"/>
    <n v="770"/>
    <n v="840"/>
    <n v="1610"/>
    <m/>
    <x v="0"/>
  </r>
  <r>
    <x v="7"/>
    <x v="5"/>
    <d v="2003-06-01T00:00:00"/>
    <x v="7"/>
    <n v="691"/>
    <n v="738"/>
    <n v="1429"/>
    <m/>
    <x v="0"/>
  </r>
  <r>
    <x v="7"/>
    <x v="6"/>
    <d v="2003-07-01T00:00:00"/>
    <x v="7"/>
    <n v="676"/>
    <n v="685"/>
    <n v="1361"/>
    <m/>
    <x v="0"/>
  </r>
  <r>
    <x v="7"/>
    <x v="7"/>
    <d v="2003-08-01T00:00:00"/>
    <x v="7"/>
    <n v="795"/>
    <n v="812"/>
    <n v="1607"/>
    <m/>
    <x v="0"/>
  </r>
  <r>
    <x v="7"/>
    <x v="8"/>
    <d v="2003-09-01T00:00:00"/>
    <x v="7"/>
    <n v="745"/>
    <n v="802"/>
    <n v="1547"/>
    <m/>
    <x v="0"/>
  </r>
  <r>
    <x v="7"/>
    <x v="9"/>
    <d v="2003-10-01T00:00:00"/>
    <x v="7"/>
    <n v="838"/>
    <n v="860"/>
    <n v="1698"/>
    <m/>
    <x v="0"/>
  </r>
  <r>
    <x v="7"/>
    <x v="10"/>
    <d v="2003-11-01T00:00:00"/>
    <x v="7"/>
    <n v="885"/>
    <n v="836"/>
    <n v="1721"/>
    <m/>
    <x v="0"/>
  </r>
  <r>
    <x v="7"/>
    <x v="11"/>
    <d v="2003-12-01T00:00:00"/>
    <x v="7"/>
    <n v="873"/>
    <n v="939"/>
    <n v="1812"/>
    <m/>
    <x v="0"/>
  </r>
  <r>
    <x v="8"/>
    <x v="0"/>
    <d v="2004-01-01T00:00:00"/>
    <x v="7"/>
    <n v="883"/>
    <n v="799"/>
    <n v="1682"/>
    <m/>
    <x v="0"/>
  </r>
  <r>
    <x v="8"/>
    <x v="1"/>
    <d v="2004-02-01T00:00:00"/>
    <x v="7"/>
    <n v="792"/>
    <n v="792"/>
    <n v="1584"/>
    <m/>
    <x v="0"/>
  </r>
  <r>
    <x v="8"/>
    <x v="2"/>
    <d v="2004-03-01T00:00:00"/>
    <x v="7"/>
    <n v="877"/>
    <n v="841"/>
    <n v="1718"/>
    <m/>
    <x v="0"/>
  </r>
  <r>
    <x v="8"/>
    <x v="3"/>
    <d v="2004-04-01T00:00:00"/>
    <x v="7"/>
    <n v="835"/>
    <n v="893"/>
    <n v="1728"/>
    <m/>
    <x v="0"/>
  </r>
  <r>
    <x v="8"/>
    <x v="4"/>
    <d v="2004-05-01T00:00:00"/>
    <x v="7"/>
    <n v="971"/>
    <n v="931"/>
    <n v="1902"/>
    <m/>
    <x v="0"/>
  </r>
  <r>
    <x v="8"/>
    <x v="5"/>
    <d v="2004-06-01T00:00:00"/>
    <x v="7"/>
    <n v="980"/>
    <n v="952"/>
    <n v="1932"/>
    <m/>
    <x v="0"/>
  </r>
  <r>
    <x v="8"/>
    <x v="6"/>
    <d v="2004-07-01T00:00:00"/>
    <x v="7"/>
    <n v="945"/>
    <n v="969"/>
    <n v="1914"/>
    <m/>
    <x v="0"/>
  </r>
  <r>
    <x v="8"/>
    <x v="7"/>
    <d v="2004-08-01T00:00:00"/>
    <x v="7"/>
    <n v="1156"/>
    <n v="1131"/>
    <n v="2287"/>
    <m/>
    <x v="0"/>
  </r>
  <r>
    <x v="8"/>
    <x v="8"/>
    <d v="2004-09-01T00:00:00"/>
    <x v="7"/>
    <n v="1073"/>
    <n v="1093"/>
    <n v="2166"/>
    <m/>
    <x v="0"/>
  </r>
  <r>
    <x v="8"/>
    <x v="9"/>
    <d v="2004-10-01T00:00:00"/>
    <x v="7"/>
    <n v="1237"/>
    <n v="1172"/>
    <n v="2409"/>
    <m/>
    <x v="0"/>
  </r>
  <r>
    <x v="8"/>
    <x v="10"/>
    <d v="2004-11-01T00:00:00"/>
    <x v="7"/>
    <n v="1109"/>
    <n v="1125"/>
    <n v="2234"/>
    <m/>
    <x v="0"/>
  </r>
  <r>
    <x v="8"/>
    <x v="11"/>
    <d v="2004-12-01T00:00:00"/>
    <x v="7"/>
    <n v="1177"/>
    <n v="1129"/>
    <n v="2306"/>
    <m/>
    <x v="0"/>
  </r>
  <r>
    <x v="9"/>
    <x v="0"/>
    <d v="2005-01-01T00:00:00"/>
    <x v="7"/>
    <n v="1106"/>
    <n v="1108"/>
    <n v="2214"/>
    <m/>
    <x v="0"/>
  </r>
  <r>
    <x v="9"/>
    <x v="1"/>
    <d v="2005-02-01T00:00:00"/>
    <x v="7"/>
    <n v="1097"/>
    <n v="953"/>
    <n v="2050"/>
    <m/>
    <x v="0"/>
  </r>
  <r>
    <x v="9"/>
    <x v="2"/>
    <d v="2005-03-01T00:00:00"/>
    <x v="7"/>
    <n v="1144"/>
    <n v="1116"/>
    <n v="2260"/>
    <m/>
    <x v="0"/>
  </r>
  <r>
    <x v="9"/>
    <x v="3"/>
    <d v="2005-04-01T00:00:00"/>
    <x v="7"/>
    <n v="1088"/>
    <n v="1075"/>
    <n v="2163"/>
    <m/>
    <x v="0"/>
  </r>
  <r>
    <x v="9"/>
    <x v="4"/>
    <d v="2005-05-01T00:00:00"/>
    <x v="7"/>
    <n v="1195"/>
    <n v="1237"/>
    <n v="2432"/>
    <m/>
    <x v="0"/>
  </r>
  <r>
    <x v="9"/>
    <x v="5"/>
    <d v="2005-06-01T00:00:00"/>
    <x v="7"/>
    <n v="1244"/>
    <n v="1171"/>
    <n v="2415"/>
    <m/>
    <x v="0"/>
  </r>
  <r>
    <x v="9"/>
    <x v="6"/>
    <d v="2005-07-01T00:00:00"/>
    <x v="7"/>
    <n v="1127"/>
    <n v="1145"/>
    <n v="2272"/>
    <m/>
    <x v="0"/>
  </r>
  <r>
    <x v="9"/>
    <x v="7"/>
    <d v="2005-08-01T00:00:00"/>
    <x v="7"/>
    <n v="1222"/>
    <n v="1203"/>
    <n v="2425"/>
    <m/>
    <x v="0"/>
  </r>
  <r>
    <x v="9"/>
    <x v="8"/>
    <d v="2005-09-01T00:00:00"/>
    <x v="7"/>
    <n v="1166"/>
    <n v="1145"/>
    <n v="2311"/>
    <m/>
    <x v="0"/>
  </r>
  <r>
    <x v="9"/>
    <x v="9"/>
    <d v="2005-10-01T00:00:00"/>
    <x v="7"/>
    <n v="1318"/>
    <n v="1307"/>
    <n v="2625"/>
    <m/>
    <x v="0"/>
  </r>
  <r>
    <x v="9"/>
    <x v="10"/>
    <d v="2005-11-01T00:00:00"/>
    <x v="7"/>
    <n v="1348"/>
    <n v="1310"/>
    <n v="2658"/>
    <m/>
    <x v="0"/>
  </r>
  <r>
    <x v="9"/>
    <x v="11"/>
    <d v="2005-12-01T00:00:00"/>
    <x v="7"/>
    <n v="1338"/>
    <n v="1281"/>
    <n v="2619"/>
    <m/>
    <x v="0"/>
  </r>
  <r>
    <x v="10"/>
    <x v="0"/>
    <d v="2006-01-01T00:00:00"/>
    <x v="7"/>
    <n v="1249"/>
    <n v="1316"/>
    <n v="2565"/>
    <m/>
    <x v="0"/>
  </r>
  <r>
    <x v="10"/>
    <x v="1"/>
    <d v="2006-02-01T00:00:00"/>
    <x v="7"/>
    <n v="1231"/>
    <n v="1183"/>
    <n v="2414"/>
    <m/>
    <x v="0"/>
  </r>
  <r>
    <x v="10"/>
    <x v="2"/>
    <d v="2006-03-01T00:00:00"/>
    <x v="7"/>
    <n v="1432"/>
    <n v="1383"/>
    <n v="2815"/>
    <m/>
    <x v="0"/>
  </r>
  <r>
    <x v="10"/>
    <x v="3"/>
    <d v="2006-04-01T00:00:00"/>
    <x v="7"/>
    <n v="1365"/>
    <n v="1288"/>
    <n v="2653"/>
    <m/>
    <x v="0"/>
  </r>
  <r>
    <x v="10"/>
    <x v="4"/>
    <d v="2006-05-01T00:00:00"/>
    <x v="7"/>
    <n v="1546"/>
    <n v="1549"/>
    <n v="3095"/>
    <m/>
    <x v="0"/>
  </r>
  <r>
    <x v="10"/>
    <x v="5"/>
    <d v="2006-06-01T00:00:00"/>
    <x v="7"/>
    <n v="1528"/>
    <n v="1544"/>
    <n v="3072"/>
    <m/>
    <x v="0"/>
  </r>
  <r>
    <x v="10"/>
    <x v="6"/>
    <d v="2006-07-01T00:00:00"/>
    <x v="7"/>
    <n v="1336"/>
    <n v="1399"/>
    <n v="2735"/>
    <m/>
    <x v="0"/>
  </r>
  <r>
    <x v="10"/>
    <x v="7"/>
    <d v="2006-08-01T00:00:00"/>
    <x v="7"/>
    <n v="1644"/>
    <n v="1633"/>
    <n v="3277"/>
    <m/>
    <x v="0"/>
  </r>
  <r>
    <x v="10"/>
    <x v="8"/>
    <d v="2006-09-01T00:00:00"/>
    <x v="7"/>
    <n v="1599"/>
    <n v="1557"/>
    <n v="3156"/>
    <m/>
    <x v="0"/>
  </r>
  <r>
    <x v="10"/>
    <x v="9"/>
    <d v="2006-10-01T00:00:00"/>
    <x v="7"/>
    <n v="1683"/>
    <n v="1675"/>
    <n v="3358"/>
    <m/>
    <x v="0"/>
  </r>
  <r>
    <x v="10"/>
    <x v="10"/>
    <d v="2006-11-01T00:00:00"/>
    <x v="7"/>
    <n v="1671"/>
    <n v="1583"/>
    <n v="3254"/>
    <m/>
    <x v="0"/>
  </r>
  <r>
    <x v="10"/>
    <x v="11"/>
    <d v="2006-12-01T00:00:00"/>
    <x v="7"/>
    <n v="1341"/>
    <n v="1326"/>
    <n v="2667"/>
    <m/>
    <x v="0"/>
  </r>
  <r>
    <x v="11"/>
    <x v="0"/>
    <d v="2007-01-01T00:00:00"/>
    <x v="7"/>
    <n v="1616"/>
    <n v="1655"/>
    <n v="3271"/>
    <m/>
    <x v="0"/>
  </r>
  <r>
    <x v="11"/>
    <x v="1"/>
    <d v="2007-02-01T00:00:00"/>
    <x v="7"/>
    <n v="1603"/>
    <n v="1569"/>
    <n v="3172"/>
    <m/>
    <x v="0"/>
  </r>
  <r>
    <x v="11"/>
    <x v="2"/>
    <d v="2007-03-01T00:00:00"/>
    <x v="7"/>
    <n v="1740"/>
    <n v="1692"/>
    <n v="3432"/>
    <m/>
    <x v="0"/>
  </r>
  <r>
    <x v="11"/>
    <x v="3"/>
    <d v="2007-04-01T00:00:00"/>
    <x v="7"/>
    <n v="1757"/>
    <n v="1786"/>
    <n v="3543"/>
    <m/>
    <x v="0"/>
  </r>
  <r>
    <x v="11"/>
    <x v="4"/>
    <d v="2007-05-01T00:00:00"/>
    <x v="7"/>
    <n v="1882"/>
    <n v="1869"/>
    <n v="3751"/>
    <m/>
    <x v="0"/>
  </r>
  <r>
    <x v="11"/>
    <x v="5"/>
    <d v="2007-06-01T00:00:00"/>
    <x v="7"/>
    <n v="1866"/>
    <n v="1849"/>
    <n v="3715"/>
    <m/>
    <x v="0"/>
  </r>
  <r>
    <x v="11"/>
    <x v="6"/>
    <d v="2007-07-01T00:00:00"/>
    <x v="7"/>
    <n v="1858"/>
    <n v="1808"/>
    <n v="3666"/>
    <m/>
    <x v="0"/>
  </r>
  <r>
    <x v="11"/>
    <x v="7"/>
    <d v="2007-08-01T00:00:00"/>
    <x v="7"/>
    <n v="1923"/>
    <n v="1938"/>
    <n v="3861"/>
    <m/>
    <x v="0"/>
  </r>
  <r>
    <x v="11"/>
    <x v="8"/>
    <d v="2007-09-01T00:00:00"/>
    <x v="7"/>
    <n v="1873"/>
    <n v="1807"/>
    <n v="3680"/>
    <m/>
    <x v="0"/>
  </r>
  <r>
    <x v="11"/>
    <x v="9"/>
    <d v="2007-10-01T00:00:00"/>
    <x v="7"/>
    <n v="1972"/>
    <n v="2023"/>
    <n v="3995"/>
    <m/>
    <x v="0"/>
  </r>
  <r>
    <x v="11"/>
    <x v="10"/>
    <d v="2007-11-01T00:00:00"/>
    <x v="7"/>
    <n v="1899"/>
    <n v="1929"/>
    <n v="3828"/>
    <m/>
    <x v="0"/>
  </r>
  <r>
    <x v="11"/>
    <x v="11"/>
    <d v="2007-12-01T00:00:00"/>
    <x v="7"/>
    <n v="1802"/>
    <n v="1797"/>
    <n v="3599"/>
    <m/>
    <x v="0"/>
  </r>
  <r>
    <x v="12"/>
    <x v="0"/>
    <d v="2008-01-01T00:00:00"/>
    <x v="7"/>
    <n v="1808"/>
    <n v="1884"/>
    <n v="3692"/>
    <m/>
    <x v="0"/>
  </r>
  <r>
    <x v="12"/>
    <x v="1"/>
    <d v="2008-02-01T00:00:00"/>
    <x v="7"/>
    <n v="1903"/>
    <n v="1774"/>
    <n v="3677"/>
    <m/>
    <x v="0"/>
  </r>
  <r>
    <x v="12"/>
    <x v="2"/>
    <d v="2008-03-01T00:00:00"/>
    <x v="7"/>
    <n v="1892"/>
    <n v="1853"/>
    <n v="3745"/>
    <m/>
    <x v="0"/>
  </r>
  <r>
    <x v="12"/>
    <x v="3"/>
    <d v="2008-04-01T00:00:00"/>
    <x v="7"/>
    <n v="1988"/>
    <n v="2052"/>
    <n v="4040"/>
    <m/>
    <x v="0"/>
  </r>
  <r>
    <x v="12"/>
    <x v="4"/>
    <d v="2008-05-01T00:00:00"/>
    <x v="7"/>
    <n v="1939"/>
    <n v="2058"/>
    <n v="3997"/>
    <m/>
    <x v="0"/>
  </r>
  <r>
    <x v="12"/>
    <x v="5"/>
    <d v="2008-06-01T00:00:00"/>
    <x v="7"/>
    <n v="2023"/>
    <n v="1965"/>
    <n v="3988"/>
    <m/>
    <x v="0"/>
  </r>
  <r>
    <x v="12"/>
    <x v="6"/>
    <d v="2008-07-01T00:00:00"/>
    <x v="7"/>
    <n v="2045"/>
    <n v="2106"/>
    <n v="4151"/>
    <m/>
    <x v="0"/>
  </r>
  <r>
    <x v="12"/>
    <x v="7"/>
    <d v="2008-08-01T00:00:00"/>
    <x v="7"/>
    <n v="2172"/>
    <n v="2191"/>
    <n v="4363"/>
    <m/>
    <x v="0"/>
  </r>
  <r>
    <x v="12"/>
    <x v="8"/>
    <d v="2008-09-01T00:00:00"/>
    <x v="7"/>
    <n v="2018"/>
    <n v="2075"/>
    <n v="4093"/>
    <m/>
    <x v="0"/>
  </r>
  <r>
    <x v="12"/>
    <x v="9"/>
    <d v="2008-10-01T00:00:00"/>
    <x v="7"/>
    <n v="2362"/>
    <n v="2123"/>
    <n v="4485"/>
    <m/>
    <x v="0"/>
  </r>
  <r>
    <x v="12"/>
    <x v="10"/>
    <d v="2008-11-01T00:00:00"/>
    <x v="7"/>
    <n v="2135"/>
    <n v="2351"/>
    <n v="4486"/>
    <m/>
    <x v="0"/>
  </r>
  <r>
    <x v="12"/>
    <x v="11"/>
    <d v="2008-12-01T00:00:00"/>
    <x v="7"/>
    <n v="2300"/>
    <n v="2555"/>
    <n v="4855"/>
    <m/>
    <x v="0"/>
  </r>
  <r>
    <x v="13"/>
    <x v="0"/>
    <d v="2009-01-01T00:00:00"/>
    <x v="7"/>
    <n v="1840"/>
    <n v="2122"/>
    <n v="3962"/>
    <m/>
    <x v="0"/>
  </r>
  <r>
    <x v="13"/>
    <x v="1"/>
    <d v="2009-02-01T00:00:00"/>
    <x v="7"/>
    <n v="1756"/>
    <n v="2095"/>
    <n v="3851"/>
    <m/>
    <x v="0"/>
  </r>
  <r>
    <x v="13"/>
    <x v="2"/>
    <d v="2009-03-01T00:00:00"/>
    <x v="7"/>
    <n v="1441"/>
    <n v="1796"/>
    <n v="3237"/>
    <m/>
    <x v="0"/>
  </r>
  <r>
    <x v="13"/>
    <x v="3"/>
    <d v="2009-04-01T00:00:00"/>
    <x v="7"/>
    <n v="1585"/>
    <n v="1988"/>
    <n v="3573"/>
    <m/>
    <x v="0"/>
  </r>
  <r>
    <x v="13"/>
    <x v="4"/>
    <d v="2009-05-01T00:00:00"/>
    <x v="7"/>
    <n v="1517"/>
    <n v="1528"/>
    <n v="3045"/>
    <m/>
    <x v="0"/>
  </r>
  <r>
    <x v="13"/>
    <x v="5"/>
    <d v="2009-06-01T00:00:00"/>
    <x v="7"/>
    <n v="1516"/>
    <n v="1506"/>
    <n v="3022"/>
    <m/>
    <x v="0"/>
  </r>
  <r>
    <x v="13"/>
    <x v="6"/>
    <d v="2009-07-01T00:00:00"/>
    <x v="7"/>
    <n v="1379"/>
    <n v="1483"/>
    <n v="2862"/>
    <m/>
    <x v="0"/>
  </r>
  <r>
    <x v="13"/>
    <x v="7"/>
    <d v="2009-08-01T00:00:00"/>
    <x v="7"/>
    <n v="1465"/>
    <n v="1442"/>
    <n v="2907"/>
    <m/>
    <x v="0"/>
  </r>
  <r>
    <x v="13"/>
    <x v="8"/>
    <d v="2009-09-01T00:00:00"/>
    <x v="7"/>
    <n v="1373"/>
    <n v="1421"/>
    <n v="2794"/>
    <m/>
    <x v="0"/>
  </r>
  <r>
    <x v="13"/>
    <x v="9"/>
    <d v="2009-10-01T00:00:00"/>
    <x v="7"/>
    <n v="1559"/>
    <n v="1409"/>
    <n v="2968"/>
    <m/>
    <x v="0"/>
  </r>
  <r>
    <x v="13"/>
    <x v="10"/>
    <d v="2009-11-01T00:00:00"/>
    <x v="7"/>
    <n v="1633"/>
    <n v="2137"/>
    <n v="3770"/>
    <m/>
    <x v="0"/>
  </r>
  <r>
    <x v="13"/>
    <x v="11"/>
    <d v="2009-12-01T00:00:00"/>
    <x v="7"/>
    <n v="1751"/>
    <n v="1695"/>
    <n v="3446"/>
    <m/>
    <x v="0"/>
  </r>
  <r>
    <x v="14"/>
    <x v="0"/>
    <d v="2010-01-01T00:00:00"/>
    <x v="7"/>
    <n v="1441"/>
    <n v="1822"/>
    <n v="3263"/>
    <m/>
    <x v="0"/>
  </r>
  <r>
    <x v="14"/>
    <x v="1"/>
    <d v="2010-02-01T00:00:00"/>
    <x v="7"/>
    <n v="1325"/>
    <n v="1675"/>
    <n v="3000"/>
    <m/>
    <x v="0"/>
  </r>
  <r>
    <x v="14"/>
    <x v="2"/>
    <d v="2010-03-01T00:00:00"/>
    <x v="7"/>
    <n v="1475"/>
    <n v="1865"/>
    <n v="3340"/>
    <m/>
    <x v="0"/>
  </r>
  <r>
    <x v="14"/>
    <x v="3"/>
    <d v="2010-04-01T00:00:00"/>
    <x v="7"/>
    <n v="1542"/>
    <n v="1953"/>
    <n v="3495"/>
    <m/>
    <x v="0"/>
  </r>
  <r>
    <x v="14"/>
    <x v="4"/>
    <d v="2010-05-01T00:00:00"/>
    <x v="7"/>
    <n v="1709"/>
    <n v="2159"/>
    <n v="3868"/>
    <m/>
    <x v="0"/>
  </r>
  <r>
    <x v="14"/>
    <x v="5"/>
    <d v="2010-06-01T00:00:00"/>
    <x v="7"/>
    <n v="1662"/>
    <n v="2230"/>
    <n v="3892"/>
    <m/>
    <x v="0"/>
  </r>
  <r>
    <x v="14"/>
    <x v="6"/>
    <d v="2010-07-01T00:00:00"/>
    <x v="7"/>
    <n v="1664"/>
    <n v="2126"/>
    <n v="3790"/>
    <m/>
    <x v="0"/>
  </r>
  <r>
    <x v="14"/>
    <x v="7"/>
    <d v="2010-08-01T00:00:00"/>
    <x v="7"/>
    <n v="1750"/>
    <n v="2295"/>
    <n v="4045"/>
    <m/>
    <x v="0"/>
  </r>
  <r>
    <x v="14"/>
    <x v="8"/>
    <d v="2010-09-01T00:00:00"/>
    <x v="7"/>
    <n v="1753"/>
    <n v="2091"/>
    <n v="3844"/>
    <m/>
    <x v="0"/>
  </r>
  <r>
    <x v="14"/>
    <x v="9"/>
    <d v="2010-10-01T00:00:00"/>
    <x v="7"/>
    <n v="1879"/>
    <n v="2186"/>
    <n v="4065"/>
    <m/>
    <x v="0"/>
  </r>
  <r>
    <x v="14"/>
    <x v="10"/>
    <d v="2010-11-01T00:00:00"/>
    <x v="7"/>
    <n v="1856"/>
    <n v="2384"/>
    <n v="4240"/>
    <m/>
    <x v="0"/>
  </r>
  <r>
    <x v="14"/>
    <x v="11"/>
    <d v="2010-12-01T00:00:00"/>
    <x v="7"/>
    <n v="1977"/>
    <n v="2330"/>
    <n v="4307"/>
    <m/>
    <x v="0"/>
  </r>
  <r>
    <x v="15"/>
    <x v="0"/>
    <d v="2011-01-01T00:00:00"/>
    <x v="7"/>
    <n v="1736"/>
    <n v="2238"/>
    <n v="3974"/>
    <m/>
    <x v="0"/>
  </r>
  <r>
    <x v="15"/>
    <x v="1"/>
    <d v="2011-02-01T00:00:00"/>
    <x v="7"/>
    <n v="1710"/>
    <n v="2149"/>
    <n v="3859"/>
    <m/>
    <x v="0"/>
  </r>
  <r>
    <x v="15"/>
    <x v="2"/>
    <d v="2011-03-01T00:00:00"/>
    <x v="7"/>
    <n v="2066"/>
    <n v="1973"/>
    <n v="4039"/>
    <m/>
    <x v="0"/>
  </r>
  <r>
    <x v="15"/>
    <x v="3"/>
    <d v="2011-04-01T00:00:00"/>
    <x v="7"/>
    <n v="1935"/>
    <n v="2395"/>
    <n v="4330"/>
    <m/>
    <x v="0"/>
  </r>
  <r>
    <x v="15"/>
    <x v="4"/>
    <d v="2011-05-01T00:00:00"/>
    <x v="7"/>
    <n v="2245"/>
    <n v="2204"/>
    <n v="4449"/>
    <m/>
    <x v="0"/>
  </r>
  <r>
    <x v="15"/>
    <x v="5"/>
    <d v="2011-06-01T00:00:00"/>
    <x v="7"/>
    <n v="2233"/>
    <n v="2761"/>
    <n v="4994"/>
    <m/>
    <x v="0"/>
  </r>
  <r>
    <x v="15"/>
    <x v="6"/>
    <d v="2011-07-01T00:00:00"/>
    <x v="7"/>
    <n v="2742"/>
    <n v="2098"/>
    <n v="4840"/>
    <m/>
    <x v="0"/>
  </r>
  <r>
    <x v="15"/>
    <x v="7"/>
    <d v="2011-08-01T00:00:00"/>
    <x v="7"/>
    <n v="2964"/>
    <n v="2490"/>
    <n v="5454"/>
    <m/>
    <x v="0"/>
  </r>
  <r>
    <x v="15"/>
    <x v="8"/>
    <d v="2011-09-01T00:00:00"/>
    <x v="7"/>
    <n v="2734"/>
    <n v="2373"/>
    <n v="5107"/>
    <m/>
    <x v="0"/>
  </r>
  <r>
    <x v="15"/>
    <x v="9"/>
    <d v="2011-10-01T00:00:00"/>
    <x v="7"/>
    <n v="2574"/>
    <n v="3209"/>
    <n v="5783"/>
    <m/>
    <x v="0"/>
  </r>
  <r>
    <x v="15"/>
    <x v="10"/>
    <d v="2011-11-01T00:00:00"/>
    <x v="7"/>
    <n v="2636"/>
    <n v="3090"/>
    <n v="5726"/>
    <m/>
    <x v="0"/>
  </r>
  <r>
    <x v="15"/>
    <x v="11"/>
    <d v="2011-12-01T00:00:00"/>
    <x v="7"/>
    <n v="2386"/>
    <n v="2894"/>
    <n v="5280"/>
    <m/>
    <x v="0"/>
  </r>
  <r>
    <x v="16"/>
    <x v="0"/>
    <d v="2012-01-01T00:00:00"/>
    <x v="7"/>
    <n v="2271"/>
    <n v="2741"/>
    <n v="5012"/>
    <m/>
    <x v="0"/>
  </r>
  <r>
    <x v="16"/>
    <x v="1"/>
    <d v="2012-02-01T00:00:00"/>
    <x v="7"/>
    <n v="2152"/>
    <n v="2556"/>
    <n v="4708"/>
    <m/>
    <x v="0"/>
  </r>
  <r>
    <x v="16"/>
    <x v="2"/>
    <d v="2012-03-01T00:00:00"/>
    <x v="7"/>
    <n v="2413"/>
    <n v="2758"/>
    <n v="5171"/>
    <m/>
    <x v="0"/>
  </r>
  <r>
    <x v="16"/>
    <x v="3"/>
    <d v="2012-04-01T00:00:00"/>
    <x v="7"/>
    <n v="2226"/>
    <n v="2755"/>
    <n v="4981"/>
    <m/>
    <x v="0"/>
  </r>
  <r>
    <x v="16"/>
    <x v="4"/>
    <d v="2012-05-01T00:00:00"/>
    <x v="7"/>
    <n v="2411"/>
    <n v="3019"/>
    <n v="5430"/>
    <m/>
    <x v="0"/>
  </r>
  <r>
    <x v="16"/>
    <x v="5"/>
    <d v="2012-06-01T00:00:00"/>
    <x v="7"/>
    <n v="2371"/>
    <n v="2969"/>
    <n v="5340"/>
    <m/>
    <x v="0"/>
  </r>
  <r>
    <x v="16"/>
    <x v="6"/>
    <d v="2012-07-01T00:00:00"/>
    <x v="7"/>
    <n v="2271"/>
    <n v="2893"/>
    <n v="5164"/>
    <m/>
    <x v="0"/>
  </r>
  <r>
    <x v="16"/>
    <x v="7"/>
    <d v="2012-08-01T00:00:00"/>
    <x v="7"/>
    <n v="2392"/>
    <n v="2919"/>
    <n v="5311"/>
    <m/>
    <x v="0"/>
  </r>
  <r>
    <x v="16"/>
    <x v="8"/>
    <d v="2012-09-01T00:00:00"/>
    <x v="7"/>
    <n v="2142"/>
    <n v="2690"/>
    <n v="4832"/>
    <m/>
    <x v="0"/>
  </r>
  <r>
    <x v="16"/>
    <x v="9"/>
    <d v="2012-10-01T00:00:00"/>
    <x v="7"/>
    <n v="2464"/>
    <n v="2950"/>
    <n v="5414"/>
    <m/>
    <x v="0"/>
  </r>
  <r>
    <x v="16"/>
    <x v="10"/>
    <d v="2012-11-01T00:00:00"/>
    <x v="7"/>
    <n v="2353"/>
    <n v="2702"/>
    <n v="5055"/>
    <m/>
    <x v="0"/>
  </r>
  <r>
    <x v="16"/>
    <x v="11"/>
    <d v="2012-12-01T00:00:00"/>
    <x v="7"/>
    <n v="2378"/>
    <n v="2904"/>
    <n v="5282"/>
    <m/>
    <x v="0"/>
  </r>
  <r>
    <x v="17"/>
    <x v="0"/>
    <d v="2013-01-01T00:00:00"/>
    <x v="7"/>
    <n v="2056"/>
    <n v="2533"/>
    <n v="4589"/>
    <m/>
    <x v="0"/>
  </r>
  <r>
    <x v="17"/>
    <x v="1"/>
    <d v="2013-02-01T00:00:00"/>
    <x v="7"/>
    <n v="1909"/>
    <n v="2317"/>
    <n v="4226"/>
    <m/>
    <x v="0"/>
  </r>
  <r>
    <x v="17"/>
    <x v="2"/>
    <d v="2013-03-01T00:00:00"/>
    <x v="7"/>
    <n v="2195"/>
    <n v="2812"/>
    <n v="5007"/>
    <m/>
    <x v="0"/>
  </r>
  <r>
    <x v="17"/>
    <x v="3"/>
    <d v="2013-04-01T00:00:00"/>
    <x v="7"/>
    <n v="2158"/>
    <n v="2797"/>
    <n v="4955"/>
    <m/>
    <x v="0"/>
  </r>
  <r>
    <x v="17"/>
    <x v="4"/>
    <d v="2013-05-01T00:00:00"/>
    <x v="7"/>
    <n v="2188"/>
    <n v="2581"/>
    <n v="4769"/>
    <m/>
    <x v="0"/>
  </r>
  <r>
    <x v="17"/>
    <x v="5"/>
    <d v="2013-06-01T00:00:00"/>
    <x v="7"/>
    <n v="1856"/>
    <n v="2642"/>
    <n v="4498"/>
    <m/>
    <x v="0"/>
  </r>
  <r>
    <x v="17"/>
    <x v="6"/>
    <d v="2013-07-01T00:00:00"/>
    <x v="7"/>
    <n v="1896"/>
    <n v="2573"/>
    <n v="4469"/>
    <m/>
    <x v="0"/>
  </r>
  <r>
    <x v="17"/>
    <x v="7"/>
    <d v="2013-08-01T00:00:00"/>
    <x v="7"/>
    <n v="1838"/>
    <n v="2328"/>
    <n v="4166"/>
    <m/>
    <x v="0"/>
  </r>
  <r>
    <x v="17"/>
    <x v="8"/>
    <d v="2013-09-01T00:00:00"/>
    <x v="7"/>
    <n v="1730"/>
    <n v="2227"/>
    <n v="3957"/>
    <m/>
    <x v="0"/>
  </r>
  <r>
    <x v="17"/>
    <x v="9"/>
    <d v="2013-10-01T00:00:00"/>
    <x v="7"/>
    <n v="1879"/>
    <n v="2352"/>
    <n v="4231"/>
    <m/>
    <x v="0"/>
  </r>
  <r>
    <x v="17"/>
    <x v="10"/>
    <d v="2013-11-01T00:00:00"/>
    <x v="7"/>
    <n v="1765"/>
    <n v="2284"/>
    <n v="4049"/>
    <m/>
    <x v="0"/>
  </r>
  <r>
    <x v="17"/>
    <x v="11"/>
    <d v="2013-12-01T00:00:00"/>
    <x v="7"/>
    <n v="2109"/>
    <n v="2682"/>
    <n v="4791"/>
    <m/>
    <x v="0"/>
  </r>
  <r>
    <x v="18"/>
    <x v="0"/>
    <d v="2014-01-01T00:00:00"/>
    <x v="7"/>
    <n v="1660"/>
    <n v="2135"/>
    <n v="3795"/>
    <m/>
    <x v="0"/>
  </r>
  <r>
    <x v="18"/>
    <x v="1"/>
    <d v="2014-02-01T00:00:00"/>
    <x v="7"/>
    <n v="1646"/>
    <n v="2085"/>
    <n v="3731"/>
    <m/>
    <x v="0"/>
  </r>
  <r>
    <x v="18"/>
    <x v="2"/>
    <d v="2014-03-01T00:00:00"/>
    <x v="7"/>
    <n v="1654"/>
    <n v="2346"/>
    <n v="4000"/>
    <m/>
    <x v="0"/>
  </r>
  <r>
    <x v="18"/>
    <x v="3"/>
    <d v="2014-04-01T00:00:00"/>
    <x v="7"/>
    <n v="1825"/>
    <n v="2610"/>
    <n v="4435"/>
    <m/>
    <x v="0"/>
  </r>
  <r>
    <x v="18"/>
    <x v="4"/>
    <d v="2014-05-01T00:00:00"/>
    <x v="7"/>
    <n v="1790"/>
    <n v="2394"/>
    <n v="4184"/>
    <m/>
    <x v="0"/>
  </r>
  <r>
    <x v="18"/>
    <x v="5"/>
    <d v="2014-06-01T00:00:00"/>
    <x v="7"/>
    <n v="1714"/>
    <n v="2304"/>
    <n v="4018"/>
    <m/>
    <x v="0"/>
  </r>
  <r>
    <x v="18"/>
    <x v="6"/>
    <d v="2014-07-01T00:00:00"/>
    <x v="7"/>
    <n v="1760"/>
    <n v="2642"/>
    <n v="4402"/>
    <m/>
    <x v="0"/>
  </r>
  <r>
    <x v="18"/>
    <x v="7"/>
    <d v="2014-08-01T00:00:00"/>
    <x v="7"/>
    <n v="1691"/>
    <n v="1577"/>
    <n v="3268"/>
    <m/>
    <x v="0"/>
  </r>
  <r>
    <x v="18"/>
    <x v="8"/>
    <d v="2014-09-01T00:00:00"/>
    <x v="7"/>
    <n v="1529"/>
    <n v="1556"/>
    <n v="3085"/>
    <m/>
    <x v="0"/>
  </r>
  <r>
    <x v="18"/>
    <x v="9"/>
    <d v="2014-10-01T00:00:00"/>
    <x v="7"/>
    <n v="1524"/>
    <n v="1379"/>
    <n v="2903"/>
    <m/>
    <x v="0"/>
  </r>
  <r>
    <x v="18"/>
    <x v="10"/>
    <d v="2014-11-01T00:00:00"/>
    <x v="7"/>
    <n v="1367"/>
    <n v="1347"/>
    <n v="2714"/>
    <m/>
    <x v="0"/>
  </r>
  <r>
    <x v="18"/>
    <x v="11"/>
    <d v="2014-12-01T00:00:00"/>
    <x v="7"/>
    <n v="1476"/>
    <n v="1470"/>
    <n v="2946"/>
    <m/>
    <x v="0"/>
  </r>
  <r>
    <x v="19"/>
    <x v="0"/>
    <d v="2015-01-01T00:00:00"/>
    <x v="7"/>
    <n v="1427"/>
    <n v="1370"/>
    <n v="2797"/>
    <m/>
    <x v="0"/>
  </r>
  <r>
    <x v="19"/>
    <x v="1"/>
    <d v="2015-02-01T00:00:00"/>
    <x v="7"/>
    <n v="1196"/>
    <n v="1222"/>
    <n v="2418"/>
    <m/>
    <x v="0"/>
  </r>
  <r>
    <x v="19"/>
    <x v="2"/>
    <d v="2015-03-01T00:00:00"/>
    <x v="7"/>
    <n v="1491"/>
    <n v="1404"/>
    <n v="2895"/>
    <m/>
    <x v="0"/>
  </r>
  <r>
    <x v="19"/>
    <x v="3"/>
    <d v="2015-04-01T00:00:00"/>
    <x v="7"/>
    <n v="1323"/>
    <n v="1418"/>
    <n v="2741"/>
    <m/>
    <x v="0"/>
  </r>
  <r>
    <x v="19"/>
    <x v="4"/>
    <d v="2015-05-01T00:00:00"/>
    <x v="7"/>
    <n v="1473"/>
    <n v="1343"/>
    <n v="2816"/>
    <m/>
    <x v="0"/>
  </r>
  <r>
    <x v="19"/>
    <x v="5"/>
    <d v="2015-06-01T00:00:00"/>
    <x v="7"/>
    <n v="1368"/>
    <n v="1490"/>
    <n v="2858"/>
    <m/>
    <x v="0"/>
  </r>
  <r>
    <x v="19"/>
    <x v="6"/>
    <d v="2015-07-01T00:00:00"/>
    <x v="7"/>
    <n v="1605"/>
    <n v="1634"/>
    <n v="3239"/>
    <m/>
    <x v="0"/>
  </r>
  <r>
    <x v="19"/>
    <x v="7"/>
    <d v="2015-08-01T00:00:00"/>
    <x v="7"/>
    <n v="1473"/>
    <n v="1466"/>
    <n v="2939"/>
    <m/>
    <x v="0"/>
  </r>
  <r>
    <x v="19"/>
    <x v="8"/>
    <d v="2015-09-01T00:00:00"/>
    <x v="7"/>
    <n v="1410"/>
    <n v="1362"/>
    <n v="2772"/>
    <m/>
    <x v="0"/>
  </r>
  <r>
    <x v="19"/>
    <x v="9"/>
    <d v="2015-10-01T00:00:00"/>
    <x v="7"/>
    <n v="1470"/>
    <n v="1449"/>
    <n v="2919"/>
    <m/>
    <x v="0"/>
  </r>
  <r>
    <x v="19"/>
    <x v="10"/>
    <d v="2015-11-01T00:00:00"/>
    <x v="7"/>
    <n v="1408"/>
    <n v="1411"/>
    <n v="2819"/>
    <m/>
    <x v="0"/>
  </r>
  <r>
    <x v="0"/>
    <x v="0"/>
    <d v="1996-01-01T00:00:00"/>
    <x v="8"/>
    <n v="1084"/>
    <n v="990"/>
    <n v="2074"/>
    <m/>
    <x v="0"/>
  </r>
  <r>
    <x v="0"/>
    <x v="1"/>
    <d v="1996-02-01T00:00:00"/>
    <x v="8"/>
    <n v="938"/>
    <n v="929"/>
    <n v="1867"/>
    <m/>
    <x v="0"/>
  </r>
  <r>
    <x v="0"/>
    <x v="2"/>
    <d v="1996-03-01T00:00:00"/>
    <x v="8"/>
    <n v="1059"/>
    <n v="1102"/>
    <n v="2161"/>
    <m/>
    <x v="0"/>
  </r>
  <r>
    <x v="0"/>
    <x v="3"/>
    <d v="1996-04-01T00:00:00"/>
    <x v="8"/>
    <n v="891"/>
    <n v="879"/>
    <n v="1770"/>
    <m/>
    <x v="0"/>
  </r>
  <r>
    <x v="0"/>
    <x v="4"/>
    <d v="1996-05-01T00:00:00"/>
    <x v="8"/>
    <n v="963"/>
    <n v="1043"/>
    <n v="2006"/>
    <m/>
    <x v="0"/>
  </r>
  <r>
    <x v="0"/>
    <x v="5"/>
    <d v="1996-06-01T00:00:00"/>
    <x v="8"/>
    <n v="1165"/>
    <n v="1315"/>
    <n v="2480"/>
    <m/>
    <x v="0"/>
  </r>
  <r>
    <x v="0"/>
    <x v="6"/>
    <d v="1996-07-01T00:00:00"/>
    <x v="8"/>
    <n v="1731"/>
    <n v="1757"/>
    <n v="3488"/>
    <m/>
    <x v="0"/>
  </r>
  <r>
    <x v="0"/>
    <x v="7"/>
    <d v="1996-08-01T00:00:00"/>
    <x v="8"/>
    <n v="1722"/>
    <n v="1781"/>
    <n v="3503"/>
    <m/>
    <x v="0"/>
  </r>
  <r>
    <x v="0"/>
    <x v="8"/>
    <d v="1996-09-01T00:00:00"/>
    <x v="8"/>
    <n v="1279"/>
    <n v="1155"/>
    <n v="2434"/>
    <m/>
    <x v="0"/>
  </r>
  <r>
    <x v="0"/>
    <x v="9"/>
    <d v="1996-10-01T00:00:00"/>
    <x v="8"/>
    <n v="1259"/>
    <n v="1237"/>
    <n v="2496"/>
    <m/>
    <x v="0"/>
  </r>
  <r>
    <x v="0"/>
    <x v="10"/>
    <d v="1996-11-01T00:00:00"/>
    <x v="8"/>
    <n v="1080"/>
    <n v="1032"/>
    <n v="2112"/>
    <m/>
    <x v="0"/>
  </r>
  <r>
    <x v="0"/>
    <x v="11"/>
    <d v="1996-12-01T00:00:00"/>
    <x v="8"/>
    <n v="1128"/>
    <n v="1255"/>
    <n v="2383"/>
    <m/>
    <x v="0"/>
  </r>
  <r>
    <x v="1"/>
    <x v="0"/>
    <d v="1997-01-01T00:00:00"/>
    <x v="8"/>
    <n v="1006"/>
    <n v="832"/>
    <n v="1838"/>
    <m/>
    <x v="0"/>
  </r>
  <r>
    <x v="1"/>
    <x v="1"/>
    <d v="1997-02-01T00:00:00"/>
    <x v="8"/>
    <n v="795"/>
    <n v="787"/>
    <n v="1582"/>
    <m/>
    <x v="0"/>
  </r>
  <r>
    <x v="1"/>
    <x v="2"/>
    <d v="1997-03-01T00:00:00"/>
    <x v="8"/>
    <n v="867"/>
    <n v="849"/>
    <n v="1716"/>
    <m/>
    <x v="0"/>
  </r>
  <r>
    <x v="1"/>
    <x v="3"/>
    <d v="1997-04-01T00:00:00"/>
    <x v="8"/>
    <n v="945"/>
    <n v="946"/>
    <n v="1891"/>
    <m/>
    <x v="0"/>
  </r>
  <r>
    <x v="1"/>
    <x v="4"/>
    <d v="1997-05-01T00:00:00"/>
    <x v="8"/>
    <n v="1046"/>
    <n v="1055"/>
    <n v="2101"/>
    <m/>
    <x v="0"/>
  </r>
  <r>
    <x v="1"/>
    <x v="5"/>
    <d v="1997-06-01T00:00:00"/>
    <x v="8"/>
    <n v="1588"/>
    <n v="1679"/>
    <n v="3267"/>
    <m/>
    <x v="0"/>
  </r>
  <r>
    <x v="1"/>
    <x v="6"/>
    <d v="1997-07-01T00:00:00"/>
    <x v="8"/>
    <n v="1913"/>
    <n v="1925"/>
    <n v="3838"/>
    <m/>
    <x v="0"/>
  </r>
  <r>
    <x v="1"/>
    <x v="7"/>
    <d v="1997-08-01T00:00:00"/>
    <x v="8"/>
    <n v="2324"/>
    <n v="1938"/>
    <n v="4262"/>
    <m/>
    <x v="0"/>
  </r>
  <r>
    <x v="1"/>
    <x v="8"/>
    <d v="1997-09-01T00:00:00"/>
    <x v="8"/>
    <n v="1653"/>
    <n v="1453"/>
    <n v="3106"/>
    <m/>
    <x v="0"/>
  </r>
  <r>
    <x v="1"/>
    <x v="9"/>
    <d v="1997-10-01T00:00:00"/>
    <x v="8"/>
    <n v="1539"/>
    <n v="1443"/>
    <n v="2982"/>
    <m/>
    <x v="0"/>
  </r>
  <r>
    <x v="1"/>
    <x v="10"/>
    <d v="1997-11-01T00:00:00"/>
    <x v="8"/>
    <n v="1134"/>
    <n v="1102"/>
    <n v="2236"/>
    <m/>
    <x v="0"/>
  </r>
  <r>
    <x v="1"/>
    <x v="11"/>
    <d v="1997-12-01T00:00:00"/>
    <x v="8"/>
    <n v="1268"/>
    <n v="1270"/>
    <n v="2538"/>
    <m/>
    <x v="0"/>
  </r>
  <r>
    <x v="2"/>
    <x v="0"/>
    <d v="1998-01-01T00:00:00"/>
    <x v="8"/>
    <n v="1140"/>
    <n v="1008"/>
    <n v="2148"/>
    <m/>
    <x v="0"/>
  </r>
  <r>
    <x v="2"/>
    <x v="1"/>
    <d v="1998-02-01T00:00:00"/>
    <x v="8"/>
    <n v="938"/>
    <n v="947"/>
    <n v="1885"/>
    <m/>
    <x v="0"/>
  </r>
  <r>
    <x v="2"/>
    <x v="2"/>
    <d v="1998-03-01T00:00:00"/>
    <x v="8"/>
    <n v="1122"/>
    <n v="1123"/>
    <n v="2245"/>
    <m/>
    <x v="0"/>
  </r>
  <r>
    <x v="2"/>
    <x v="3"/>
    <d v="1998-04-01T00:00:00"/>
    <x v="8"/>
    <n v="1082"/>
    <n v="1199"/>
    <n v="2281"/>
    <m/>
    <x v="0"/>
  </r>
  <r>
    <x v="2"/>
    <x v="4"/>
    <d v="1998-05-01T00:00:00"/>
    <x v="8"/>
    <n v="1298"/>
    <n v="1314"/>
    <n v="2612"/>
    <m/>
    <x v="0"/>
  </r>
  <r>
    <x v="2"/>
    <x v="5"/>
    <d v="1998-06-01T00:00:00"/>
    <x v="8"/>
    <n v="1473"/>
    <n v="1621"/>
    <n v="3094"/>
    <m/>
    <x v="0"/>
  </r>
  <r>
    <x v="2"/>
    <x v="6"/>
    <d v="1998-07-01T00:00:00"/>
    <x v="8"/>
    <n v="1611"/>
    <n v="1631"/>
    <n v="3242"/>
    <m/>
    <x v="0"/>
  </r>
  <r>
    <x v="2"/>
    <x v="7"/>
    <d v="1998-08-01T00:00:00"/>
    <x v="8"/>
    <n v="1667"/>
    <n v="1661"/>
    <n v="3328"/>
    <m/>
    <x v="0"/>
  </r>
  <r>
    <x v="2"/>
    <x v="8"/>
    <d v="1998-09-01T00:00:00"/>
    <x v="8"/>
    <n v="1355"/>
    <n v="1352"/>
    <n v="2707"/>
    <m/>
    <x v="0"/>
  </r>
  <r>
    <x v="2"/>
    <x v="9"/>
    <d v="1998-10-01T00:00:00"/>
    <x v="8"/>
    <n v="1172"/>
    <n v="1210"/>
    <n v="2382"/>
    <m/>
    <x v="0"/>
  </r>
  <r>
    <x v="2"/>
    <x v="10"/>
    <d v="1998-11-01T00:00:00"/>
    <x v="8"/>
    <n v="965"/>
    <n v="939"/>
    <n v="1904"/>
    <m/>
    <x v="0"/>
  </r>
  <r>
    <x v="2"/>
    <x v="11"/>
    <d v="1998-12-01T00:00:00"/>
    <x v="8"/>
    <n v="967"/>
    <n v="1078"/>
    <n v="2045"/>
    <m/>
    <x v="0"/>
  </r>
  <r>
    <x v="3"/>
    <x v="0"/>
    <d v="1999-01-01T00:00:00"/>
    <x v="8"/>
    <n v="905"/>
    <n v="812"/>
    <n v="1717"/>
    <m/>
    <x v="0"/>
  </r>
  <r>
    <x v="3"/>
    <x v="1"/>
    <d v="1999-02-01T00:00:00"/>
    <x v="8"/>
    <n v="783"/>
    <n v="820"/>
    <n v="1603"/>
    <m/>
    <x v="0"/>
  </r>
  <r>
    <x v="3"/>
    <x v="2"/>
    <d v="1999-03-01T00:00:00"/>
    <x v="8"/>
    <n v="922"/>
    <n v="897"/>
    <n v="1819"/>
    <m/>
    <x v="0"/>
  </r>
  <r>
    <x v="3"/>
    <x v="3"/>
    <d v="1999-04-01T00:00:00"/>
    <x v="8"/>
    <n v="797"/>
    <n v="841"/>
    <n v="1638"/>
    <m/>
    <x v="0"/>
  </r>
  <r>
    <x v="3"/>
    <x v="4"/>
    <d v="1999-05-01T00:00:00"/>
    <x v="8"/>
    <n v="1037"/>
    <n v="1088"/>
    <n v="2125"/>
    <m/>
    <x v="0"/>
  </r>
  <r>
    <x v="3"/>
    <x v="5"/>
    <d v="1999-06-01T00:00:00"/>
    <x v="8"/>
    <n v="1545"/>
    <n v="1662"/>
    <n v="3207"/>
    <m/>
    <x v="0"/>
  </r>
  <r>
    <x v="3"/>
    <x v="6"/>
    <d v="1999-07-01T00:00:00"/>
    <x v="8"/>
    <n v="1883"/>
    <n v="2025"/>
    <n v="3908"/>
    <m/>
    <x v="0"/>
  </r>
  <r>
    <x v="3"/>
    <x v="7"/>
    <d v="1999-08-01T00:00:00"/>
    <x v="8"/>
    <n v="2093"/>
    <n v="1935"/>
    <n v="4028"/>
    <m/>
    <x v="0"/>
  </r>
  <r>
    <x v="3"/>
    <x v="8"/>
    <d v="1999-09-01T00:00:00"/>
    <x v="8"/>
    <n v="1664"/>
    <n v="1471"/>
    <n v="3135"/>
    <m/>
    <x v="0"/>
  </r>
  <r>
    <x v="3"/>
    <x v="9"/>
    <d v="1999-10-01T00:00:00"/>
    <x v="8"/>
    <n v="1481"/>
    <n v="1386"/>
    <n v="2867"/>
    <m/>
    <x v="0"/>
  </r>
  <r>
    <x v="3"/>
    <x v="10"/>
    <d v="1999-11-01T00:00:00"/>
    <x v="8"/>
    <n v="1189"/>
    <n v="1175"/>
    <n v="2364"/>
    <m/>
    <x v="0"/>
  </r>
  <r>
    <x v="3"/>
    <x v="11"/>
    <d v="1999-12-01T00:00:00"/>
    <x v="8"/>
    <n v="1272"/>
    <n v="1335"/>
    <n v="2607"/>
    <m/>
    <x v="0"/>
  </r>
  <r>
    <x v="4"/>
    <x v="0"/>
    <d v="2000-01-01T00:00:00"/>
    <x v="8"/>
    <n v="1043"/>
    <n v="911"/>
    <n v="1954"/>
    <m/>
    <x v="0"/>
  </r>
  <r>
    <x v="4"/>
    <x v="1"/>
    <d v="2000-02-01T00:00:00"/>
    <x v="8"/>
    <n v="934"/>
    <n v="920"/>
    <n v="1854"/>
    <m/>
    <x v="0"/>
  </r>
  <r>
    <x v="4"/>
    <x v="2"/>
    <d v="2000-03-01T00:00:00"/>
    <x v="8"/>
    <n v="1090"/>
    <n v="1051"/>
    <n v="2141"/>
    <m/>
    <x v="0"/>
  </r>
  <r>
    <x v="4"/>
    <x v="3"/>
    <d v="2000-04-01T00:00:00"/>
    <x v="8"/>
    <n v="990"/>
    <n v="979"/>
    <n v="1969"/>
    <m/>
    <x v="0"/>
  </r>
  <r>
    <x v="4"/>
    <x v="4"/>
    <d v="2000-05-01T00:00:00"/>
    <x v="8"/>
    <n v="1033"/>
    <n v="1137"/>
    <n v="2170"/>
    <m/>
    <x v="0"/>
  </r>
  <r>
    <x v="4"/>
    <x v="5"/>
    <d v="2000-06-01T00:00:00"/>
    <x v="8"/>
    <n v="1614"/>
    <n v="1772"/>
    <n v="3386"/>
    <m/>
    <x v="0"/>
  </r>
  <r>
    <x v="4"/>
    <x v="6"/>
    <d v="2000-07-01T00:00:00"/>
    <x v="8"/>
    <n v="2041"/>
    <n v="2032"/>
    <n v="4073"/>
    <m/>
    <x v="0"/>
  </r>
  <r>
    <x v="4"/>
    <x v="7"/>
    <d v="2000-08-01T00:00:00"/>
    <x v="8"/>
    <n v="2108"/>
    <n v="2001"/>
    <n v="4109"/>
    <m/>
    <x v="0"/>
  </r>
  <r>
    <x v="4"/>
    <x v="8"/>
    <d v="2000-09-01T00:00:00"/>
    <x v="8"/>
    <n v="1419"/>
    <n v="1260"/>
    <n v="2679"/>
    <m/>
    <x v="0"/>
  </r>
  <r>
    <x v="4"/>
    <x v="9"/>
    <d v="2000-10-01T00:00:00"/>
    <x v="8"/>
    <n v="1630"/>
    <n v="1598"/>
    <n v="3228"/>
    <m/>
    <x v="0"/>
  </r>
  <r>
    <x v="4"/>
    <x v="10"/>
    <d v="2000-11-01T00:00:00"/>
    <x v="8"/>
    <n v="1385"/>
    <n v="1313"/>
    <n v="2698"/>
    <m/>
    <x v="0"/>
  </r>
  <r>
    <x v="4"/>
    <x v="11"/>
    <d v="2000-12-01T00:00:00"/>
    <x v="8"/>
    <n v="1190"/>
    <n v="1269"/>
    <n v="2459"/>
    <m/>
    <x v="0"/>
  </r>
  <r>
    <x v="5"/>
    <x v="0"/>
    <d v="2001-01-01T00:00:00"/>
    <x v="8"/>
    <n v="1056"/>
    <n v="941"/>
    <n v="1997"/>
    <m/>
    <x v="0"/>
  </r>
  <r>
    <x v="5"/>
    <x v="1"/>
    <d v="2001-02-01T00:00:00"/>
    <x v="8"/>
    <n v="853"/>
    <n v="852"/>
    <n v="1705"/>
    <m/>
    <x v="0"/>
  </r>
  <r>
    <x v="5"/>
    <x v="2"/>
    <d v="2001-03-01T00:00:00"/>
    <x v="8"/>
    <n v="1009"/>
    <n v="1092"/>
    <n v="2101"/>
    <m/>
    <x v="0"/>
  </r>
  <r>
    <x v="5"/>
    <x v="3"/>
    <d v="2001-04-01T00:00:00"/>
    <x v="8"/>
    <n v="1113"/>
    <n v="990"/>
    <n v="2103"/>
    <m/>
    <x v="0"/>
  </r>
  <r>
    <x v="5"/>
    <x v="4"/>
    <d v="2001-05-01T00:00:00"/>
    <x v="8"/>
    <n v="1101"/>
    <n v="1198"/>
    <n v="2299"/>
    <m/>
    <x v="0"/>
  </r>
  <r>
    <x v="5"/>
    <x v="5"/>
    <d v="2001-06-01T00:00:00"/>
    <x v="8"/>
    <n v="1701"/>
    <n v="1597"/>
    <n v="3298"/>
    <m/>
    <x v="0"/>
  </r>
  <r>
    <x v="5"/>
    <x v="6"/>
    <d v="2001-07-01T00:00:00"/>
    <x v="8"/>
    <n v="1768"/>
    <n v="1818"/>
    <n v="3586"/>
    <m/>
    <x v="0"/>
  </r>
  <r>
    <x v="5"/>
    <x v="7"/>
    <d v="2001-08-01T00:00:00"/>
    <x v="8"/>
    <n v="1747"/>
    <n v="1680"/>
    <n v="3427"/>
    <m/>
    <x v="0"/>
  </r>
  <r>
    <x v="5"/>
    <x v="8"/>
    <d v="2001-09-01T00:00:00"/>
    <x v="8"/>
    <n v="801"/>
    <n v="736"/>
    <n v="1537"/>
    <m/>
    <x v="0"/>
  </r>
  <r>
    <x v="5"/>
    <x v="9"/>
    <d v="2001-10-01T00:00:00"/>
    <x v="8"/>
    <n v="948"/>
    <n v="882"/>
    <n v="1830"/>
    <m/>
    <x v="0"/>
  </r>
  <r>
    <x v="5"/>
    <x v="10"/>
    <d v="2001-11-01T00:00:00"/>
    <x v="8"/>
    <n v="706"/>
    <n v="621"/>
    <n v="1327"/>
    <m/>
    <x v="0"/>
  </r>
  <r>
    <x v="5"/>
    <x v="11"/>
    <d v="2001-12-01T00:00:00"/>
    <x v="8"/>
    <n v="662"/>
    <n v="717"/>
    <n v="1379"/>
    <m/>
    <x v="0"/>
  </r>
  <r>
    <x v="6"/>
    <x v="0"/>
    <d v="2002-01-01T00:00:00"/>
    <x v="8"/>
    <n v="693"/>
    <n v="603"/>
    <n v="1296"/>
    <m/>
    <x v="0"/>
  </r>
  <r>
    <x v="6"/>
    <x v="1"/>
    <d v="2002-02-01T00:00:00"/>
    <x v="8"/>
    <n v="653"/>
    <n v="482"/>
    <n v="1135"/>
    <m/>
    <x v="0"/>
  </r>
  <r>
    <x v="6"/>
    <x v="2"/>
    <d v="2002-03-01T00:00:00"/>
    <x v="8"/>
    <n v="832"/>
    <n v="795"/>
    <n v="1627"/>
    <m/>
    <x v="0"/>
  </r>
  <r>
    <x v="6"/>
    <x v="3"/>
    <d v="2002-04-01T00:00:00"/>
    <x v="8"/>
    <n v="803"/>
    <n v="883"/>
    <n v="1686"/>
    <m/>
    <x v="0"/>
  </r>
  <r>
    <x v="6"/>
    <x v="4"/>
    <d v="2002-05-01T00:00:00"/>
    <x v="8"/>
    <n v="875"/>
    <n v="941"/>
    <n v="1816"/>
    <m/>
    <x v="0"/>
  </r>
  <r>
    <x v="6"/>
    <x v="5"/>
    <d v="2002-06-01T00:00:00"/>
    <x v="8"/>
    <n v="1160"/>
    <n v="1301"/>
    <n v="2461"/>
    <m/>
    <x v="0"/>
  </r>
  <r>
    <x v="6"/>
    <x v="6"/>
    <d v="2002-07-01T00:00:00"/>
    <x v="8"/>
    <n v="1421"/>
    <n v="1529"/>
    <n v="2950"/>
    <m/>
    <x v="0"/>
  </r>
  <r>
    <x v="6"/>
    <x v="7"/>
    <d v="2002-08-01T00:00:00"/>
    <x v="8"/>
    <n v="1441"/>
    <n v="1386"/>
    <n v="2827"/>
    <m/>
    <x v="0"/>
  </r>
  <r>
    <x v="6"/>
    <x v="8"/>
    <d v="2002-09-01T00:00:00"/>
    <x v="8"/>
    <n v="1061"/>
    <n v="1082"/>
    <n v="2143"/>
    <m/>
    <x v="0"/>
  </r>
  <r>
    <x v="6"/>
    <x v="9"/>
    <d v="2002-10-01T00:00:00"/>
    <x v="8"/>
    <n v="1043"/>
    <n v="966"/>
    <n v="2009"/>
    <m/>
    <x v="0"/>
  </r>
  <r>
    <x v="6"/>
    <x v="10"/>
    <d v="2002-11-01T00:00:00"/>
    <x v="8"/>
    <n v="755"/>
    <n v="775"/>
    <n v="1530"/>
    <m/>
    <x v="0"/>
  </r>
  <r>
    <x v="6"/>
    <x v="11"/>
    <d v="2002-12-01T00:00:00"/>
    <x v="8"/>
    <n v="802"/>
    <n v="822"/>
    <n v="1624"/>
    <m/>
    <x v="0"/>
  </r>
  <r>
    <x v="7"/>
    <x v="0"/>
    <d v="2003-01-01T00:00:00"/>
    <x v="8"/>
    <n v="780"/>
    <n v="640"/>
    <n v="1420"/>
    <m/>
    <x v="0"/>
  </r>
  <r>
    <x v="7"/>
    <x v="1"/>
    <d v="2003-02-01T00:00:00"/>
    <x v="8"/>
    <n v="601"/>
    <n v="619"/>
    <n v="1220"/>
    <m/>
    <x v="0"/>
  </r>
  <r>
    <x v="7"/>
    <x v="2"/>
    <d v="2003-03-01T00:00:00"/>
    <x v="8"/>
    <n v="678"/>
    <n v="657"/>
    <n v="1335"/>
    <m/>
    <x v="0"/>
  </r>
  <r>
    <x v="7"/>
    <x v="3"/>
    <d v="2003-04-01T00:00:00"/>
    <x v="8"/>
    <n v="698"/>
    <n v="752"/>
    <n v="1450"/>
    <m/>
    <x v="0"/>
  </r>
  <r>
    <x v="7"/>
    <x v="4"/>
    <d v="2003-05-01T00:00:00"/>
    <x v="8"/>
    <n v="871"/>
    <n v="936"/>
    <n v="1807"/>
    <m/>
    <x v="0"/>
  </r>
  <r>
    <x v="7"/>
    <x v="5"/>
    <d v="2003-06-01T00:00:00"/>
    <x v="8"/>
    <n v="1075"/>
    <n v="1187"/>
    <n v="2262"/>
    <m/>
    <x v="0"/>
  </r>
  <r>
    <x v="7"/>
    <x v="6"/>
    <d v="2003-07-01T00:00:00"/>
    <x v="8"/>
    <n v="1306"/>
    <n v="1361"/>
    <n v="2667"/>
    <m/>
    <x v="0"/>
  </r>
  <r>
    <x v="7"/>
    <x v="7"/>
    <d v="2003-08-01T00:00:00"/>
    <x v="8"/>
    <n v="1411"/>
    <n v="1337"/>
    <n v="2748"/>
    <m/>
    <x v="0"/>
  </r>
  <r>
    <x v="7"/>
    <x v="8"/>
    <d v="2003-09-01T00:00:00"/>
    <x v="8"/>
    <n v="1010"/>
    <n v="952"/>
    <n v="1962"/>
    <m/>
    <x v="0"/>
  </r>
  <r>
    <x v="7"/>
    <x v="9"/>
    <d v="2003-10-01T00:00:00"/>
    <x v="8"/>
    <n v="1005"/>
    <n v="974"/>
    <n v="1979"/>
    <m/>
    <x v="0"/>
  </r>
  <r>
    <x v="7"/>
    <x v="10"/>
    <d v="2003-11-01T00:00:00"/>
    <x v="8"/>
    <n v="996"/>
    <n v="893"/>
    <n v="1889"/>
    <m/>
    <x v="0"/>
  </r>
  <r>
    <x v="7"/>
    <x v="11"/>
    <d v="2003-12-01T00:00:00"/>
    <x v="8"/>
    <n v="1019"/>
    <n v="1006"/>
    <n v="2025"/>
    <m/>
    <x v="0"/>
  </r>
  <r>
    <x v="8"/>
    <x v="0"/>
    <d v="2004-01-01T00:00:00"/>
    <x v="8"/>
    <n v="903"/>
    <n v="794"/>
    <n v="1697"/>
    <m/>
    <x v="0"/>
  </r>
  <r>
    <x v="8"/>
    <x v="1"/>
    <d v="2004-02-01T00:00:00"/>
    <x v="8"/>
    <n v="824"/>
    <n v="838"/>
    <n v="1662"/>
    <m/>
    <x v="0"/>
  </r>
  <r>
    <x v="8"/>
    <x v="2"/>
    <d v="2004-03-01T00:00:00"/>
    <x v="8"/>
    <n v="939"/>
    <n v="905"/>
    <n v="1844"/>
    <m/>
    <x v="0"/>
  </r>
  <r>
    <x v="8"/>
    <x v="3"/>
    <d v="2004-04-01T00:00:00"/>
    <x v="8"/>
    <n v="891"/>
    <n v="921"/>
    <n v="1812"/>
    <m/>
    <x v="0"/>
  </r>
  <r>
    <x v="8"/>
    <x v="4"/>
    <d v="2004-05-01T00:00:00"/>
    <x v="8"/>
    <n v="973"/>
    <n v="1008"/>
    <n v="1981"/>
    <m/>
    <x v="0"/>
  </r>
  <r>
    <x v="8"/>
    <x v="5"/>
    <d v="2004-06-01T00:00:00"/>
    <x v="8"/>
    <n v="1121"/>
    <n v="1214"/>
    <n v="2335"/>
    <m/>
    <x v="0"/>
  </r>
  <r>
    <x v="8"/>
    <x v="6"/>
    <d v="2004-07-01T00:00:00"/>
    <x v="8"/>
    <n v="1372"/>
    <n v="1381"/>
    <n v="2753"/>
    <m/>
    <x v="0"/>
  </r>
  <r>
    <x v="8"/>
    <x v="7"/>
    <d v="2004-08-01T00:00:00"/>
    <x v="8"/>
    <n v="1421"/>
    <n v="1271"/>
    <n v="2692"/>
    <m/>
    <x v="0"/>
  </r>
  <r>
    <x v="8"/>
    <x v="8"/>
    <d v="2004-09-01T00:00:00"/>
    <x v="8"/>
    <n v="1059"/>
    <n v="1080"/>
    <n v="2139"/>
    <m/>
    <x v="0"/>
  </r>
  <r>
    <x v="8"/>
    <x v="9"/>
    <d v="2004-10-01T00:00:00"/>
    <x v="8"/>
    <n v="1198"/>
    <n v="1068"/>
    <n v="2266"/>
    <m/>
    <x v="0"/>
  </r>
  <r>
    <x v="8"/>
    <x v="10"/>
    <d v="2004-11-01T00:00:00"/>
    <x v="8"/>
    <n v="1027"/>
    <n v="979"/>
    <n v="2006"/>
    <m/>
    <x v="0"/>
  </r>
  <r>
    <x v="8"/>
    <x v="11"/>
    <d v="2004-12-01T00:00:00"/>
    <x v="8"/>
    <n v="1102"/>
    <n v="1158"/>
    <n v="2260"/>
    <m/>
    <x v="0"/>
  </r>
  <r>
    <x v="9"/>
    <x v="0"/>
    <d v="2005-01-01T00:00:00"/>
    <x v="8"/>
    <n v="928"/>
    <n v="843"/>
    <n v="1771"/>
    <m/>
    <x v="0"/>
  </r>
  <r>
    <x v="9"/>
    <x v="1"/>
    <d v="2005-02-01T00:00:00"/>
    <x v="8"/>
    <n v="765"/>
    <n v="800"/>
    <n v="1565"/>
    <m/>
    <x v="0"/>
  </r>
  <r>
    <x v="9"/>
    <x v="2"/>
    <d v="2005-03-01T00:00:00"/>
    <x v="8"/>
    <n v="861"/>
    <n v="914"/>
    <n v="1775"/>
    <m/>
    <x v="0"/>
  </r>
  <r>
    <x v="9"/>
    <x v="3"/>
    <d v="2005-04-01T00:00:00"/>
    <x v="8"/>
    <n v="904"/>
    <n v="801"/>
    <n v="1705"/>
    <m/>
    <x v="0"/>
  </r>
  <r>
    <x v="9"/>
    <x v="4"/>
    <d v="2005-05-01T00:00:00"/>
    <x v="8"/>
    <n v="1181"/>
    <n v="1122"/>
    <n v="2303"/>
    <m/>
    <x v="0"/>
  </r>
  <r>
    <x v="9"/>
    <x v="5"/>
    <d v="2005-06-01T00:00:00"/>
    <x v="8"/>
    <n v="1256"/>
    <n v="1328"/>
    <n v="2584"/>
    <m/>
    <x v="0"/>
  </r>
  <r>
    <x v="9"/>
    <x v="6"/>
    <d v="2005-07-01T00:00:00"/>
    <x v="8"/>
    <n v="1671"/>
    <n v="1591"/>
    <n v="3262"/>
    <m/>
    <x v="0"/>
  </r>
  <r>
    <x v="9"/>
    <x v="7"/>
    <d v="2005-08-01T00:00:00"/>
    <x v="8"/>
    <n v="1601"/>
    <n v="1471"/>
    <n v="3072"/>
    <m/>
    <x v="0"/>
  </r>
  <r>
    <x v="9"/>
    <x v="8"/>
    <d v="2005-09-01T00:00:00"/>
    <x v="8"/>
    <n v="1312"/>
    <n v="1258"/>
    <n v="2570"/>
    <m/>
    <x v="0"/>
  </r>
  <r>
    <x v="9"/>
    <x v="9"/>
    <d v="2005-10-01T00:00:00"/>
    <x v="8"/>
    <n v="1187"/>
    <n v="1046"/>
    <n v="2233"/>
    <m/>
    <x v="0"/>
  </r>
  <r>
    <x v="9"/>
    <x v="10"/>
    <d v="2005-11-01T00:00:00"/>
    <x v="8"/>
    <n v="1013"/>
    <n v="922"/>
    <n v="1935"/>
    <m/>
    <x v="0"/>
  </r>
  <r>
    <x v="9"/>
    <x v="11"/>
    <d v="2005-12-01T00:00:00"/>
    <x v="8"/>
    <n v="1018"/>
    <n v="1069"/>
    <n v="2087"/>
    <m/>
    <x v="0"/>
  </r>
  <r>
    <x v="10"/>
    <x v="0"/>
    <d v="2006-01-01T00:00:00"/>
    <x v="8"/>
    <n v="952"/>
    <n v="851"/>
    <n v="1803"/>
    <m/>
    <x v="0"/>
  </r>
  <r>
    <x v="10"/>
    <x v="1"/>
    <d v="2006-02-01T00:00:00"/>
    <x v="8"/>
    <n v="963"/>
    <n v="936"/>
    <n v="1899"/>
    <m/>
    <x v="0"/>
  </r>
  <r>
    <x v="10"/>
    <x v="2"/>
    <d v="2006-03-01T00:00:00"/>
    <x v="8"/>
    <n v="1007"/>
    <n v="1015"/>
    <n v="2022"/>
    <m/>
    <x v="0"/>
  </r>
  <r>
    <x v="10"/>
    <x v="3"/>
    <d v="2006-04-01T00:00:00"/>
    <x v="8"/>
    <n v="847"/>
    <n v="845"/>
    <n v="1692"/>
    <m/>
    <x v="0"/>
  </r>
  <r>
    <x v="10"/>
    <x v="4"/>
    <d v="2006-05-01T00:00:00"/>
    <x v="8"/>
    <n v="1113"/>
    <n v="1154"/>
    <n v="2267"/>
    <m/>
    <x v="0"/>
  </r>
  <r>
    <x v="10"/>
    <x v="5"/>
    <d v="2006-06-01T00:00:00"/>
    <x v="8"/>
    <n v="1322"/>
    <n v="1366"/>
    <n v="2688"/>
    <m/>
    <x v="0"/>
  </r>
  <r>
    <x v="10"/>
    <x v="6"/>
    <d v="2006-07-01T00:00:00"/>
    <x v="8"/>
    <n v="1598"/>
    <n v="1504"/>
    <n v="3102"/>
    <m/>
    <x v="0"/>
  </r>
  <r>
    <x v="10"/>
    <x v="7"/>
    <d v="2006-08-01T00:00:00"/>
    <x v="8"/>
    <n v="1624"/>
    <n v="1472"/>
    <n v="3096"/>
    <m/>
    <x v="0"/>
  </r>
  <r>
    <x v="10"/>
    <x v="8"/>
    <d v="2006-09-01T00:00:00"/>
    <x v="8"/>
    <n v="1065"/>
    <n v="1005"/>
    <n v="2070"/>
    <m/>
    <x v="0"/>
  </r>
  <r>
    <x v="10"/>
    <x v="9"/>
    <d v="2006-10-01T00:00:00"/>
    <x v="8"/>
    <n v="1134"/>
    <n v="1085"/>
    <n v="2219"/>
    <m/>
    <x v="0"/>
  </r>
  <r>
    <x v="10"/>
    <x v="10"/>
    <d v="2006-11-01T00:00:00"/>
    <x v="8"/>
    <n v="1048"/>
    <n v="1053"/>
    <n v="2101"/>
    <m/>
    <x v="0"/>
  </r>
  <r>
    <x v="10"/>
    <x v="11"/>
    <d v="2006-12-01T00:00:00"/>
    <x v="8"/>
    <n v="982"/>
    <n v="933"/>
    <n v="1915"/>
    <m/>
    <x v="0"/>
  </r>
  <r>
    <x v="11"/>
    <x v="0"/>
    <d v="2007-01-01T00:00:00"/>
    <x v="8"/>
    <n v="997"/>
    <n v="917"/>
    <n v="1914"/>
    <m/>
    <x v="0"/>
  </r>
  <r>
    <x v="11"/>
    <x v="1"/>
    <d v="2007-02-01T00:00:00"/>
    <x v="8"/>
    <n v="930"/>
    <n v="849"/>
    <n v="1779"/>
    <m/>
    <x v="0"/>
  </r>
  <r>
    <x v="11"/>
    <x v="2"/>
    <d v="2007-03-01T00:00:00"/>
    <x v="8"/>
    <n v="1076"/>
    <n v="1011"/>
    <n v="2087"/>
    <m/>
    <x v="0"/>
  </r>
  <r>
    <x v="11"/>
    <x v="3"/>
    <d v="2007-04-01T00:00:00"/>
    <x v="8"/>
    <n v="1188"/>
    <n v="1110"/>
    <n v="2298"/>
    <m/>
    <x v="0"/>
  </r>
  <r>
    <x v="11"/>
    <x v="4"/>
    <d v="2007-05-01T00:00:00"/>
    <x v="8"/>
    <n v="1685"/>
    <n v="1738"/>
    <n v="3423"/>
    <m/>
    <x v="0"/>
  </r>
  <r>
    <x v="11"/>
    <x v="5"/>
    <d v="2007-06-01T00:00:00"/>
    <x v="8"/>
    <n v="2228"/>
    <n v="2364"/>
    <n v="4592"/>
    <m/>
    <x v="0"/>
  </r>
  <r>
    <x v="11"/>
    <x v="6"/>
    <d v="2007-07-01T00:00:00"/>
    <x v="8"/>
    <n v="2550"/>
    <n v="2473"/>
    <n v="5023"/>
    <m/>
    <x v="0"/>
  </r>
  <r>
    <x v="11"/>
    <x v="7"/>
    <d v="2007-08-01T00:00:00"/>
    <x v="8"/>
    <n v="2506"/>
    <n v="2296"/>
    <n v="4802"/>
    <m/>
    <x v="0"/>
  </r>
  <r>
    <x v="11"/>
    <x v="8"/>
    <d v="2007-09-01T00:00:00"/>
    <x v="8"/>
    <n v="2003"/>
    <n v="1809"/>
    <n v="3812"/>
    <m/>
    <x v="0"/>
  </r>
  <r>
    <x v="11"/>
    <x v="9"/>
    <d v="2007-10-01T00:00:00"/>
    <x v="8"/>
    <n v="2100"/>
    <n v="1997"/>
    <n v="4097"/>
    <m/>
    <x v="0"/>
  </r>
  <r>
    <x v="11"/>
    <x v="10"/>
    <d v="2007-11-01T00:00:00"/>
    <x v="8"/>
    <n v="1912"/>
    <n v="1873"/>
    <n v="3785"/>
    <m/>
    <x v="0"/>
  </r>
  <r>
    <x v="11"/>
    <x v="11"/>
    <d v="2007-12-01T00:00:00"/>
    <x v="8"/>
    <n v="1803"/>
    <n v="1899"/>
    <n v="3702"/>
    <m/>
    <x v="0"/>
  </r>
  <r>
    <x v="12"/>
    <x v="0"/>
    <d v="2008-01-01T00:00:00"/>
    <x v="8"/>
    <n v="1545"/>
    <n v="1346"/>
    <n v="2891"/>
    <m/>
    <x v="0"/>
  </r>
  <r>
    <x v="12"/>
    <x v="1"/>
    <d v="2008-02-01T00:00:00"/>
    <x v="8"/>
    <n v="1204"/>
    <n v="1151"/>
    <n v="2355"/>
    <m/>
    <x v="0"/>
  </r>
  <r>
    <x v="12"/>
    <x v="2"/>
    <d v="2008-03-01T00:00:00"/>
    <x v="8"/>
    <n v="1252"/>
    <n v="1327"/>
    <n v="2579"/>
    <m/>
    <x v="0"/>
  </r>
  <r>
    <x v="12"/>
    <x v="3"/>
    <d v="2008-04-01T00:00:00"/>
    <x v="8"/>
    <n v="1269"/>
    <n v="1317"/>
    <n v="2586"/>
    <m/>
    <x v="0"/>
  </r>
  <r>
    <x v="12"/>
    <x v="4"/>
    <d v="2008-05-01T00:00:00"/>
    <x v="8"/>
    <n v="1437"/>
    <n v="1484"/>
    <n v="2921"/>
    <m/>
    <x v="0"/>
  </r>
  <r>
    <x v="12"/>
    <x v="5"/>
    <d v="2008-06-01T00:00:00"/>
    <x v="8"/>
    <n v="1605"/>
    <n v="1722"/>
    <n v="3327"/>
    <m/>
    <x v="0"/>
  </r>
  <r>
    <x v="12"/>
    <x v="6"/>
    <d v="2008-07-01T00:00:00"/>
    <x v="8"/>
    <n v="1794"/>
    <n v="1884"/>
    <n v="3678"/>
    <m/>
    <x v="0"/>
  </r>
  <r>
    <x v="12"/>
    <x v="7"/>
    <d v="2008-08-01T00:00:00"/>
    <x v="8"/>
    <n v="1864"/>
    <n v="1851"/>
    <n v="3715"/>
    <m/>
    <x v="0"/>
  </r>
  <r>
    <x v="12"/>
    <x v="8"/>
    <d v="2008-09-01T00:00:00"/>
    <x v="8"/>
    <n v="1653"/>
    <n v="1538"/>
    <n v="3191"/>
    <m/>
    <x v="0"/>
  </r>
  <r>
    <x v="12"/>
    <x v="9"/>
    <d v="2008-10-01T00:00:00"/>
    <x v="8"/>
    <n v="1503"/>
    <n v="1539"/>
    <n v="3042"/>
    <m/>
    <x v="0"/>
  </r>
  <r>
    <x v="12"/>
    <x v="10"/>
    <d v="2008-11-01T00:00:00"/>
    <x v="8"/>
    <n v="1253"/>
    <n v="1233"/>
    <n v="2486"/>
    <m/>
    <x v="0"/>
  </r>
  <r>
    <x v="12"/>
    <x v="11"/>
    <d v="2008-12-01T00:00:00"/>
    <x v="8"/>
    <n v="1275"/>
    <n v="1511"/>
    <n v="2786"/>
    <m/>
    <x v="0"/>
  </r>
  <r>
    <x v="13"/>
    <x v="0"/>
    <d v="2009-01-01T00:00:00"/>
    <x v="8"/>
    <n v="1170"/>
    <n v="1169"/>
    <n v="2339"/>
    <m/>
    <x v="0"/>
  </r>
  <r>
    <x v="13"/>
    <x v="1"/>
    <d v="2009-02-01T00:00:00"/>
    <x v="8"/>
    <n v="963"/>
    <n v="1011"/>
    <n v="1974"/>
    <m/>
    <x v="0"/>
  </r>
  <r>
    <x v="13"/>
    <x v="2"/>
    <d v="2009-03-01T00:00:00"/>
    <x v="8"/>
    <n v="946"/>
    <n v="1025"/>
    <n v="1971"/>
    <m/>
    <x v="0"/>
  </r>
  <r>
    <x v="13"/>
    <x v="3"/>
    <d v="2009-04-01T00:00:00"/>
    <x v="8"/>
    <n v="1096"/>
    <n v="1061"/>
    <n v="2157"/>
    <m/>
    <x v="0"/>
  </r>
  <r>
    <x v="13"/>
    <x v="4"/>
    <d v="2009-05-01T00:00:00"/>
    <x v="8"/>
    <n v="1171"/>
    <n v="1200"/>
    <n v="2371"/>
    <m/>
    <x v="0"/>
  </r>
  <r>
    <x v="13"/>
    <x v="5"/>
    <d v="2009-06-01T00:00:00"/>
    <x v="8"/>
    <n v="1230"/>
    <n v="1360"/>
    <n v="2590"/>
    <m/>
    <x v="0"/>
  </r>
  <r>
    <x v="13"/>
    <x v="6"/>
    <d v="2009-07-01T00:00:00"/>
    <x v="8"/>
    <n v="1355"/>
    <n v="1364"/>
    <n v="2719"/>
    <m/>
    <x v="0"/>
  </r>
  <r>
    <x v="13"/>
    <x v="7"/>
    <d v="2009-08-01T00:00:00"/>
    <x v="8"/>
    <n v="1290"/>
    <n v="1281"/>
    <n v="2571"/>
    <m/>
    <x v="0"/>
  </r>
  <r>
    <x v="13"/>
    <x v="8"/>
    <d v="2009-09-01T00:00:00"/>
    <x v="8"/>
    <n v="1254"/>
    <n v="1242"/>
    <n v="2496"/>
    <m/>
    <x v="0"/>
  </r>
  <r>
    <x v="13"/>
    <x v="9"/>
    <d v="2009-10-01T00:00:00"/>
    <x v="8"/>
    <n v="1311"/>
    <n v="1377"/>
    <n v="2688"/>
    <m/>
    <x v="0"/>
  </r>
  <r>
    <x v="13"/>
    <x v="10"/>
    <d v="2009-11-01T00:00:00"/>
    <x v="8"/>
    <n v="1156"/>
    <n v="1203"/>
    <n v="2359"/>
    <m/>
    <x v="0"/>
  </r>
  <r>
    <x v="13"/>
    <x v="11"/>
    <d v="2009-12-01T00:00:00"/>
    <x v="8"/>
    <n v="1132"/>
    <n v="1270"/>
    <n v="2402"/>
    <m/>
    <x v="0"/>
  </r>
  <r>
    <x v="14"/>
    <x v="0"/>
    <d v="2010-01-01T00:00:00"/>
    <x v="8"/>
    <n v="1043"/>
    <n v="1026"/>
    <n v="2069"/>
    <m/>
    <x v="0"/>
  </r>
  <r>
    <x v="14"/>
    <x v="1"/>
    <d v="2010-02-01T00:00:00"/>
    <x v="8"/>
    <n v="921"/>
    <n v="974"/>
    <n v="1895"/>
    <m/>
    <x v="0"/>
  </r>
  <r>
    <x v="14"/>
    <x v="2"/>
    <d v="2010-03-01T00:00:00"/>
    <x v="8"/>
    <n v="1007"/>
    <n v="1019"/>
    <n v="2026"/>
    <m/>
    <x v="0"/>
  </r>
  <r>
    <x v="14"/>
    <x v="3"/>
    <d v="2010-04-01T00:00:00"/>
    <x v="8"/>
    <n v="950"/>
    <n v="1087"/>
    <n v="2037"/>
    <m/>
    <x v="0"/>
  </r>
  <r>
    <x v="14"/>
    <x v="4"/>
    <d v="2010-05-01T00:00:00"/>
    <x v="8"/>
    <n v="1086"/>
    <n v="1240"/>
    <n v="2326"/>
    <m/>
    <x v="0"/>
  </r>
  <r>
    <x v="14"/>
    <x v="5"/>
    <d v="2010-06-01T00:00:00"/>
    <x v="8"/>
    <n v="1210"/>
    <n v="1351"/>
    <n v="2561"/>
    <m/>
    <x v="0"/>
  </r>
  <r>
    <x v="14"/>
    <x v="6"/>
    <d v="2010-07-01T00:00:00"/>
    <x v="8"/>
    <n v="1632"/>
    <n v="1803"/>
    <n v="3435"/>
    <m/>
    <x v="0"/>
  </r>
  <r>
    <x v="14"/>
    <x v="7"/>
    <d v="2010-08-01T00:00:00"/>
    <x v="8"/>
    <n v="1598"/>
    <n v="1534"/>
    <n v="3132"/>
    <m/>
    <x v="0"/>
  </r>
  <r>
    <x v="14"/>
    <x v="8"/>
    <d v="2010-09-01T00:00:00"/>
    <x v="8"/>
    <n v="1348"/>
    <n v="1360"/>
    <n v="2708"/>
    <m/>
    <x v="0"/>
  </r>
  <r>
    <x v="14"/>
    <x v="9"/>
    <d v="2010-10-01T00:00:00"/>
    <x v="8"/>
    <n v="1318"/>
    <n v="1348"/>
    <n v="2666"/>
    <m/>
    <x v="0"/>
  </r>
  <r>
    <x v="14"/>
    <x v="10"/>
    <d v="2010-11-01T00:00:00"/>
    <x v="8"/>
    <n v="1034"/>
    <n v="1115"/>
    <n v="2149"/>
    <m/>
    <x v="0"/>
  </r>
  <r>
    <x v="14"/>
    <x v="11"/>
    <d v="2010-12-01T00:00:00"/>
    <x v="8"/>
    <n v="1038"/>
    <n v="1276"/>
    <n v="2314"/>
    <m/>
    <x v="0"/>
  </r>
  <r>
    <x v="15"/>
    <x v="0"/>
    <d v="2011-01-01T00:00:00"/>
    <x v="8"/>
    <n v="847"/>
    <n v="923"/>
    <n v="1770"/>
    <m/>
    <x v="0"/>
  </r>
  <r>
    <x v="15"/>
    <x v="1"/>
    <d v="2011-02-01T00:00:00"/>
    <x v="8"/>
    <n v="750"/>
    <n v="904"/>
    <n v="1654"/>
    <m/>
    <x v="0"/>
  </r>
  <r>
    <x v="15"/>
    <x v="2"/>
    <d v="2011-03-01T00:00:00"/>
    <x v="8"/>
    <n v="966"/>
    <n v="1021"/>
    <n v="1987"/>
    <m/>
    <x v="0"/>
  </r>
  <r>
    <x v="15"/>
    <x v="3"/>
    <d v="2011-04-01T00:00:00"/>
    <x v="8"/>
    <n v="948"/>
    <n v="946"/>
    <n v="1894"/>
    <m/>
    <x v="0"/>
  </r>
  <r>
    <x v="15"/>
    <x v="4"/>
    <d v="2011-05-01T00:00:00"/>
    <x v="8"/>
    <n v="1165"/>
    <n v="1334"/>
    <n v="2499"/>
    <m/>
    <x v="0"/>
  </r>
  <r>
    <x v="15"/>
    <x v="5"/>
    <d v="2011-06-01T00:00:00"/>
    <x v="8"/>
    <n v="1118"/>
    <n v="1308"/>
    <n v="2426"/>
    <m/>
    <x v="0"/>
  </r>
  <r>
    <x v="15"/>
    <x v="6"/>
    <d v="2011-07-01T00:00:00"/>
    <x v="8"/>
    <n v="1397"/>
    <n v="1444"/>
    <n v="2841"/>
    <m/>
    <x v="0"/>
  </r>
  <r>
    <x v="15"/>
    <x v="7"/>
    <d v="2011-08-01T00:00:00"/>
    <x v="8"/>
    <n v="1440"/>
    <n v="1469"/>
    <n v="2909"/>
    <m/>
    <x v="0"/>
  </r>
  <r>
    <x v="15"/>
    <x v="8"/>
    <d v="2011-09-01T00:00:00"/>
    <x v="8"/>
    <n v="1307"/>
    <n v="1344"/>
    <n v="2651"/>
    <m/>
    <x v="0"/>
  </r>
  <r>
    <x v="15"/>
    <x v="9"/>
    <d v="2011-10-01T00:00:00"/>
    <x v="8"/>
    <n v="1261"/>
    <n v="1326"/>
    <n v="2587"/>
    <m/>
    <x v="0"/>
  </r>
  <r>
    <x v="15"/>
    <x v="10"/>
    <d v="2011-11-01T00:00:00"/>
    <x v="8"/>
    <n v="1023"/>
    <n v="1117"/>
    <n v="2140"/>
    <m/>
    <x v="0"/>
  </r>
  <r>
    <x v="15"/>
    <x v="11"/>
    <d v="2011-12-01T00:00:00"/>
    <x v="8"/>
    <n v="1080"/>
    <n v="1199"/>
    <n v="2279"/>
    <m/>
    <x v="0"/>
  </r>
  <r>
    <x v="16"/>
    <x v="0"/>
    <d v="2012-01-01T00:00:00"/>
    <x v="8"/>
    <n v="872"/>
    <n v="921"/>
    <n v="1793"/>
    <m/>
    <x v="0"/>
  </r>
  <r>
    <x v="16"/>
    <x v="1"/>
    <d v="2012-02-01T00:00:00"/>
    <x v="8"/>
    <n v="820"/>
    <n v="911"/>
    <n v="1731"/>
    <m/>
    <x v="0"/>
  </r>
  <r>
    <x v="16"/>
    <x v="2"/>
    <d v="2012-03-01T00:00:00"/>
    <x v="8"/>
    <n v="824"/>
    <n v="882"/>
    <n v="1706"/>
    <m/>
    <x v="0"/>
  </r>
  <r>
    <x v="16"/>
    <x v="3"/>
    <d v="2012-04-01T00:00:00"/>
    <x v="8"/>
    <n v="893"/>
    <n v="939"/>
    <n v="1832"/>
    <m/>
    <x v="0"/>
  </r>
  <r>
    <x v="16"/>
    <x v="4"/>
    <d v="2012-05-01T00:00:00"/>
    <x v="8"/>
    <n v="1032"/>
    <n v="1211"/>
    <n v="2243"/>
    <m/>
    <x v="0"/>
  </r>
  <r>
    <x v="16"/>
    <x v="5"/>
    <d v="2012-06-01T00:00:00"/>
    <x v="8"/>
    <n v="1158"/>
    <n v="1325"/>
    <n v="2483"/>
    <m/>
    <x v="0"/>
  </r>
  <r>
    <x v="16"/>
    <x v="6"/>
    <d v="2012-07-01T00:00:00"/>
    <x v="8"/>
    <n v="1362"/>
    <n v="1390"/>
    <n v="2752"/>
    <m/>
    <x v="0"/>
  </r>
  <r>
    <x v="16"/>
    <x v="7"/>
    <d v="2012-08-01T00:00:00"/>
    <x v="8"/>
    <n v="1409"/>
    <n v="1433"/>
    <n v="2842"/>
    <m/>
    <x v="0"/>
  </r>
  <r>
    <x v="16"/>
    <x v="8"/>
    <d v="2012-09-01T00:00:00"/>
    <x v="8"/>
    <n v="1208"/>
    <n v="1170"/>
    <n v="2378"/>
    <m/>
    <x v="0"/>
  </r>
  <r>
    <x v="16"/>
    <x v="9"/>
    <d v="2012-10-01T00:00:00"/>
    <x v="8"/>
    <n v="1131"/>
    <n v="1069"/>
    <n v="2200"/>
    <m/>
    <x v="0"/>
  </r>
  <r>
    <x v="16"/>
    <x v="10"/>
    <d v="2012-11-01T00:00:00"/>
    <x v="8"/>
    <n v="1096"/>
    <n v="1183"/>
    <n v="2279"/>
    <m/>
    <x v="0"/>
  </r>
  <r>
    <x v="16"/>
    <x v="11"/>
    <d v="2012-12-01T00:00:00"/>
    <x v="8"/>
    <n v="1100"/>
    <n v="1132"/>
    <n v="2232"/>
    <m/>
    <x v="0"/>
  </r>
  <r>
    <x v="17"/>
    <x v="0"/>
    <d v="2013-01-01T00:00:00"/>
    <x v="8"/>
    <n v="813"/>
    <n v="876"/>
    <n v="1689"/>
    <m/>
    <x v="0"/>
  </r>
  <r>
    <x v="17"/>
    <x v="1"/>
    <d v="2013-02-01T00:00:00"/>
    <x v="8"/>
    <n v="834"/>
    <n v="915"/>
    <n v="1749"/>
    <m/>
    <x v="0"/>
  </r>
  <r>
    <x v="17"/>
    <x v="2"/>
    <d v="2013-03-01T00:00:00"/>
    <x v="8"/>
    <n v="941"/>
    <n v="1044"/>
    <n v="1985"/>
    <m/>
    <x v="0"/>
  </r>
  <r>
    <x v="17"/>
    <x v="3"/>
    <d v="2013-04-01T00:00:00"/>
    <x v="8"/>
    <n v="1000"/>
    <n v="1027"/>
    <n v="2027"/>
    <m/>
    <x v="0"/>
  </r>
  <r>
    <x v="17"/>
    <x v="4"/>
    <d v="2013-05-01T00:00:00"/>
    <x v="8"/>
    <n v="1182"/>
    <n v="1309"/>
    <n v="2491"/>
    <m/>
    <x v="0"/>
  </r>
  <r>
    <x v="17"/>
    <x v="5"/>
    <d v="2013-06-01T00:00:00"/>
    <x v="8"/>
    <n v="1418"/>
    <n v="1582"/>
    <n v="3000"/>
    <m/>
    <x v="0"/>
  </r>
  <r>
    <x v="17"/>
    <x v="6"/>
    <d v="2013-07-01T00:00:00"/>
    <x v="8"/>
    <n v="1642"/>
    <n v="1597"/>
    <n v="3239"/>
    <m/>
    <x v="0"/>
  </r>
  <r>
    <x v="17"/>
    <x v="7"/>
    <d v="2013-08-01T00:00:00"/>
    <x v="8"/>
    <n v="1546"/>
    <n v="1586"/>
    <n v="3132"/>
    <m/>
    <x v="0"/>
  </r>
  <r>
    <x v="17"/>
    <x v="8"/>
    <d v="2013-09-01T00:00:00"/>
    <x v="8"/>
    <n v="1273"/>
    <n v="1175"/>
    <n v="2448"/>
    <m/>
    <x v="0"/>
  </r>
  <r>
    <x v="17"/>
    <x v="9"/>
    <d v="2013-10-01T00:00:00"/>
    <x v="8"/>
    <n v="1202"/>
    <n v="1118"/>
    <n v="2320"/>
    <m/>
    <x v="0"/>
  </r>
  <r>
    <x v="17"/>
    <x v="10"/>
    <d v="2013-11-01T00:00:00"/>
    <x v="8"/>
    <n v="986"/>
    <n v="953"/>
    <n v="1939"/>
    <m/>
    <x v="0"/>
  </r>
  <r>
    <x v="17"/>
    <x v="11"/>
    <d v="2013-12-01T00:00:00"/>
    <x v="8"/>
    <n v="1219"/>
    <n v="1272"/>
    <n v="2491"/>
    <m/>
    <x v="0"/>
  </r>
  <r>
    <x v="18"/>
    <x v="0"/>
    <d v="2014-01-01T00:00:00"/>
    <x v="8"/>
    <n v="761"/>
    <n v="686"/>
    <n v="1447"/>
    <m/>
    <x v="0"/>
  </r>
  <r>
    <x v="18"/>
    <x v="1"/>
    <d v="2014-02-01T00:00:00"/>
    <x v="8"/>
    <n v="639"/>
    <n v="622"/>
    <n v="1261"/>
    <m/>
    <x v="0"/>
  </r>
  <r>
    <x v="18"/>
    <x v="2"/>
    <d v="2014-03-01T00:00:00"/>
    <x v="8"/>
    <n v="665"/>
    <n v="727"/>
    <n v="1392"/>
    <m/>
    <x v="0"/>
  </r>
  <r>
    <x v="18"/>
    <x v="3"/>
    <d v="2014-04-01T00:00:00"/>
    <x v="8"/>
    <n v="775"/>
    <n v="831"/>
    <n v="1606"/>
    <m/>
    <x v="0"/>
  </r>
  <r>
    <x v="18"/>
    <x v="4"/>
    <d v="2014-05-01T00:00:00"/>
    <x v="8"/>
    <n v="861"/>
    <n v="945"/>
    <n v="1806"/>
    <m/>
    <x v="0"/>
  </r>
  <r>
    <x v="18"/>
    <x v="5"/>
    <d v="2014-06-01T00:00:00"/>
    <x v="8"/>
    <n v="1101"/>
    <n v="1211"/>
    <n v="2312"/>
    <m/>
    <x v="0"/>
  </r>
  <r>
    <x v="18"/>
    <x v="6"/>
    <d v="2014-07-01T00:00:00"/>
    <x v="8"/>
    <n v="1100"/>
    <n v="1186"/>
    <n v="2286"/>
    <m/>
    <x v="0"/>
  </r>
  <r>
    <x v="18"/>
    <x v="7"/>
    <d v="2014-08-01T00:00:00"/>
    <x v="8"/>
    <n v="1076"/>
    <n v="1039"/>
    <n v="2115"/>
    <m/>
    <x v="0"/>
  </r>
  <r>
    <x v="18"/>
    <x v="8"/>
    <d v="2014-09-01T00:00:00"/>
    <x v="8"/>
    <n v="638"/>
    <n v="648"/>
    <n v="1286"/>
    <m/>
    <x v="0"/>
  </r>
  <r>
    <x v="18"/>
    <x v="9"/>
    <d v="2014-10-01T00:00:00"/>
    <x v="8"/>
    <n v="377"/>
    <n v="432"/>
    <n v="809"/>
    <m/>
    <x v="0"/>
  </r>
  <r>
    <x v="18"/>
    <x v="10"/>
    <d v="2014-11-01T00:00:00"/>
    <x v="8"/>
    <n v="263"/>
    <n v="269"/>
    <n v="532"/>
    <m/>
    <x v="0"/>
  </r>
  <r>
    <x v="18"/>
    <x v="11"/>
    <d v="2014-12-01T00:00:00"/>
    <x v="8"/>
    <n v="356"/>
    <n v="350"/>
    <n v="706"/>
    <m/>
    <x v="0"/>
  </r>
  <r>
    <x v="19"/>
    <x v="0"/>
    <d v="2015-01-01T00:00:00"/>
    <x v="8"/>
    <n v="138"/>
    <n v="172"/>
    <n v="310"/>
    <m/>
    <x v="0"/>
  </r>
  <r>
    <x v="19"/>
    <x v="1"/>
    <d v="2015-02-01T00:00:00"/>
    <x v="8"/>
    <n v="113"/>
    <n v="115"/>
    <n v="228"/>
    <m/>
    <x v="0"/>
  </r>
  <r>
    <x v="19"/>
    <x v="2"/>
    <d v="2015-03-01T00:00:00"/>
    <x v="8"/>
    <n v="92"/>
    <n v="96"/>
    <n v="188"/>
    <m/>
    <x v="0"/>
  </r>
  <r>
    <x v="19"/>
    <x v="3"/>
    <d v="2015-04-01T00:00:00"/>
    <x v="8"/>
    <n v="0"/>
    <n v="0"/>
    <n v="0"/>
    <m/>
    <x v="0"/>
  </r>
  <r>
    <x v="19"/>
    <x v="4"/>
    <d v="2015-05-01T00:00:00"/>
    <x v="8"/>
    <n v="0"/>
    <n v="0"/>
    <n v="0"/>
    <m/>
    <x v="0"/>
  </r>
  <r>
    <x v="19"/>
    <x v="5"/>
    <d v="2015-06-01T00:00:00"/>
    <x v="8"/>
    <n v="0"/>
    <n v="0"/>
    <n v="0"/>
    <m/>
    <x v="0"/>
  </r>
  <r>
    <x v="19"/>
    <x v="6"/>
    <d v="2015-07-01T00:00:00"/>
    <x v="8"/>
    <n v="0"/>
    <n v="0"/>
    <n v="0"/>
    <m/>
    <x v="0"/>
  </r>
  <r>
    <x v="19"/>
    <x v="7"/>
    <d v="2015-08-01T00:00:00"/>
    <x v="8"/>
    <n v="0"/>
    <n v="0"/>
    <n v="0"/>
    <m/>
    <x v="0"/>
  </r>
  <r>
    <x v="19"/>
    <x v="8"/>
    <d v="2015-09-01T00:00:00"/>
    <x v="8"/>
    <n v="0"/>
    <n v="0"/>
    <n v="0"/>
    <m/>
    <x v="0"/>
  </r>
  <r>
    <x v="19"/>
    <x v="9"/>
    <d v="2015-10-01T00:00:00"/>
    <x v="8"/>
    <n v="0"/>
    <n v="0"/>
    <n v="0"/>
    <m/>
    <x v="0"/>
  </r>
  <r>
    <x v="19"/>
    <x v="10"/>
    <d v="2015-11-01T00:00:00"/>
    <x v="8"/>
    <n v="165"/>
    <n v="135"/>
    <n v="300"/>
    <m/>
    <x v="0"/>
  </r>
  <r>
    <x v="19"/>
    <x v="11"/>
    <d v="2015-12-01T00:00:00"/>
    <x v="8"/>
    <n v="589"/>
    <n v="553"/>
    <n v="1142"/>
    <m/>
    <x v="0"/>
  </r>
  <r>
    <x v="0"/>
    <x v="0"/>
    <d v="1996-01-01T00:00:00"/>
    <x v="9"/>
    <n v="245"/>
    <n v="222"/>
    <n v="467"/>
    <m/>
    <x v="0"/>
  </r>
  <r>
    <x v="0"/>
    <x v="1"/>
    <d v="1996-02-01T00:00:00"/>
    <x v="9"/>
    <n v="218"/>
    <n v="234"/>
    <n v="452"/>
    <m/>
    <x v="0"/>
  </r>
  <r>
    <x v="0"/>
    <x v="2"/>
    <d v="1996-03-01T00:00:00"/>
    <x v="9"/>
    <n v="256"/>
    <n v="229"/>
    <n v="485"/>
    <m/>
    <x v="0"/>
  </r>
  <r>
    <x v="0"/>
    <x v="3"/>
    <d v="1996-04-01T00:00:00"/>
    <x v="9"/>
    <n v="214"/>
    <n v="201"/>
    <n v="415"/>
    <m/>
    <x v="0"/>
  </r>
  <r>
    <x v="0"/>
    <x v="4"/>
    <d v="1996-05-01T00:00:00"/>
    <x v="9"/>
    <n v="225"/>
    <n v="210"/>
    <n v="435"/>
    <m/>
    <x v="0"/>
  </r>
  <r>
    <x v="0"/>
    <x v="5"/>
    <d v="1996-06-01T00:00:00"/>
    <x v="9"/>
    <n v="242"/>
    <n v="223"/>
    <n v="465"/>
    <m/>
    <x v="0"/>
  </r>
  <r>
    <x v="0"/>
    <x v="6"/>
    <d v="1996-07-01T00:00:00"/>
    <x v="9"/>
    <n v="250"/>
    <n v="218"/>
    <n v="468"/>
    <m/>
    <x v="0"/>
  </r>
  <r>
    <x v="0"/>
    <x v="7"/>
    <d v="1996-08-01T00:00:00"/>
    <x v="9"/>
    <n v="247"/>
    <n v="264"/>
    <n v="511"/>
    <m/>
    <x v="0"/>
  </r>
  <r>
    <x v="0"/>
    <x v="8"/>
    <d v="1996-09-01T00:00:00"/>
    <x v="9"/>
    <n v="223"/>
    <n v="209"/>
    <n v="432"/>
    <m/>
    <x v="0"/>
  </r>
  <r>
    <x v="0"/>
    <x v="9"/>
    <d v="1996-10-01T00:00:00"/>
    <x v="9"/>
    <n v="262"/>
    <n v="242"/>
    <n v="504"/>
    <m/>
    <x v="0"/>
  </r>
  <r>
    <x v="0"/>
    <x v="10"/>
    <d v="1996-11-01T00:00:00"/>
    <x v="9"/>
    <n v="261"/>
    <n v="206"/>
    <n v="467"/>
    <m/>
    <x v="0"/>
  </r>
  <r>
    <x v="0"/>
    <x v="11"/>
    <d v="1996-12-01T00:00:00"/>
    <x v="9"/>
    <n v="238"/>
    <n v="221"/>
    <n v="459"/>
    <m/>
    <x v="0"/>
  </r>
  <r>
    <x v="1"/>
    <x v="0"/>
    <d v="1997-01-01T00:00:00"/>
    <x v="9"/>
    <n v="245"/>
    <n v="256"/>
    <n v="501"/>
    <m/>
    <x v="0"/>
  </r>
  <r>
    <x v="1"/>
    <x v="1"/>
    <d v="1997-02-01T00:00:00"/>
    <x v="9"/>
    <n v="233"/>
    <n v="198"/>
    <n v="431"/>
    <m/>
    <x v="0"/>
  </r>
  <r>
    <x v="1"/>
    <x v="2"/>
    <d v="1997-03-01T00:00:00"/>
    <x v="9"/>
    <n v="215"/>
    <n v="225"/>
    <n v="440"/>
    <m/>
    <x v="0"/>
  </r>
  <r>
    <x v="1"/>
    <x v="3"/>
    <d v="1997-04-01T00:00:00"/>
    <x v="9"/>
    <n v="232"/>
    <n v="216"/>
    <n v="448"/>
    <m/>
    <x v="0"/>
  </r>
  <r>
    <x v="1"/>
    <x v="4"/>
    <d v="1997-05-01T00:00:00"/>
    <x v="9"/>
    <n v="247"/>
    <n v="245"/>
    <n v="492"/>
    <m/>
    <x v="0"/>
  </r>
  <r>
    <x v="1"/>
    <x v="5"/>
    <d v="1997-06-01T00:00:00"/>
    <x v="9"/>
    <n v="254"/>
    <n v="231"/>
    <n v="485"/>
    <m/>
    <x v="0"/>
  </r>
  <r>
    <x v="1"/>
    <x v="6"/>
    <d v="1997-07-01T00:00:00"/>
    <x v="9"/>
    <n v="231"/>
    <n v="215"/>
    <n v="446"/>
    <m/>
    <x v="0"/>
  </r>
  <r>
    <x v="1"/>
    <x v="7"/>
    <d v="1997-08-01T00:00:00"/>
    <x v="9"/>
    <n v="233"/>
    <n v="232"/>
    <n v="465"/>
    <m/>
    <x v="0"/>
  </r>
  <r>
    <x v="1"/>
    <x v="8"/>
    <d v="1997-09-01T00:00:00"/>
    <x v="9"/>
    <n v="230"/>
    <n v="214"/>
    <n v="444"/>
    <m/>
    <x v="0"/>
  </r>
  <r>
    <x v="1"/>
    <x v="9"/>
    <d v="1997-10-01T00:00:00"/>
    <x v="9"/>
    <n v="227"/>
    <n v="213"/>
    <n v="440"/>
    <m/>
    <x v="0"/>
  </r>
  <r>
    <x v="1"/>
    <x v="10"/>
    <d v="1997-11-01T00:00:00"/>
    <x v="9"/>
    <n v="217"/>
    <n v="225"/>
    <n v="442"/>
    <m/>
    <x v="0"/>
  </r>
  <r>
    <x v="1"/>
    <x v="11"/>
    <d v="1997-12-01T00:00:00"/>
    <x v="9"/>
    <n v="240"/>
    <n v="225"/>
    <n v="465"/>
    <m/>
    <x v="0"/>
  </r>
  <r>
    <x v="2"/>
    <x v="0"/>
    <d v="1998-01-01T00:00:00"/>
    <x v="9"/>
    <n v="285"/>
    <n v="230"/>
    <n v="515"/>
    <m/>
    <x v="0"/>
  </r>
  <r>
    <x v="2"/>
    <x v="1"/>
    <d v="1998-02-01T00:00:00"/>
    <x v="9"/>
    <n v="196"/>
    <n v="218"/>
    <n v="414"/>
    <m/>
    <x v="0"/>
  </r>
  <r>
    <x v="2"/>
    <x v="2"/>
    <d v="1998-03-01T00:00:00"/>
    <x v="9"/>
    <n v="186"/>
    <n v="183"/>
    <n v="369"/>
    <m/>
    <x v="0"/>
  </r>
  <r>
    <x v="2"/>
    <x v="3"/>
    <d v="1998-04-01T00:00:00"/>
    <x v="9"/>
    <n v="245"/>
    <n v="251"/>
    <n v="496"/>
    <m/>
    <x v="0"/>
  </r>
  <r>
    <x v="2"/>
    <x v="4"/>
    <d v="1998-05-01T00:00:00"/>
    <x v="9"/>
    <n v="277"/>
    <n v="254"/>
    <n v="531"/>
    <m/>
    <x v="0"/>
  </r>
  <r>
    <x v="2"/>
    <x v="5"/>
    <d v="1998-06-01T00:00:00"/>
    <x v="9"/>
    <n v="260"/>
    <n v="266"/>
    <n v="526"/>
    <m/>
    <x v="0"/>
  </r>
  <r>
    <x v="2"/>
    <x v="6"/>
    <d v="1998-07-01T00:00:00"/>
    <x v="9"/>
    <n v="340"/>
    <n v="272"/>
    <n v="612"/>
    <m/>
    <x v="0"/>
  </r>
  <r>
    <x v="2"/>
    <x v="7"/>
    <d v="1998-08-01T00:00:00"/>
    <x v="9"/>
    <n v="349"/>
    <n v="315"/>
    <n v="664"/>
    <m/>
    <x v="0"/>
  </r>
  <r>
    <x v="2"/>
    <x v="8"/>
    <d v="1998-09-01T00:00:00"/>
    <x v="9"/>
    <n v="212"/>
    <n v="187"/>
    <n v="399"/>
    <m/>
    <x v="0"/>
  </r>
  <r>
    <x v="2"/>
    <x v="9"/>
    <d v="1998-10-01T00:00:00"/>
    <x v="9"/>
    <n v="247"/>
    <n v="230"/>
    <n v="477"/>
    <m/>
    <x v="0"/>
  </r>
  <r>
    <x v="2"/>
    <x v="10"/>
    <d v="1998-11-01T00:00:00"/>
    <x v="9"/>
    <n v="214"/>
    <n v="204"/>
    <n v="418"/>
    <m/>
    <x v="0"/>
  </r>
  <r>
    <x v="2"/>
    <x v="11"/>
    <d v="1998-12-01T00:00:00"/>
    <x v="9"/>
    <n v="267"/>
    <n v="260"/>
    <n v="527"/>
    <m/>
    <x v="0"/>
  </r>
  <r>
    <x v="3"/>
    <x v="0"/>
    <d v="1999-01-01T00:00:00"/>
    <x v="9"/>
    <n v="203"/>
    <n v="166"/>
    <n v="369"/>
    <m/>
    <x v="0"/>
  </r>
  <r>
    <x v="3"/>
    <x v="1"/>
    <d v="1999-02-01T00:00:00"/>
    <x v="9"/>
    <n v="224"/>
    <n v="266"/>
    <n v="490"/>
    <m/>
    <x v="0"/>
  </r>
  <r>
    <x v="3"/>
    <x v="2"/>
    <d v="1999-03-01T00:00:00"/>
    <x v="9"/>
    <n v="320"/>
    <n v="356"/>
    <n v="676"/>
    <m/>
    <x v="0"/>
  </r>
  <r>
    <x v="3"/>
    <x v="3"/>
    <d v="1999-04-01T00:00:00"/>
    <x v="9"/>
    <n v="223"/>
    <n v="284"/>
    <n v="507"/>
    <m/>
    <x v="0"/>
  </r>
  <r>
    <x v="3"/>
    <x v="4"/>
    <d v="1999-05-01T00:00:00"/>
    <x v="9"/>
    <n v="222"/>
    <n v="239"/>
    <n v="461"/>
    <m/>
    <x v="0"/>
  </r>
  <r>
    <x v="3"/>
    <x v="5"/>
    <d v="1999-06-01T00:00:00"/>
    <x v="9"/>
    <n v="208"/>
    <n v="243"/>
    <n v="451"/>
    <m/>
    <x v="0"/>
  </r>
  <r>
    <x v="3"/>
    <x v="6"/>
    <d v="1999-07-01T00:00:00"/>
    <x v="9"/>
    <n v="274"/>
    <n v="298"/>
    <n v="572"/>
    <m/>
    <x v="0"/>
  </r>
  <r>
    <x v="3"/>
    <x v="7"/>
    <d v="1999-08-01T00:00:00"/>
    <x v="9"/>
    <n v="268"/>
    <n v="253"/>
    <n v="521"/>
    <m/>
    <x v="0"/>
  </r>
  <r>
    <x v="3"/>
    <x v="8"/>
    <d v="1999-09-01T00:00:00"/>
    <x v="9"/>
    <n v="240"/>
    <n v="202"/>
    <n v="442"/>
    <m/>
    <x v="0"/>
  </r>
  <r>
    <x v="3"/>
    <x v="9"/>
    <d v="1999-10-01T00:00:00"/>
    <x v="9"/>
    <n v="244"/>
    <n v="237"/>
    <n v="481"/>
    <m/>
    <x v="0"/>
  </r>
  <r>
    <x v="3"/>
    <x v="10"/>
    <d v="1999-11-01T00:00:00"/>
    <x v="9"/>
    <n v="208"/>
    <n v="220"/>
    <n v="428"/>
    <m/>
    <x v="0"/>
  </r>
  <r>
    <x v="3"/>
    <x v="11"/>
    <d v="1999-12-01T00:00:00"/>
    <x v="9"/>
    <n v="228"/>
    <n v="210"/>
    <n v="438"/>
    <m/>
    <x v="0"/>
  </r>
  <r>
    <x v="4"/>
    <x v="0"/>
    <d v="2000-01-01T00:00:00"/>
    <x v="9"/>
    <n v="207"/>
    <n v="186"/>
    <n v="393"/>
    <m/>
    <x v="0"/>
  </r>
  <r>
    <x v="4"/>
    <x v="1"/>
    <d v="2000-02-01T00:00:00"/>
    <x v="9"/>
    <n v="257"/>
    <n v="223"/>
    <n v="480"/>
    <m/>
    <x v="0"/>
  </r>
  <r>
    <x v="4"/>
    <x v="2"/>
    <d v="2000-03-01T00:00:00"/>
    <x v="9"/>
    <n v="216"/>
    <n v="195"/>
    <n v="411"/>
    <m/>
    <x v="0"/>
  </r>
  <r>
    <x v="4"/>
    <x v="3"/>
    <d v="2000-04-01T00:00:00"/>
    <x v="9"/>
    <n v="212"/>
    <n v="198"/>
    <n v="410"/>
    <m/>
    <x v="0"/>
  </r>
  <r>
    <x v="4"/>
    <x v="4"/>
    <d v="2000-05-01T00:00:00"/>
    <x v="9"/>
    <n v="225"/>
    <n v="246"/>
    <n v="471"/>
    <m/>
    <x v="0"/>
  </r>
  <r>
    <x v="4"/>
    <x v="5"/>
    <d v="2000-06-01T00:00:00"/>
    <x v="9"/>
    <n v="272"/>
    <n v="268"/>
    <n v="540"/>
    <m/>
    <x v="0"/>
  </r>
  <r>
    <x v="4"/>
    <x v="6"/>
    <d v="2000-07-01T00:00:00"/>
    <x v="9"/>
    <n v="283"/>
    <n v="252"/>
    <n v="535"/>
    <m/>
    <x v="0"/>
  </r>
  <r>
    <x v="4"/>
    <x v="7"/>
    <d v="2000-08-01T00:00:00"/>
    <x v="9"/>
    <n v="299"/>
    <n v="269"/>
    <n v="568"/>
    <m/>
    <x v="0"/>
  </r>
  <r>
    <x v="4"/>
    <x v="8"/>
    <d v="2000-09-01T00:00:00"/>
    <x v="9"/>
    <n v="207"/>
    <n v="171"/>
    <n v="378"/>
    <m/>
    <x v="0"/>
  </r>
  <r>
    <x v="4"/>
    <x v="9"/>
    <d v="2000-10-01T00:00:00"/>
    <x v="9"/>
    <n v="303"/>
    <n v="290"/>
    <n v="593"/>
    <m/>
    <x v="0"/>
  </r>
  <r>
    <x v="4"/>
    <x v="10"/>
    <d v="2000-11-01T00:00:00"/>
    <x v="9"/>
    <n v="293"/>
    <n v="281"/>
    <n v="574"/>
    <m/>
    <x v="0"/>
  </r>
  <r>
    <x v="4"/>
    <x v="11"/>
    <d v="2000-12-01T00:00:00"/>
    <x v="9"/>
    <n v="276"/>
    <n v="274"/>
    <n v="550"/>
    <m/>
    <x v="0"/>
  </r>
  <r>
    <x v="5"/>
    <x v="0"/>
    <d v="2001-01-01T00:00:00"/>
    <x v="9"/>
    <n v="261"/>
    <n v="224"/>
    <n v="485"/>
    <m/>
    <x v="0"/>
  </r>
  <r>
    <x v="5"/>
    <x v="1"/>
    <d v="2001-02-01T00:00:00"/>
    <x v="9"/>
    <n v="234"/>
    <n v="187"/>
    <n v="421"/>
    <m/>
    <x v="0"/>
  </r>
  <r>
    <x v="5"/>
    <x v="2"/>
    <d v="2001-03-01T00:00:00"/>
    <x v="9"/>
    <n v="209"/>
    <n v="191"/>
    <n v="400"/>
    <m/>
    <x v="0"/>
  </r>
  <r>
    <x v="5"/>
    <x v="3"/>
    <d v="2001-04-01T00:00:00"/>
    <x v="9"/>
    <n v="200"/>
    <n v="201"/>
    <n v="401"/>
    <m/>
    <x v="0"/>
  </r>
  <r>
    <x v="5"/>
    <x v="4"/>
    <d v="2001-05-01T00:00:00"/>
    <x v="9"/>
    <n v="249"/>
    <n v="247"/>
    <n v="496"/>
    <m/>
    <x v="0"/>
  </r>
  <r>
    <x v="5"/>
    <x v="5"/>
    <d v="2001-06-01T00:00:00"/>
    <x v="9"/>
    <n v="243"/>
    <n v="274"/>
    <n v="517"/>
    <m/>
    <x v="0"/>
  </r>
  <r>
    <x v="5"/>
    <x v="6"/>
    <d v="2001-07-01T00:00:00"/>
    <x v="9"/>
    <n v="348"/>
    <n v="280"/>
    <n v="628"/>
    <m/>
    <x v="0"/>
  </r>
  <r>
    <x v="5"/>
    <x v="7"/>
    <d v="2001-08-01T00:00:00"/>
    <x v="9"/>
    <n v="296"/>
    <n v="254"/>
    <n v="550"/>
    <m/>
    <x v="0"/>
  </r>
  <r>
    <x v="5"/>
    <x v="8"/>
    <d v="2001-09-01T00:00:00"/>
    <x v="9"/>
    <n v="140"/>
    <n v="123"/>
    <n v="263"/>
    <m/>
    <x v="0"/>
  </r>
  <r>
    <x v="5"/>
    <x v="9"/>
    <d v="2001-10-01T00:00:00"/>
    <x v="9"/>
    <n v="236"/>
    <n v="220"/>
    <n v="456"/>
    <m/>
    <x v="0"/>
  </r>
  <r>
    <x v="5"/>
    <x v="10"/>
    <d v="2001-11-01T00:00:00"/>
    <x v="9"/>
    <n v="171"/>
    <n v="138"/>
    <n v="309"/>
    <m/>
    <x v="0"/>
  </r>
  <r>
    <x v="5"/>
    <x v="11"/>
    <d v="2001-12-01T00:00:00"/>
    <x v="9"/>
    <n v="162"/>
    <n v="165"/>
    <n v="327"/>
    <m/>
    <x v="0"/>
  </r>
  <r>
    <x v="6"/>
    <x v="0"/>
    <d v="2002-01-01T00:00:00"/>
    <x v="9"/>
    <n v="192"/>
    <n v="142"/>
    <n v="334"/>
    <m/>
    <x v="0"/>
  </r>
  <r>
    <x v="6"/>
    <x v="1"/>
    <d v="2002-02-01T00:00:00"/>
    <x v="9"/>
    <n v="177"/>
    <n v="172"/>
    <n v="349"/>
    <m/>
    <x v="0"/>
  </r>
  <r>
    <x v="6"/>
    <x v="2"/>
    <d v="2002-03-01T00:00:00"/>
    <x v="9"/>
    <n v="200"/>
    <n v="181"/>
    <n v="381"/>
    <m/>
    <x v="0"/>
  </r>
  <r>
    <x v="6"/>
    <x v="3"/>
    <d v="2002-04-01T00:00:00"/>
    <x v="9"/>
    <n v="168"/>
    <n v="178"/>
    <n v="346"/>
    <m/>
    <x v="0"/>
  </r>
  <r>
    <x v="6"/>
    <x v="4"/>
    <d v="2002-05-01T00:00:00"/>
    <x v="9"/>
    <n v="174"/>
    <n v="192"/>
    <n v="366"/>
    <m/>
    <x v="0"/>
  </r>
  <r>
    <x v="6"/>
    <x v="5"/>
    <d v="2002-06-01T00:00:00"/>
    <x v="9"/>
    <n v="176"/>
    <n v="207"/>
    <n v="383"/>
    <m/>
    <x v="0"/>
  </r>
  <r>
    <x v="6"/>
    <x v="6"/>
    <d v="2002-07-01T00:00:00"/>
    <x v="9"/>
    <n v="225"/>
    <n v="187"/>
    <n v="412"/>
    <m/>
    <x v="0"/>
  </r>
  <r>
    <x v="6"/>
    <x v="7"/>
    <d v="2002-08-01T00:00:00"/>
    <x v="9"/>
    <n v="188"/>
    <n v="170"/>
    <n v="358"/>
    <m/>
    <x v="0"/>
  </r>
  <r>
    <x v="6"/>
    <x v="8"/>
    <d v="2002-09-01T00:00:00"/>
    <x v="9"/>
    <n v="162"/>
    <n v="163"/>
    <n v="325"/>
    <m/>
    <x v="0"/>
  </r>
  <r>
    <x v="6"/>
    <x v="9"/>
    <d v="2002-10-01T00:00:00"/>
    <x v="9"/>
    <n v="220"/>
    <n v="228"/>
    <n v="448"/>
    <m/>
    <x v="0"/>
  </r>
  <r>
    <x v="6"/>
    <x v="10"/>
    <d v="2002-11-01T00:00:00"/>
    <x v="9"/>
    <n v="170"/>
    <n v="155"/>
    <n v="325"/>
    <m/>
    <x v="0"/>
  </r>
  <r>
    <x v="6"/>
    <x v="11"/>
    <d v="2002-12-01T00:00:00"/>
    <x v="9"/>
    <n v="191"/>
    <n v="208"/>
    <n v="399"/>
    <m/>
    <x v="0"/>
  </r>
  <r>
    <x v="7"/>
    <x v="0"/>
    <d v="2003-01-01T00:00:00"/>
    <x v="9"/>
    <n v="142"/>
    <n v="172"/>
    <n v="314"/>
    <m/>
    <x v="0"/>
  </r>
  <r>
    <x v="7"/>
    <x v="1"/>
    <d v="2003-02-01T00:00:00"/>
    <x v="9"/>
    <n v="192"/>
    <n v="177"/>
    <n v="369"/>
    <m/>
    <x v="0"/>
  </r>
  <r>
    <x v="7"/>
    <x v="2"/>
    <d v="2003-03-01T00:00:00"/>
    <x v="9"/>
    <n v="235"/>
    <n v="214"/>
    <n v="449"/>
    <m/>
    <x v="0"/>
  </r>
  <r>
    <x v="7"/>
    <x v="3"/>
    <d v="2003-04-01T00:00:00"/>
    <x v="9"/>
    <n v="215"/>
    <n v="231"/>
    <n v="446"/>
    <m/>
    <x v="0"/>
  </r>
  <r>
    <x v="7"/>
    <x v="4"/>
    <d v="2003-05-01T00:00:00"/>
    <x v="9"/>
    <n v="234"/>
    <n v="259"/>
    <n v="493"/>
    <m/>
    <x v="0"/>
  </r>
  <r>
    <x v="7"/>
    <x v="5"/>
    <d v="2003-06-01T00:00:00"/>
    <x v="9"/>
    <n v="254"/>
    <n v="276"/>
    <n v="530"/>
    <m/>
    <x v="0"/>
  </r>
  <r>
    <x v="7"/>
    <x v="6"/>
    <d v="2003-07-01T00:00:00"/>
    <x v="9"/>
    <n v="236"/>
    <n v="270"/>
    <n v="506"/>
    <m/>
    <x v="0"/>
  </r>
  <r>
    <x v="7"/>
    <x v="7"/>
    <d v="2003-08-01T00:00:00"/>
    <x v="9"/>
    <n v="235"/>
    <n v="223"/>
    <n v="458"/>
    <m/>
    <x v="0"/>
  </r>
  <r>
    <x v="7"/>
    <x v="8"/>
    <d v="2003-09-01T00:00:00"/>
    <x v="9"/>
    <n v="262"/>
    <n v="262"/>
    <n v="524"/>
    <m/>
    <x v="0"/>
  </r>
  <r>
    <x v="7"/>
    <x v="9"/>
    <d v="2003-10-01T00:00:00"/>
    <x v="9"/>
    <n v="302"/>
    <n v="280"/>
    <n v="582"/>
    <m/>
    <x v="0"/>
  </r>
  <r>
    <x v="7"/>
    <x v="10"/>
    <d v="2003-11-01T00:00:00"/>
    <x v="9"/>
    <n v="271"/>
    <n v="259"/>
    <n v="530"/>
    <m/>
    <x v="0"/>
  </r>
  <r>
    <x v="7"/>
    <x v="11"/>
    <d v="2003-12-01T00:00:00"/>
    <x v="9"/>
    <n v="325"/>
    <n v="337"/>
    <n v="662"/>
    <m/>
    <x v="0"/>
  </r>
  <r>
    <x v="8"/>
    <x v="0"/>
    <d v="2004-01-01T00:00:00"/>
    <x v="9"/>
    <n v="229"/>
    <n v="200"/>
    <n v="429"/>
    <m/>
    <x v="0"/>
  </r>
  <r>
    <x v="8"/>
    <x v="1"/>
    <d v="2004-02-01T00:00:00"/>
    <x v="9"/>
    <n v="214"/>
    <n v="184"/>
    <n v="398"/>
    <m/>
    <x v="0"/>
  </r>
  <r>
    <x v="8"/>
    <x v="2"/>
    <d v="2004-03-01T00:00:00"/>
    <x v="9"/>
    <n v="241"/>
    <n v="246"/>
    <n v="487"/>
    <m/>
    <x v="0"/>
  </r>
  <r>
    <x v="8"/>
    <x v="3"/>
    <d v="2004-04-01T00:00:00"/>
    <x v="9"/>
    <n v="212"/>
    <n v="207"/>
    <n v="419"/>
    <m/>
    <x v="0"/>
  </r>
  <r>
    <x v="8"/>
    <x v="4"/>
    <d v="2004-05-01T00:00:00"/>
    <x v="9"/>
    <n v="255"/>
    <n v="250"/>
    <n v="505"/>
    <m/>
    <x v="0"/>
  </r>
  <r>
    <x v="8"/>
    <x v="5"/>
    <d v="2004-06-01T00:00:00"/>
    <x v="9"/>
    <n v="225"/>
    <n v="224"/>
    <n v="449"/>
    <m/>
    <x v="0"/>
  </r>
  <r>
    <x v="8"/>
    <x v="6"/>
    <d v="2004-07-01T00:00:00"/>
    <x v="9"/>
    <n v="230"/>
    <n v="197"/>
    <n v="427"/>
    <m/>
    <x v="0"/>
  </r>
  <r>
    <x v="8"/>
    <x v="7"/>
    <d v="2004-08-01T00:00:00"/>
    <x v="9"/>
    <n v="252"/>
    <n v="152"/>
    <n v="404"/>
    <m/>
    <x v="0"/>
  </r>
  <r>
    <x v="8"/>
    <x v="8"/>
    <d v="2004-09-01T00:00:00"/>
    <x v="9"/>
    <n v="157"/>
    <n v="150"/>
    <n v="307"/>
    <m/>
    <x v="0"/>
  </r>
  <r>
    <x v="8"/>
    <x v="9"/>
    <d v="2004-10-01T00:00:00"/>
    <x v="9"/>
    <n v="220"/>
    <n v="211"/>
    <n v="431"/>
    <m/>
    <x v="0"/>
  </r>
  <r>
    <x v="8"/>
    <x v="10"/>
    <d v="2004-11-01T00:00:00"/>
    <x v="9"/>
    <n v="182"/>
    <n v="187"/>
    <n v="369"/>
    <m/>
    <x v="0"/>
  </r>
  <r>
    <x v="8"/>
    <x v="11"/>
    <d v="2004-12-01T00:00:00"/>
    <x v="9"/>
    <n v="194"/>
    <n v="199"/>
    <n v="393"/>
    <m/>
    <x v="0"/>
  </r>
  <r>
    <x v="9"/>
    <x v="0"/>
    <d v="2005-01-01T00:00:00"/>
    <x v="9"/>
    <n v="193"/>
    <n v="171"/>
    <n v="364"/>
    <m/>
    <x v="0"/>
  </r>
  <r>
    <x v="9"/>
    <x v="1"/>
    <d v="2005-02-01T00:00:00"/>
    <x v="9"/>
    <n v="167"/>
    <n v="159"/>
    <n v="326"/>
    <m/>
    <x v="0"/>
  </r>
  <r>
    <x v="9"/>
    <x v="2"/>
    <d v="2005-03-01T00:00:00"/>
    <x v="9"/>
    <n v="196"/>
    <n v="188"/>
    <n v="384"/>
    <m/>
    <x v="0"/>
  </r>
  <r>
    <x v="9"/>
    <x v="3"/>
    <d v="2005-04-01T00:00:00"/>
    <x v="9"/>
    <n v="130"/>
    <n v="131"/>
    <n v="261"/>
    <m/>
    <x v="0"/>
  </r>
  <r>
    <x v="9"/>
    <x v="4"/>
    <d v="2005-05-01T00:00:00"/>
    <x v="9"/>
    <n v="179"/>
    <n v="178"/>
    <n v="357"/>
    <m/>
    <x v="0"/>
  </r>
  <r>
    <x v="9"/>
    <x v="5"/>
    <d v="2005-06-01T00:00:00"/>
    <x v="9"/>
    <n v="184"/>
    <n v="178"/>
    <n v="362"/>
    <m/>
    <x v="0"/>
  </r>
  <r>
    <x v="9"/>
    <x v="6"/>
    <d v="2005-07-01T00:00:00"/>
    <x v="9"/>
    <n v="175"/>
    <n v="164"/>
    <n v="339"/>
    <m/>
    <x v="0"/>
  </r>
  <r>
    <x v="9"/>
    <x v="7"/>
    <d v="2005-08-01T00:00:00"/>
    <x v="9"/>
    <n v="233"/>
    <n v="187"/>
    <n v="420"/>
    <m/>
    <x v="0"/>
  </r>
  <r>
    <x v="9"/>
    <x v="8"/>
    <d v="2005-09-01T00:00:00"/>
    <x v="9"/>
    <n v="143"/>
    <n v="143"/>
    <n v="286"/>
    <m/>
    <x v="0"/>
  </r>
  <r>
    <x v="9"/>
    <x v="9"/>
    <d v="2005-10-01T00:00:00"/>
    <x v="9"/>
    <n v="200"/>
    <n v="170"/>
    <n v="370"/>
    <m/>
    <x v="0"/>
  </r>
  <r>
    <x v="9"/>
    <x v="10"/>
    <d v="2005-11-01T00:00:00"/>
    <x v="9"/>
    <n v="162"/>
    <n v="160"/>
    <n v="322"/>
    <m/>
    <x v="0"/>
  </r>
  <r>
    <x v="9"/>
    <x v="11"/>
    <d v="2005-12-01T00:00:00"/>
    <x v="9"/>
    <n v="231"/>
    <n v="216"/>
    <n v="447"/>
    <m/>
    <x v="0"/>
  </r>
  <r>
    <x v="10"/>
    <x v="0"/>
    <d v="2006-01-01T00:00:00"/>
    <x v="9"/>
    <n v="215"/>
    <n v="184"/>
    <n v="399"/>
    <m/>
    <x v="0"/>
  </r>
  <r>
    <x v="10"/>
    <x v="1"/>
    <d v="2006-02-01T00:00:00"/>
    <x v="9"/>
    <n v="212"/>
    <n v="195"/>
    <n v="407"/>
    <m/>
    <x v="0"/>
  </r>
  <r>
    <x v="10"/>
    <x v="2"/>
    <d v="2006-03-01T00:00:00"/>
    <x v="9"/>
    <n v="197"/>
    <n v="177"/>
    <n v="374"/>
    <m/>
    <x v="0"/>
  </r>
  <r>
    <x v="10"/>
    <x v="3"/>
    <d v="2006-04-01T00:00:00"/>
    <x v="9"/>
    <n v="213"/>
    <n v="186"/>
    <n v="399"/>
    <m/>
    <x v="0"/>
  </r>
  <r>
    <x v="10"/>
    <x v="4"/>
    <d v="2006-05-01T00:00:00"/>
    <x v="9"/>
    <n v="242"/>
    <n v="234"/>
    <n v="476"/>
    <m/>
    <x v="0"/>
  </r>
  <r>
    <x v="10"/>
    <x v="5"/>
    <d v="2006-06-01T00:00:00"/>
    <x v="9"/>
    <n v="211"/>
    <n v="230"/>
    <n v="441"/>
    <m/>
    <x v="0"/>
  </r>
  <r>
    <x v="10"/>
    <x v="6"/>
    <d v="2006-07-01T00:00:00"/>
    <x v="9"/>
    <n v="251"/>
    <n v="183"/>
    <n v="434"/>
    <m/>
    <x v="0"/>
  </r>
  <r>
    <x v="10"/>
    <x v="7"/>
    <d v="2006-08-01T00:00:00"/>
    <x v="9"/>
    <n v="245"/>
    <n v="243"/>
    <n v="488"/>
    <m/>
    <x v="0"/>
  </r>
  <r>
    <x v="10"/>
    <x v="8"/>
    <d v="2006-09-01T00:00:00"/>
    <x v="9"/>
    <n v="245"/>
    <n v="249"/>
    <n v="494"/>
    <m/>
    <x v="0"/>
  </r>
  <r>
    <x v="10"/>
    <x v="9"/>
    <d v="2006-10-01T00:00:00"/>
    <x v="9"/>
    <n v="283"/>
    <n v="268"/>
    <n v="551"/>
    <m/>
    <x v="0"/>
  </r>
  <r>
    <x v="10"/>
    <x v="10"/>
    <d v="2006-11-01T00:00:00"/>
    <x v="9"/>
    <n v="284"/>
    <n v="265"/>
    <n v="549"/>
    <m/>
    <x v="0"/>
  </r>
  <r>
    <x v="10"/>
    <x v="11"/>
    <d v="2006-12-01T00:00:00"/>
    <x v="9"/>
    <n v="257"/>
    <n v="275"/>
    <n v="532"/>
    <m/>
    <x v="0"/>
  </r>
  <r>
    <x v="11"/>
    <x v="0"/>
    <d v="2007-01-01T00:00:00"/>
    <x v="9"/>
    <n v="259"/>
    <n v="249"/>
    <n v="508"/>
    <m/>
    <x v="0"/>
  </r>
  <r>
    <x v="11"/>
    <x v="1"/>
    <d v="2007-02-01T00:00:00"/>
    <x v="9"/>
    <n v="214"/>
    <n v="210"/>
    <n v="424"/>
    <m/>
    <x v="0"/>
  </r>
  <r>
    <x v="11"/>
    <x v="2"/>
    <d v="2007-03-01T00:00:00"/>
    <x v="9"/>
    <n v="282"/>
    <n v="314"/>
    <n v="596"/>
    <m/>
    <x v="0"/>
  </r>
  <r>
    <x v="11"/>
    <x v="3"/>
    <d v="2007-04-01T00:00:00"/>
    <x v="9"/>
    <n v="272"/>
    <n v="279"/>
    <n v="551"/>
    <m/>
    <x v="0"/>
  </r>
  <r>
    <x v="11"/>
    <x v="4"/>
    <d v="2007-05-01T00:00:00"/>
    <x v="9"/>
    <n v="275"/>
    <n v="286"/>
    <n v="561"/>
    <m/>
    <x v="0"/>
  </r>
  <r>
    <x v="11"/>
    <x v="5"/>
    <d v="2007-06-01T00:00:00"/>
    <x v="9"/>
    <n v="329"/>
    <n v="342"/>
    <n v="671"/>
    <m/>
    <x v="0"/>
  </r>
  <r>
    <x v="11"/>
    <x v="6"/>
    <d v="2007-07-01T00:00:00"/>
    <x v="9"/>
    <n v="387"/>
    <n v="377"/>
    <n v="764"/>
    <m/>
    <x v="0"/>
  </r>
  <r>
    <x v="11"/>
    <x v="7"/>
    <d v="2007-08-01T00:00:00"/>
    <x v="9"/>
    <n v="336"/>
    <n v="316"/>
    <n v="652"/>
    <m/>
    <x v="0"/>
  </r>
  <r>
    <x v="11"/>
    <x v="8"/>
    <d v="2007-09-01T00:00:00"/>
    <x v="9"/>
    <n v="283"/>
    <n v="283"/>
    <n v="566"/>
    <m/>
    <x v="0"/>
  </r>
  <r>
    <x v="11"/>
    <x v="9"/>
    <d v="2007-10-01T00:00:00"/>
    <x v="9"/>
    <n v="407"/>
    <n v="383"/>
    <n v="790"/>
    <m/>
    <x v="0"/>
  </r>
  <r>
    <x v="11"/>
    <x v="10"/>
    <d v="2007-11-01T00:00:00"/>
    <x v="9"/>
    <n v="347"/>
    <n v="338"/>
    <n v="685"/>
    <m/>
    <x v="0"/>
  </r>
  <r>
    <x v="11"/>
    <x v="11"/>
    <d v="2007-12-01T00:00:00"/>
    <x v="9"/>
    <n v="328"/>
    <n v="379"/>
    <n v="707"/>
    <m/>
    <x v="0"/>
  </r>
  <r>
    <x v="12"/>
    <x v="0"/>
    <d v="2008-01-01T00:00:00"/>
    <x v="9"/>
    <n v="313"/>
    <n v="261"/>
    <n v="574"/>
    <m/>
    <x v="0"/>
  </r>
  <r>
    <x v="12"/>
    <x v="1"/>
    <d v="2008-02-01T00:00:00"/>
    <x v="9"/>
    <n v="309"/>
    <n v="284"/>
    <n v="593"/>
    <m/>
    <x v="0"/>
  </r>
  <r>
    <x v="12"/>
    <x v="2"/>
    <d v="2008-03-01T00:00:00"/>
    <x v="9"/>
    <n v="354"/>
    <n v="369"/>
    <n v="723"/>
    <m/>
    <x v="0"/>
  </r>
  <r>
    <x v="12"/>
    <x v="3"/>
    <d v="2008-04-01T00:00:00"/>
    <x v="9"/>
    <n v="315"/>
    <n v="353"/>
    <n v="668"/>
    <m/>
    <x v="0"/>
  </r>
  <r>
    <x v="12"/>
    <x v="4"/>
    <d v="2008-05-01T00:00:00"/>
    <x v="9"/>
    <n v="296"/>
    <n v="303"/>
    <n v="599"/>
    <m/>
    <x v="0"/>
  </r>
  <r>
    <x v="12"/>
    <x v="5"/>
    <d v="2008-06-01T00:00:00"/>
    <x v="9"/>
    <n v="299"/>
    <n v="342"/>
    <n v="641"/>
    <m/>
    <x v="0"/>
  </r>
  <r>
    <x v="12"/>
    <x v="6"/>
    <d v="2008-07-01T00:00:00"/>
    <x v="9"/>
    <n v="291"/>
    <n v="316"/>
    <n v="607"/>
    <m/>
    <x v="0"/>
  </r>
  <r>
    <x v="12"/>
    <x v="7"/>
    <d v="2008-08-01T00:00:00"/>
    <x v="9"/>
    <n v="253"/>
    <n v="278"/>
    <n v="531"/>
    <m/>
    <x v="0"/>
  </r>
  <r>
    <x v="12"/>
    <x v="8"/>
    <d v="2008-09-01T00:00:00"/>
    <x v="9"/>
    <n v="18"/>
    <n v="10"/>
    <n v="28"/>
    <m/>
    <x v="0"/>
  </r>
  <r>
    <x v="12"/>
    <x v="9"/>
    <d v="2008-10-01T00:00:00"/>
    <x v="9"/>
    <n v="118"/>
    <n v="124"/>
    <n v="242"/>
    <m/>
    <x v="0"/>
  </r>
  <r>
    <x v="12"/>
    <x v="10"/>
    <d v="2008-11-01T00:00:00"/>
    <x v="9"/>
    <n v="194"/>
    <n v="180"/>
    <n v="374"/>
    <m/>
    <x v="0"/>
  </r>
  <r>
    <x v="12"/>
    <x v="11"/>
    <d v="2008-12-01T00:00:00"/>
    <x v="9"/>
    <n v="242"/>
    <n v="269"/>
    <n v="511"/>
    <m/>
    <x v="0"/>
  </r>
  <r>
    <x v="13"/>
    <x v="0"/>
    <d v="2009-01-01T00:00:00"/>
    <x v="9"/>
    <n v="225"/>
    <n v="213"/>
    <n v="438"/>
    <m/>
    <x v="0"/>
  </r>
  <r>
    <x v="13"/>
    <x v="1"/>
    <d v="2009-02-01T00:00:00"/>
    <x v="9"/>
    <n v="212"/>
    <n v="192"/>
    <n v="404"/>
    <m/>
    <x v="0"/>
  </r>
  <r>
    <x v="13"/>
    <x v="2"/>
    <d v="2009-03-01T00:00:00"/>
    <x v="9"/>
    <n v="171"/>
    <n v="208"/>
    <n v="379"/>
    <m/>
    <x v="0"/>
  </r>
  <r>
    <x v="13"/>
    <x v="3"/>
    <d v="2009-04-01T00:00:00"/>
    <x v="9"/>
    <n v="150"/>
    <n v="157"/>
    <n v="307"/>
    <m/>
    <x v="0"/>
  </r>
  <r>
    <x v="13"/>
    <x v="4"/>
    <d v="2009-05-01T00:00:00"/>
    <x v="9"/>
    <n v="219"/>
    <n v="231"/>
    <n v="450"/>
    <m/>
    <x v="0"/>
  </r>
  <r>
    <x v="13"/>
    <x v="5"/>
    <d v="2009-06-01T00:00:00"/>
    <x v="9"/>
    <n v="222"/>
    <n v="267"/>
    <n v="489"/>
    <m/>
    <x v="0"/>
  </r>
  <r>
    <x v="13"/>
    <x v="6"/>
    <d v="2009-07-01T00:00:00"/>
    <x v="9"/>
    <n v="298"/>
    <n v="284"/>
    <n v="582"/>
    <m/>
    <x v="0"/>
  </r>
  <r>
    <x v="13"/>
    <x v="7"/>
    <d v="2009-08-01T00:00:00"/>
    <x v="9"/>
    <n v="250"/>
    <n v="237"/>
    <n v="487"/>
    <m/>
    <x v="0"/>
  </r>
  <r>
    <x v="13"/>
    <x v="8"/>
    <d v="2009-09-01T00:00:00"/>
    <x v="9"/>
    <n v="228"/>
    <n v="224"/>
    <n v="452"/>
    <m/>
    <x v="0"/>
  </r>
  <r>
    <x v="13"/>
    <x v="9"/>
    <d v="2009-10-01T00:00:00"/>
    <x v="9"/>
    <n v="210"/>
    <n v="223"/>
    <n v="433"/>
    <m/>
    <x v="0"/>
  </r>
  <r>
    <x v="13"/>
    <x v="10"/>
    <d v="2009-11-01T00:00:00"/>
    <x v="9"/>
    <n v="201"/>
    <n v="209"/>
    <n v="410"/>
    <m/>
    <x v="0"/>
  </r>
  <r>
    <x v="13"/>
    <x v="11"/>
    <d v="2009-12-01T00:00:00"/>
    <x v="9"/>
    <n v="267"/>
    <n v="294"/>
    <n v="561"/>
    <m/>
    <x v="0"/>
  </r>
  <r>
    <x v="14"/>
    <x v="0"/>
    <d v="2010-01-01T00:00:00"/>
    <x v="9"/>
    <n v="208"/>
    <n v="187"/>
    <n v="395"/>
    <m/>
    <x v="0"/>
  </r>
  <r>
    <x v="14"/>
    <x v="1"/>
    <d v="2010-02-01T00:00:00"/>
    <x v="9"/>
    <n v="194"/>
    <n v="191"/>
    <n v="385"/>
    <m/>
    <x v="0"/>
  </r>
  <r>
    <x v="14"/>
    <x v="2"/>
    <d v="2010-03-01T00:00:00"/>
    <x v="9"/>
    <n v="225"/>
    <n v="240"/>
    <n v="465"/>
    <m/>
    <x v="0"/>
  </r>
  <r>
    <x v="14"/>
    <x v="3"/>
    <d v="2010-04-01T00:00:00"/>
    <x v="9"/>
    <n v="201"/>
    <n v="199"/>
    <n v="400"/>
    <m/>
    <x v="0"/>
  </r>
  <r>
    <x v="14"/>
    <x v="4"/>
    <d v="2010-05-01T00:00:00"/>
    <x v="9"/>
    <n v="221"/>
    <n v="233"/>
    <n v="454"/>
    <m/>
    <x v="0"/>
  </r>
  <r>
    <x v="14"/>
    <x v="5"/>
    <d v="2010-06-01T00:00:00"/>
    <x v="9"/>
    <n v="250"/>
    <n v="287"/>
    <n v="537"/>
    <m/>
    <x v="0"/>
  </r>
  <r>
    <x v="14"/>
    <x v="6"/>
    <d v="2010-07-01T00:00:00"/>
    <x v="9"/>
    <n v="225"/>
    <n v="247"/>
    <n v="472"/>
    <m/>
    <x v="0"/>
  </r>
  <r>
    <x v="14"/>
    <x v="7"/>
    <d v="2010-08-01T00:00:00"/>
    <x v="9"/>
    <n v="247"/>
    <n v="224"/>
    <n v="471"/>
    <m/>
    <x v="0"/>
  </r>
  <r>
    <x v="14"/>
    <x v="8"/>
    <d v="2010-09-01T00:00:00"/>
    <x v="9"/>
    <n v="234"/>
    <n v="214"/>
    <n v="448"/>
    <m/>
    <x v="0"/>
  </r>
  <r>
    <x v="14"/>
    <x v="9"/>
    <d v="2010-10-01T00:00:00"/>
    <x v="9"/>
    <n v="259"/>
    <n v="267"/>
    <n v="526"/>
    <m/>
    <x v="0"/>
  </r>
  <r>
    <x v="14"/>
    <x v="10"/>
    <d v="2010-11-01T00:00:00"/>
    <x v="9"/>
    <n v="226"/>
    <n v="223"/>
    <n v="449"/>
    <m/>
    <x v="0"/>
  </r>
  <r>
    <x v="14"/>
    <x v="11"/>
    <d v="2010-12-01T00:00:00"/>
    <x v="9"/>
    <n v="266"/>
    <n v="251"/>
    <n v="517"/>
    <m/>
    <x v="0"/>
  </r>
  <r>
    <x v="15"/>
    <x v="0"/>
    <d v="2011-01-01T00:00:00"/>
    <x v="9"/>
    <n v="206"/>
    <n v="190"/>
    <n v="396"/>
    <m/>
    <x v="0"/>
  </r>
  <r>
    <x v="15"/>
    <x v="1"/>
    <d v="2011-02-01T00:00:00"/>
    <x v="9"/>
    <n v="195"/>
    <n v="185"/>
    <n v="380"/>
    <m/>
    <x v="0"/>
  </r>
  <r>
    <x v="15"/>
    <x v="2"/>
    <d v="2011-03-01T00:00:00"/>
    <x v="9"/>
    <n v="193"/>
    <n v="203"/>
    <n v="396"/>
    <m/>
    <x v="0"/>
  </r>
  <r>
    <x v="15"/>
    <x v="3"/>
    <d v="2011-04-01T00:00:00"/>
    <x v="9"/>
    <n v="241"/>
    <n v="227"/>
    <n v="468"/>
    <m/>
    <x v="0"/>
  </r>
  <r>
    <x v="15"/>
    <x v="4"/>
    <d v="2011-05-01T00:00:00"/>
    <x v="9"/>
    <n v="249"/>
    <n v="278"/>
    <n v="527"/>
    <m/>
    <x v="0"/>
  </r>
  <r>
    <x v="15"/>
    <x v="5"/>
    <d v="2011-06-01T00:00:00"/>
    <x v="9"/>
    <n v="258"/>
    <n v="341"/>
    <n v="599"/>
    <m/>
    <x v="0"/>
  </r>
  <r>
    <x v="15"/>
    <x v="6"/>
    <d v="2011-07-01T00:00:00"/>
    <x v="9"/>
    <n v="302"/>
    <n v="297"/>
    <n v="599"/>
    <m/>
    <x v="0"/>
  </r>
  <r>
    <x v="15"/>
    <x v="7"/>
    <d v="2011-08-01T00:00:00"/>
    <x v="9"/>
    <n v="308"/>
    <n v="338"/>
    <n v="646"/>
    <m/>
    <x v="0"/>
  </r>
  <r>
    <x v="15"/>
    <x v="8"/>
    <d v="2011-09-01T00:00:00"/>
    <x v="9"/>
    <n v="304"/>
    <n v="265"/>
    <n v="569"/>
    <m/>
    <x v="0"/>
  </r>
  <r>
    <x v="15"/>
    <x v="9"/>
    <d v="2011-10-01T00:00:00"/>
    <x v="9"/>
    <n v="293"/>
    <n v="283"/>
    <n v="576"/>
    <m/>
    <x v="0"/>
  </r>
  <r>
    <x v="15"/>
    <x v="10"/>
    <d v="2011-11-01T00:00:00"/>
    <x v="9"/>
    <n v="249"/>
    <n v="269"/>
    <n v="518"/>
    <m/>
    <x v="0"/>
  </r>
  <r>
    <x v="15"/>
    <x v="11"/>
    <d v="2011-12-01T00:00:00"/>
    <x v="9"/>
    <n v="268"/>
    <n v="289"/>
    <n v="557"/>
    <m/>
    <x v="0"/>
  </r>
  <r>
    <x v="16"/>
    <x v="0"/>
    <d v="2012-01-01T00:00:00"/>
    <x v="9"/>
    <n v="238"/>
    <n v="228"/>
    <n v="466"/>
    <m/>
    <x v="0"/>
  </r>
  <r>
    <x v="16"/>
    <x v="1"/>
    <d v="2012-02-01T00:00:00"/>
    <x v="9"/>
    <n v="210"/>
    <n v="232"/>
    <n v="442"/>
    <m/>
    <x v="0"/>
  </r>
  <r>
    <x v="16"/>
    <x v="2"/>
    <d v="2012-03-01T00:00:00"/>
    <x v="9"/>
    <n v="224"/>
    <n v="221"/>
    <n v="445"/>
    <m/>
    <x v="0"/>
  </r>
  <r>
    <x v="16"/>
    <x v="3"/>
    <d v="2012-04-01T00:00:00"/>
    <x v="9"/>
    <n v="226"/>
    <n v="236"/>
    <n v="462"/>
    <m/>
    <x v="0"/>
  </r>
  <r>
    <x v="16"/>
    <x v="4"/>
    <d v="2012-05-01T00:00:00"/>
    <x v="9"/>
    <n v="262"/>
    <n v="283"/>
    <n v="545"/>
    <m/>
    <x v="0"/>
  </r>
  <r>
    <x v="16"/>
    <x v="5"/>
    <d v="2012-06-01T00:00:00"/>
    <x v="9"/>
    <n v="222"/>
    <n v="329"/>
    <n v="551"/>
    <m/>
    <x v="0"/>
  </r>
  <r>
    <x v="16"/>
    <x v="6"/>
    <d v="2012-07-01T00:00:00"/>
    <x v="9"/>
    <n v="292"/>
    <n v="284"/>
    <n v="576"/>
    <m/>
    <x v="0"/>
  </r>
  <r>
    <x v="16"/>
    <x v="7"/>
    <d v="2012-08-01T00:00:00"/>
    <x v="9"/>
    <n v="237"/>
    <n v="228"/>
    <n v="465"/>
    <m/>
    <x v="0"/>
  </r>
  <r>
    <x v="16"/>
    <x v="8"/>
    <d v="2012-09-01T00:00:00"/>
    <x v="9"/>
    <n v="212"/>
    <n v="193"/>
    <n v="405"/>
    <m/>
    <x v="0"/>
  </r>
  <r>
    <x v="16"/>
    <x v="9"/>
    <d v="2012-10-01T00:00:00"/>
    <x v="9"/>
    <n v="235"/>
    <n v="256"/>
    <n v="491"/>
    <m/>
    <x v="0"/>
  </r>
  <r>
    <x v="16"/>
    <x v="10"/>
    <d v="2012-11-01T00:00:00"/>
    <x v="9"/>
    <n v="193"/>
    <n v="203"/>
    <n v="396"/>
    <m/>
    <x v="0"/>
  </r>
  <r>
    <x v="16"/>
    <x v="11"/>
    <d v="2012-12-01T00:00:00"/>
    <x v="9"/>
    <n v="233"/>
    <n v="229"/>
    <n v="462"/>
    <m/>
    <x v="0"/>
  </r>
  <r>
    <x v="17"/>
    <x v="0"/>
    <d v="2013-01-01T00:00:00"/>
    <x v="9"/>
    <n v="187"/>
    <n v="195"/>
    <n v="382"/>
    <m/>
    <x v="0"/>
  </r>
  <r>
    <x v="17"/>
    <x v="1"/>
    <d v="2013-02-01T00:00:00"/>
    <x v="9"/>
    <n v="187"/>
    <n v="200"/>
    <n v="387"/>
    <m/>
    <x v="0"/>
  </r>
  <r>
    <x v="17"/>
    <x v="2"/>
    <d v="2013-03-01T00:00:00"/>
    <x v="9"/>
    <n v="170"/>
    <n v="171"/>
    <n v="341"/>
    <m/>
    <x v="0"/>
  </r>
  <r>
    <x v="17"/>
    <x v="3"/>
    <d v="2013-04-01T00:00:00"/>
    <x v="9"/>
    <n v="177"/>
    <n v="195"/>
    <n v="372"/>
    <m/>
    <x v="0"/>
  </r>
  <r>
    <x v="17"/>
    <x v="4"/>
    <d v="2013-05-01T00:00:00"/>
    <x v="9"/>
    <n v="233"/>
    <n v="221"/>
    <n v="454"/>
    <m/>
    <x v="0"/>
  </r>
  <r>
    <x v="17"/>
    <x v="5"/>
    <d v="2013-06-01T00:00:00"/>
    <x v="9"/>
    <n v="252"/>
    <n v="316"/>
    <n v="568"/>
    <m/>
    <x v="0"/>
  </r>
  <r>
    <x v="17"/>
    <x v="6"/>
    <d v="2013-07-01T00:00:00"/>
    <x v="9"/>
    <n v="355"/>
    <n v="353"/>
    <n v="708"/>
    <m/>
    <x v="0"/>
  </r>
  <r>
    <x v="17"/>
    <x v="7"/>
    <d v="2013-08-01T00:00:00"/>
    <x v="9"/>
    <n v="306"/>
    <n v="296"/>
    <n v="602"/>
    <m/>
    <x v="0"/>
  </r>
  <r>
    <x v="17"/>
    <x v="8"/>
    <d v="2013-09-01T00:00:00"/>
    <x v="9"/>
    <n v="253"/>
    <n v="244"/>
    <n v="497"/>
    <m/>
    <x v="0"/>
  </r>
  <r>
    <x v="17"/>
    <x v="9"/>
    <d v="2013-10-01T00:00:00"/>
    <x v="9"/>
    <n v="260"/>
    <n v="263"/>
    <n v="523"/>
    <m/>
    <x v="0"/>
  </r>
  <r>
    <x v="17"/>
    <x v="10"/>
    <d v="2013-11-01T00:00:00"/>
    <x v="9"/>
    <n v="222"/>
    <n v="213"/>
    <n v="435"/>
    <m/>
    <x v="0"/>
  </r>
  <r>
    <x v="17"/>
    <x v="11"/>
    <d v="2013-12-01T00:00:00"/>
    <x v="9"/>
    <n v="207"/>
    <n v="210"/>
    <n v="417"/>
    <m/>
    <x v="0"/>
  </r>
  <r>
    <x v="18"/>
    <x v="0"/>
    <d v="2014-01-01T00:00:00"/>
    <x v="9"/>
    <n v="128"/>
    <n v="155"/>
    <n v="283"/>
    <m/>
    <x v="0"/>
  </r>
  <r>
    <x v="18"/>
    <x v="1"/>
    <d v="2014-02-01T00:00:00"/>
    <x v="9"/>
    <n v="89"/>
    <n v="94"/>
    <n v="183"/>
    <m/>
    <x v="0"/>
  </r>
  <r>
    <x v="18"/>
    <x v="2"/>
    <d v="2014-03-01T00:00:00"/>
    <x v="9"/>
    <n v="66"/>
    <n v="53"/>
    <n v="119"/>
    <m/>
    <x v="0"/>
  </r>
  <r>
    <x v="18"/>
    <x v="3"/>
    <d v="2014-04-01T00:00:00"/>
    <x v="9"/>
    <n v="51"/>
    <n v="32"/>
    <n v="83"/>
    <m/>
    <x v="0"/>
  </r>
  <r>
    <x v="18"/>
    <x v="4"/>
    <d v="2014-05-01T00:00:00"/>
    <x v="9"/>
    <n v="82"/>
    <n v="79"/>
    <n v="161"/>
    <m/>
    <x v="0"/>
  </r>
  <r>
    <x v="18"/>
    <x v="5"/>
    <d v="2014-06-01T00:00:00"/>
    <x v="9"/>
    <n v="114"/>
    <n v="146"/>
    <n v="260"/>
    <m/>
    <x v="0"/>
  </r>
  <r>
    <x v="18"/>
    <x v="6"/>
    <d v="2014-07-01T00:00:00"/>
    <x v="9"/>
    <n v="123"/>
    <n v="125"/>
    <n v="248"/>
    <m/>
    <x v="0"/>
  </r>
  <r>
    <x v="18"/>
    <x v="7"/>
    <d v="2014-08-01T00:00:00"/>
    <x v="9"/>
    <n v="102"/>
    <n v="118"/>
    <n v="220"/>
    <m/>
    <x v="0"/>
  </r>
  <r>
    <x v="18"/>
    <x v="8"/>
    <d v="2014-09-01T00:00:00"/>
    <x v="9"/>
    <n v="89"/>
    <n v="83"/>
    <n v="172"/>
    <m/>
    <x v="0"/>
  </r>
  <r>
    <x v="18"/>
    <x v="9"/>
    <d v="2014-10-01T00:00:00"/>
    <x v="9"/>
    <n v="123"/>
    <n v="114"/>
    <n v="237"/>
    <m/>
    <x v="0"/>
  </r>
  <r>
    <x v="18"/>
    <x v="10"/>
    <d v="2014-11-01T00:00:00"/>
    <x v="9"/>
    <n v="74"/>
    <n v="62"/>
    <n v="136"/>
    <m/>
    <x v="0"/>
  </r>
  <r>
    <x v="18"/>
    <x v="11"/>
    <d v="2014-12-01T00:00:00"/>
    <x v="9"/>
    <n v="82"/>
    <n v="100"/>
    <n v="182"/>
    <m/>
    <x v="0"/>
  </r>
  <r>
    <x v="19"/>
    <x v="0"/>
    <d v="2015-01-01T00:00:00"/>
    <x v="9"/>
    <n v="88"/>
    <n v="113"/>
    <n v="201"/>
    <m/>
    <x v="0"/>
  </r>
  <r>
    <x v="19"/>
    <x v="1"/>
    <d v="2015-02-01T00:00:00"/>
    <x v="9"/>
    <n v="78"/>
    <n v="73"/>
    <n v="151"/>
    <m/>
    <x v="0"/>
  </r>
  <r>
    <x v="19"/>
    <x v="2"/>
    <d v="2015-03-01T00:00:00"/>
    <x v="9"/>
    <n v="84"/>
    <n v="91"/>
    <n v="175"/>
    <m/>
    <x v="0"/>
  </r>
  <r>
    <x v="19"/>
    <x v="3"/>
    <d v="2015-04-01T00:00:00"/>
    <x v="9"/>
    <n v="68"/>
    <n v="77"/>
    <n v="145"/>
    <m/>
    <x v="0"/>
  </r>
  <r>
    <x v="19"/>
    <x v="4"/>
    <d v="2015-05-01T00:00:00"/>
    <x v="9"/>
    <n v="44"/>
    <n v="65"/>
    <n v="109"/>
    <m/>
    <x v="0"/>
  </r>
  <r>
    <x v="19"/>
    <x v="5"/>
    <d v="2015-06-01T00:00:00"/>
    <x v="9"/>
    <n v="40"/>
    <n v="33"/>
    <n v="73"/>
    <m/>
    <x v="0"/>
  </r>
  <r>
    <x v="19"/>
    <x v="6"/>
    <d v="2015-07-01T00:00:00"/>
    <x v="9"/>
    <n v="44"/>
    <n v="35"/>
    <n v="79"/>
    <m/>
    <x v="0"/>
  </r>
  <r>
    <x v="19"/>
    <x v="7"/>
    <d v="2015-08-01T00:00:00"/>
    <x v="9"/>
    <n v="50"/>
    <n v="84"/>
    <n v="134"/>
    <m/>
    <x v="0"/>
  </r>
  <r>
    <x v="19"/>
    <x v="8"/>
    <d v="2015-09-01T00:00:00"/>
    <x v="9"/>
    <n v="41"/>
    <n v="48"/>
    <n v="89"/>
    <m/>
    <x v="0"/>
  </r>
  <r>
    <x v="19"/>
    <x v="9"/>
    <d v="2015-10-01T00:00:00"/>
    <x v="9"/>
    <n v="50"/>
    <n v="50"/>
    <n v="100"/>
    <m/>
    <x v="0"/>
  </r>
  <r>
    <x v="19"/>
    <x v="10"/>
    <d v="2015-11-01T00:00:00"/>
    <x v="9"/>
    <n v="61"/>
    <n v="63"/>
    <n v="124"/>
    <m/>
    <x v="0"/>
  </r>
  <r>
    <x v="19"/>
    <x v="11"/>
    <d v="2015-12-01T00:00:00"/>
    <x v="9"/>
    <n v="76"/>
    <n v="54"/>
    <n v="130"/>
    <m/>
    <x v="0"/>
  </r>
  <r>
    <x v="19"/>
    <x v="11"/>
    <d v="2015-12-01T00:00:00"/>
    <x v="7"/>
    <n v="1535"/>
    <n v="1500"/>
    <n v="3035"/>
    <m/>
    <x v="0"/>
  </r>
  <r>
    <x v="20"/>
    <x v="0"/>
    <d v="2016-01-01T00:00:00"/>
    <x v="1"/>
    <n v="100"/>
    <n v="91"/>
    <n v="199"/>
    <m/>
    <x v="0"/>
  </r>
  <r>
    <x v="20"/>
    <x v="0"/>
    <d v="2016-01-01T00:00:00"/>
    <x v="2"/>
    <n v="1974"/>
    <n v="1937"/>
    <n v="3911"/>
    <m/>
    <x v="0"/>
  </r>
  <r>
    <x v="20"/>
    <x v="0"/>
    <d v="2016-01-01T00:00:00"/>
    <x v="5"/>
    <n v="1016"/>
    <n v="1249"/>
    <n v="2265"/>
    <m/>
    <x v="0"/>
  </r>
  <r>
    <x v="20"/>
    <x v="0"/>
    <d v="2016-01-01T00:00:00"/>
    <x v="0"/>
    <n v="7093"/>
    <n v="7266"/>
    <n v="14359"/>
    <m/>
    <x v="0"/>
  </r>
  <r>
    <x v="20"/>
    <x v="0"/>
    <d v="2016-01-01T00:00:00"/>
    <x v="3"/>
    <n v="2277"/>
    <n v="2328"/>
    <n v="4605"/>
    <m/>
    <x v="0"/>
  </r>
  <r>
    <x v="20"/>
    <x v="0"/>
    <d v="2016-01-01T00:00:00"/>
    <x v="6"/>
    <n v="228"/>
    <n v="201"/>
    <n v="437"/>
    <m/>
    <x v="0"/>
  </r>
  <r>
    <x v="20"/>
    <x v="0"/>
    <d v="2016-01-01T00:00:00"/>
    <x v="4"/>
    <n v="29637"/>
    <n v="23621"/>
    <n v="54986"/>
    <m/>
    <x v="0"/>
  </r>
  <r>
    <x v="20"/>
    <x v="0"/>
    <d v="2016-01-01T00:00:00"/>
    <x v="9"/>
    <n v="40"/>
    <n v="54"/>
    <n v="107"/>
    <m/>
    <x v="0"/>
  </r>
  <r>
    <x v="20"/>
    <x v="0"/>
    <d v="2016-01-01T00:00:00"/>
    <x v="8"/>
    <n v="521"/>
    <n v="580"/>
    <n v="1147"/>
    <m/>
    <x v="0"/>
  </r>
  <r>
    <x v="20"/>
    <x v="1"/>
    <d v="2016-02-01T00:00:00"/>
    <x v="2"/>
    <n v="1758"/>
    <n v="1793"/>
    <n v="3551"/>
    <m/>
    <x v="0"/>
  </r>
  <r>
    <x v="20"/>
    <x v="1"/>
    <d v="2016-02-01T00:00:00"/>
    <x v="3"/>
    <n v="2118"/>
    <n v="2164"/>
    <n v="4282"/>
    <m/>
    <x v="0"/>
  </r>
  <r>
    <x v="20"/>
    <x v="1"/>
    <d v="2016-02-01T00:00:00"/>
    <x v="6"/>
    <n v="166"/>
    <n v="182"/>
    <n v="348"/>
    <m/>
    <x v="0"/>
  </r>
  <r>
    <x v="20"/>
    <x v="1"/>
    <d v="2016-02-01T00:00:00"/>
    <x v="1"/>
    <n v="69"/>
    <n v="61"/>
    <n v="130"/>
    <m/>
    <x v="0"/>
  </r>
  <r>
    <x v="20"/>
    <x v="0"/>
    <d v="2016-01-01T00:00:00"/>
    <x v="7"/>
    <n v="1535"/>
    <n v="1513"/>
    <n v="3048"/>
    <m/>
    <x v="0"/>
  </r>
  <r>
    <x v="20"/>
    <x v="2"/>
    <d v="2016-03-01T00:00:00"/>
    <x v="3"/>
    <n v="2431"/>
    <n v="2277"/>
    <n v="4708"/>
    <m/>
    <x v="0"/>
  </r>
  <r>
    <x v="20"/>
    <x v="2"/>
    <d v="2016-03-01T00:00:00"/>
    <x v="6"/>
    <n v="157"/>
    <n v="156"/>
    <n v="313"/>
    <m/>
    <x v="0"/>
  </r>
  <r>
    <x v="20"/>
    <x v="1"/>
    <d v="2016-02-01T00:00:00"/>
    <x v="9"/>
    <n v="46"/>
    <n v="47"/>
    <n v="93"/>
    <m/>
    <x v="0"/>
  </r>
  <r>
    <x v="20"/>
    <x v="1"/>
    <d v="2016-02-01T00:00:00"/>
    <x v="7"/>
    <n v="1150"/>
    <n v="1183"/>
    <n v="2333"/>
    <m/>
    <x v="0"/>
  </r>
  <r>
    <x v="20"/>
    <x v="1"/>
    <d v="2016-02-01T00:00:00"/>
    <x v="5"/>
    <n v="985"/>
    <n v="915"/>
    <n v="1900"/>
    <m/>
    <x v="0"/>
  </r>
  <r>
    <x v="20"/>
    <x v="2"/>
    <d v="2016-03-01T00:00:00"/>
    <x v="5"/>
    <n v="1251"/>
    <n v="1225"/>
    <n v="2476"/>
    <m/>
    <x v="0"/>
  </r>
  <r>
    <x v="20"/>
    <x v="2"/>
    <d v="2016-03-01T00:00:00"/>
    <x v="0"/>
    <n v="6491"/>
    <n v="6661"/>
    <n v="13152"/>
    <m/>
    <x v="0"/>
  </r>
  <r>
    <x v="20"/>
    <x v="2"/>
    <d v="2016-03-01T00:00:00"/>
    <x v="2"/>
    <n v="2441"/>
    <n v="2189"/>
    <n v="4630"/>
    <m/>
    <x v="0"/>
  </r>
  <r>
    <x v="20"/>
    <x v="1"/>
    <d v="2016-02-01T00:00:00"/>
    <x v="4"/>
    <n v="31273"/>
    <n v="31073"/>
    <n v="62346"/>
    <m/>
    <x v="0"/>
  </r>
  <r>
    <x v="20"/>
    <x v="2"/>
    <d v="2016-03-01T00:00:00"/>
    <x v="7"/>
    <n v="1320"/>
    <n v="1245"/>
    <n v="2565"/>
    <m/>
    <x v="0"/>
  </r>
  <r>
    <x v="20"/>
    <x v="1"/>
    <d v="2016-02-01T00:00:00"/>
    <x v="0"/>
    <n v="7848"/>
    <n v="7489"/>
    <n v="15337"/>
    <m/>
    <x v="0"/>
  </r>
  <r>
    <x v="20"/>
    <x v="2"/>
    <d v="2016-03-01T00:00:00"/>
    <x v="4"/>
    <n v="33396"/>
    <n v="29476"/>
    <n v="62872"/>
    <m/>
    <x v="0"/>
  </r>
  <r>
    <x v="20"/>
    <x v="2"/>
    <d v="2016-03-01T00:00:00"/>
    <x v="9"/>
    <n v="46"/>
    <n v="57"/>
    <n v="103"/>
    <m/>
    <x v="0"/>
  </r>
  <r>
    <x v="20"/>
    <x v="1"/>
    <d v="2016-02-01T00:00:00"/>
    <x v="8"/>
    <n v="530"/>
    <n v="563"/>
    <n v="1093"/>
    <m/>
    <x v="0"/>
  </r>
  <r>
    <x v="20"/>
    <x v="2"/>
    <d v="2016-03-01T00:00:00"/>
    <x v="8"/>
    <n v="777"/>
    <n v="694"/>
    <n v="1471"/>
    <m/>
    <x v="0"/>
  </r>
  <r>
    <x v="20"/>
    <x v="3"/>
    <d v="2016-04-01T00:00:00"/>
    <x v="3"/>
    <n v="2047"/>
    <n v="2144"/>
    <n v="4191"/>
    <m/>
    <x v="0"/>
  </r>
  <r>
    <x v="20"/>
    <x v="3"/>
    <d v="2016-04-01T00:00:00"/>
    <x v="0"/>
    <n v="6772"/>
    <n v="7267"/>
    <n v="14039"/>
    <m/>
    <x v="0"/>
  </r>
  <r>
    <x v="20"/>
    <x v="3"/>
    <d v="2016-04-01T00:00:00"/>
    <x v="8"/>
    <n v="712"/>
    <n v="741"/>
    <n v="1453"/>
    <m/>
    <x v="0"/>
  </r>
  <r>
    <x v="20"/>
    <x v="3"/>
    <d v="2016-04-01T00:00:00"/>
    <x v="4"/>
    <n v="9187"/>
    <n v="8165"/>
    <n v="17352"/>
    <m/>
    <x v="0"/>
  </r>
  <r>
    <x v="20"/>
    <x v="3"/>
    <d v="2016-04-01T00:00:00"/>
    <x v="2"/>
    <n v="2120"/>
    <n v="2255"/>
    <n v="4375"/>
    <m/>
    <x v="0"/>
  </r>
  <r>
    <x v="20"/>
    <x v="3"/>
    <d v="2016-04-01T00:00:00"/>
    <x v="6"/>
    <n v="176"/>
    <n v="178"/>
    <n v="354"/>
    <m/>
    <x v="0"/>
  </r>
  <r>
    <x v="20"/>
    <x v="3"/>
    <d v="2016-04-01T00:00:00"/>
    <x v="7"/>
    <n v="1172"/>
    <n v="1245"/>
    <n v="2417"/>
    <m/>
    <x v="0"/>
  </r>
  <r>
    <x v="20"/>
    <x v="3"/>
    <d v="2016-04-01T00:00:00"/>
    <x v="9"/>
    <n v="44"/>
    <n v="44"/>
    <n v="88"/>
    <m/>
    <x v="0"/>
  </r>
  <r>
    <x v="20"/>
    <x v="3"/>
    <d v="2016-04-01T00:00:00"/>
    <x v="5"/>
    <n v="990"/>
    <n v="926"/>
    <n v="1916"/>
    <m/>
    <x v="0"/>
  </r>
  <r>
    <x v="20"/>
    <x v="3"/>
    <d v="2016-04-01T00:00:00"/>
    <x v="1"/>
    <n v="65"/>
    <n v="65"/>
    <n v="130"/>
    <m/>
    <x v="0"/>
  </r>
  <r>
    <x v="20"/>
    <x v="2"/>
    <d v="2016-03-01T00:00:00"/>
    <x v="1"/>
    <n v="57"/>
    <n v="46"/>
    <n v="103"/>
    <m/>
    <x v="0"/>
  </r>
  <r>
    <x v="20"/>
    <x v="4"/>
    <d v="2016-05-01T00:00:00"/>
    <x v="7"/>
    <n v="1333"/>
    <n v="1306"/>
    <n v="2639"/>
    <m/>
    <x v="0"/>
  </r>
  <r>
    <x v="20"/>
    <x v="4"/>
    <d v="2016-05-01T00:00:00"/>
    <x v="1"/>
    <n v="70"/>
    <n v="89"/>
    <n v="159"/>
    <m/>
    <x v="0"/>
  </r>
  <r>
    <x v="20"/>
    <x v="4"/>
    <d v="2016-05-01T00:00:00"/>
    <x v="2"/>
    <n v="3402"/>
    <n v="3660"/>
    <n v="7062"/>
    <m/>
    <x v="0"/>
  </r>
  <r>
    <x v="20"/>
    <x v="4"/>
    <d v="2016-05-01T00:00:00"/>
    <x v="0"/>
    <n v="7747"/>
    <n v="7917"/>
    <n v="15664"/>
    <m/>
    <x v="0"/>
  </r>
  <r>
    <x v="20"/>
    <x v="4"/>
    <d v="2016-05-01T00:00:00"/>
    <x v="3"/>
    <n v="2558"/>
    <n v="2504"/>
    <n v="5062"/>
    <m/>
    <x v="0"/>
  </r>
  <r>
    <x v="20"/>
    <x v="4"/>
    <d v="2016-05-01T00:00:00"/>
    <x v="6"/>
    <n v="175"/>
    <n v="191"/>
    <n v="366"/>
    <m/>
    <x v="0"/>
  </r>
  <r>
    <x v="20"/>
    <x v="4"/>
    <d v="2016-05-01T00:00:00"/>
    <x v="4"/>
    <n v="13179"/>
    <n v="14919"/>
    <n v="28098"/>
    <m/>
    <x v="0"/>
  </r>
  <r>
    <x v="20"/>
    <x v="4"/>
    <d v="2016-05-01T00:00:00"/>
    <x v="9"/>
    <n v="50"/>
    <n v="51"/>
    <n v="101"/>
    <m/>
    <x v="0"/>
  </r>
  <r>
    <x v="20"/>
    <x v="4"/>
    <d v="2016-05-01T00:00:00"/>
    <x v="5"/>
    <n v="1311"/>
    <n v="1192"/>
    <n v="2503"/>
    <m/>
    <x v="0"/>
  </r>
  <r>
    <x v="20"/>
    <x v="4"/>
    <d v="2016-05-01T00:00:00"/>
    <x v="8"/>
    <n v="757"/>
    <n v="822"/>
    <n v="1579"/>
    <m/>
    <x v="0"/>
  </r>
  <r>
    <x v="20"/>
    <x v="5"/>
    <d v="2016-06-01T00:00:00"/>
    <x v="1"/>
    <n v="86"/>
    <n v="109"/>
    <n v="195"/>
    <m/>
    <x v="0"/>
  </r>
  <r>
    <x v="20"/>
    <x v="5"/>
    <d v="2016-06-01T00:00:00"/>
    <x v="7"/>
    <n v="1445"/>
    <n v="1505"/>
    <n v="2950"/>
    <m/>
    <x v="0"/>
  </r>
  <r>
    <x v="20"/>
    <x v="5"/>
    <d v="2016-06-01T00:00:00"/>
    <x v="6"/>
    <n v="156"/>
    <n v="163"/>
    <n v="319"/>
    <m/>
    <x v="0"/>
  </r>
  <r>
    <x v="20"/>
    <x v="5"/>
    <d v="2016-06-01T00:00:00"/>
    <x v="4"/>
    <n v="33835"/>
    <n v="39010"/>
    <n v="72845"/>
    <m/>
    <x v="0"/>
  </r>
  <r>
    <x v="20"/>
    <x v="5"/>
    <d v="2016-06-01T00:00:00"/>
    <x v="5"/>
    <n v="1345"/>
    <n v="1321"/>
    <n v="2666"/>
    <m/>
    <x v="0"/>
  </r>
  <r>
    <x v="20"/>
    <x v="5"/>
    <d v="2016-06-01T00:00:00"/>
    <x v="0"/>
    <n v="8109"/>
    <n v="8613"/>
    <n v="16722"/>
    <m/>
    <x v="0"/>
  </r>
  <r>
    <x v="20"/>
    <x v="5"/>
    <d v="2016-06-01T00:00:00"/>
    <x v="2"/>
    <n v="4387"/>
    <n v="5037"/>
    <n v="9424"/>
    <m/>
    <x v="0"/>
  </r>
  <r>
    <x v="20"/>
    <x v="5"/>
    <d v="2016-06-01T00:00:00"/>
    <x v="9"/>
    <n v="26"/>
    <n v="47"/>
    <n v="73"/>
    <m/>
    <x v="0"/>
  </r>
  <r>
    <x v="20"/>
    <x v="5"/>
    <d v="2016-06-01T00:00:00"/>
    <x v="8"/>
    <n v="821"/>
    <n v="913"/>
    <n v="1734"/>
    <m/>
    <x v="0"/>
  </r>
  <r>
    <x v="20"/>
    <x v="5"/>
    <d v="2016-06-01T00:00:00"/>
    <x v="3"/>
    <n v="2552"/>
    <n v="2797"/>
    <n v="5349"/>
    <m/>
    <x v="0"/>
  </r>
  <r>
    <x v="20"/>
    <x v="6"/>
    <d v="2016-07-01T00:00:00"/>
    <x v="5"/>
    <n v="1265"/>
    <n v="1234"/>
    <n v="2499"/>
    <m/>
    <x v="0"/>
  </r>
  <r>
    <x v="20"/>
    <x v="6"/>
    <d v="2016-07-01T00:00:00"/>
    <x v="8"/>
    <n v="1001"/>
    <n v="990"/>
    <n v="1991"/>
    <m/>
    <x v="0"/>
  </r>
  <r>
    <x v="20"/>
    <x v="6"/>
    <d v="2016-07-01T00:00:00"/>
    <x v="2"/>
    <n v="5962"/>
    <n v="5637"/>
    <n v="11599"/>
    <m/>
    <x v="0"/>
  </r>
  <r>
    <x v="20"/>
    <x v="6"/>
    <d v="2016-07-01T00:00:00"/>
    <x v="3"/>
    <n v="2735"/>
    <n v="2746"/>
    <n v="5481"/>
    <m/>
    <x v="0"/>
  </r>
  <r>
    <x v="20"/>
    <x v="6"/>
    <d v="2016-07-01T00:00:00"/>
    <x v="1"/>
    <n v="147"/>
    <n v="147"/>
    <n v="294"/>
    <m/>
    <x v="0"/>
  </r>
  <r>
    <x v="20"/>
    <x v="6"/>
    <d v="2016-07-01T00:00:00"/>
    <x v="4"/>
    <n v="50762"/>
    <n v="51782"/>
    <n v="102544"/>
    <m/>
    <x v="0"/>
  </r>
  <r>
    <x v="20"/>
    <x v="6"/>
    <d v="2016-07-01T00:00:00"/>
    <x v="6"/>
    <n v="124"/>
    <n v="122"/>
    <n v="246"/>
    <s v="zk"/>
    <x v="0"/>
  </r>
  <r>
    <x v="20"/>
    <x v="6"/>
    <d v="2016-07-01T00:00:00"/>
    <x v="6"/>
    <n v="171"/>
    <n v="171"/>
    <n v="342"/>
    <s v="KG"/>
    <x v="0"/>
  </r>
  <r>
    <x v="20"/>
    <x v="6"/>
    <d v="2016-07-01T00:00:00"/>
    <x v="7"/>
    <n v="1390"/>
    <n v="1380"/>
    <n v="2770"/>
    <m/>
    <x v="0"/>
  </r>
  <r>
    <x v="20"/>
    <x v="6"/>
    <d v="2016-07-01T00:00:00"/>
    <x v="0"/>
    <n v="8357"/>
    <n v="8750"/>
    <n v="17107"/>
    <m/>
    <x v="0"/>
  </r>
  <r>
    <x v="20"/>
    <x v="6"/>
    <d v="2016-07-01T00:00:00"/>
    <x v="9"/>
    <n v="60"/>
    <n v="38"/>
    <n v="98"/>
    <m/>
    <x v="0"/>
  </r>
  <r>
    <x v="20"/>
    <x v="7"/>
    <d v="2016-08-01T00:00:00"/>
    <x v="5"/>
    <n v="1449"/>
    <n v="1406"/>
    <n v="2855"/>
    <m/>
    <x v="0"/>
  </r>
  <r>
    <x v="20"/>
    <x v="7"/>
    <d v="2016-08-01T00:00:00"/>
    <x v="8"/>
    <n v="852"/>
    <n v="933"/>
    <n v="1785"/>
    <m/>
    <x v="0"/>
  </r>
  <r>
    <x v="20"/>
    <x v="7"/>
    <d v="2016-08-01T00:00:00"/>
    <x v="2"/>
    <n v="5731"/>
    <n v="5405"/>
    <n v="11136"/>
    <m/>
    <x v="0"/>
  </r>
  <r>
    <x v="20"/>
    <x v="7"/>
    <d v="2016-08-01T00:00:00"/>
    <x v="3"/>
    <n v="2576"/>
    <n v="2488"/>
    <n v="5064"/>
    <m/>
    <x v="0"/>
  </r>
  <r>
    <x v="20"/>
    <x v="7"/>
    <d v="2016-08-01T00:00:00"/>
    <x v="1"/>
    <n v="192"/>
    <n v="197"/>
    <n v="389"/>
    <m/>
    <x v="0"/>
  </r>
  <r>
    <x v="20"/>
    <x v="7"/>
    <d v="2016-08-01T00:00:00"/>
    <x v="4"/>
    <n v="52435"/>
    <n v="48494"/>
    <n v="100929"/>
    <m/>
    <x v="0"/>
  </r>
  <r>
    <x v="20"/>
    <x v="7"/>
    <d v="2016-08-01T00:00:00"/>
    <x v="6"/>
    <n v="324"/>
    <n v="324"/>
    <n v="648"/>
    <s v="KG"/>
    <x v="0"/>
  </r>
  <r>
    <x v="20"/>
    <x v="7"/>
    <d v="2016-08-01T00:00:00"/>
    <x v="6"/>
    <n v="115"/>
    <n v="109"/>
    <n v="224"/>
    <s v="zk"/>
    <x v="0"/>
  </r>
  <r>
    <x v="20"/>
    <x v="7"/>
    <d v="2016-08-01T00:00:00"/>
    <x v="7"/>
    <n v="1227"/>
    <n v="1205"/>
    <n v="2432"/>
    <m/>
    <x v="0"/>
  </r>
  <r>
    <x v="20"/>
    <x v="7"/>
    <d v="2016-08-01T00:00:00"/>
    <x v="0"/>
    <n v="8190"/>
    <n v="8032"/>
    <n v="16222"/>
    <m/>
    <x v="0"/>
  </r>
  <r>
    <x v="20"/>
    <x v="7"/>
    <d v="2016-08-01T00:00:00"/>
    <x v="9"/>
    <n v="41"/>
    <n v="39"/>
    <n v="80"/>
    <m/>
    <x v="0"/>
  </r>
  <r>
    <x v="20"/>
    <x v="8"/>
    <d v="2016-09-01T00:00:00"/>
    <x v="3"/>
    <n v="2600"/>
    <n v="2595"/>
    <n v="5195"/>
    <m/>
    <x v="0"/>
  </r>
  <r>
    <x v="20"/>
    <x v="8"/>
    <d v="2016-09-01T00:00:00"/>
    <x v="8"/>
    <n v="728"/>
    <n v="664"/>
    <n v="1392"/>
    <m/>
    <x v="0"/>
  </r>
  <r>
    <x v="20"/>
    <x v="8"/>
    <d v="2016-09-01T00:00:00"/>
    <x v="0"/>
    <n v="7456"/>
    <n v="7276"/>
    <n v="14732"/>
    <m/>
    <x v="0"/>
  </r>
  <r>
    <x v="20"/>
    <x v="8"/>
    <d v="2016-09-01T00:00:00"/>
    <x v="1"/>
    <n v="172"/>
    <n v="168"/>
    <n v="340"/>
    <m/>
    <x v="0"/>
  </r>
  <r>
    <x v="20"/>
    <x v="8"/>
    <d v="2016-09-01T00:00:00"/>
    <x v="5"/>
    <n v="1280"/>
    <n v="1263"/>
    <n v="2543"/>
    <m/>
    <x v="0"/>
  </r>
  <r>
    <x v="20"/>
    <x v="8"/>
    <d v="2016-09-01T00:00:00"/>
    <x v="7"/>
    <n v="1246"/>
    <n v="1229"/>
    <n v="2475"/>
    <m/>
    <x v="0"/>
  </r>
  <r>
    <x v="20"/>
    <x v="8"/>
    <d v="2016-09-01T00:00:00"/>
    <x v="6"/>
    <n v="198"/>
    <n v="174"/>
    <n v="372"/>
    <s v="zk"/>
    <x v="0"/>
  </r>
  <r>
    <x v="20"/>
    <x v="8"/>
    <d v="2016-09-01T00:00:00"/>
    <x v="6"/>
    <n v="288"/>
    <n v="288"/>
    <n v="576"/>
    <s v="KG"/>
    <x v="0"/>
  </r>
  <r>
    <x v="20"/>
    <x v="8"/>
    <d v="2016-09-01T00:00:00"/>
    <x v="2"/>
    <n v="4569"/>
    <n v="4265"/>
    <n v="8834"/>
    <m/>
    <x v="0"/>
  </r>
  <r>
    <x v="20"/>
    <x v="8"/>
    <d v="2016-09-01T00:00:00"/>
    <x v="9"/>
    <n v="33"/>
    <n v="37"/>
    <n v="70"/>
    <m/>
    <x v="0"/>
  </r>
  <r>
    <x v="20"/>
    <x v="8"/>
    <d v="2016-09-01T00:00:00"/>
    <x v="4"/>
    <n v="39373"/>
    <n v="36517"/>
    <n v="75890"/>
    <m/>
    <x v="0"/>
  </r>
  <r>
    <x v="20"/>
    <x v="9"/>
    <d v="2016-10-01T00:00:00"/>
    <x v="4"/>
    <n v="18858"/>
    <n v="13965"/>
    <n v="32823"/>
    <m/>
    <x v="0"/>
  </r>
  <r>
    <x v="20"/>
    <x v="9"/>
    <d v="2016-10-01T00:00:00"/>
    <x v="0"/>
    <n v="7887"/>
    <n v="7739"/>
    <n v="15626"/>
    <m/>
    <x v="0"/>
  </r>
  <r>
    <x v="20"/>
    <x v="9"/>
    <d v="2016-10-01T00:00:00"/>
    <x v="3"/>
    <n v="2420"/>
    <n v="2789"/>
    <n v="5209"/>
    <m/>
    <x v="0"/>
  </r>
  <r>
    <x v="20"/>
    <x v="9"/>
    <d v="2016-10-01T00:00:00"/>
    <x v="1"/>
    <n v="249"/>
    <n v="205"/>
    <n v="454"/>
    <m/>
    <x v="0"/>
  </r>
  <r>
    <x v="20"/>
    <x v="9"/>
    <d v="2016-10-01T00:00:00"/>
    <x v="5"/>
    <n v="1239"/>
    <n v="1205"/>
    <n v="2444"/>
    <m/>
    <x v="0"/>
  </r>
  <r>
    <x v="20"/>
    <x v="9"/>
    <d v="2016-10-01T00:00:00"/>
    <x v="7"/>
    <n v="1364"/>
    <n v="1371"/>
    <n v="2735"/>
    <m/>
    <x v="0"/>
  </r>
  <r>
    <x v="20"/>
    <x v="9"/>
    <d v="2016-10-01T00:00:00"/>
    <x v="6"/>
    <n v="271"/>
    <n v="290"/>
    <n v="561"/>
    <s v="zk"/>
    <x v="0"/>
  </r>
  <r>
    <x v="20"/>
    <x v="9"/>
    <d v="2016-10-01T00:00:00"/>
    <x v="6"/>
    <n v="288"/>
    <n v="288"/>
    <n v="576"/>
    <s v="KG"/>
    <x v="0"/>
  </r>
  <r>
    <x v="20"/>
    <x v="9"/>
    <d v="2016-10-01T00:00:00"/>
    <x v="8"/>
    <n v="729"/>
    <n v="716"/>
    <n v="1445"/>
    <m/>
    <x v="0"/>
  </r>
  <r>
    <x v="20"/>
    <x v="9"/>
    <d v="2016-10-01T00:00:00"/>
    <x v="2"/>
    <n v="3469"/>
    <n v="3155"/>
    <n v="6624"/>
    <m/>
    <x v="0"/>
  </r>
  <r>
    <x v="20"/>
    <x v="10"/>
    <d v="2016-11-01T00:00:00"/>
    <x v="4"/>
    <n v="8216"/>
    <n v="7989"/>
    <n v="16205"/>
    <m/>
    <x v="0"/>
  </r>
  <r>
    <x v="20"/>
    <x v="10"/>
    <d v="2016-11-01T00:00:00"/>
    <x v="6"/>
    <n v="393"/>
    <n v="376"/>
    <n v="769"/>
    <s v="zk"/>
    <x v="0"/>
  </r>
  <r>
    <x v="20"/>
    <x v="10"/>
    <d v="2016-11-01T00:00:00"/>
    <x v="6"/>
    <n v="333"/>
    <n v="333"/>
    <n v="666"/>
    <s v="KG"/>
    <x v="0"/>
  </r>
  <r>
    <x v="20"/>
    <x v="10"/>
    <d v="2016-11-01T00:00:00"/>
    <x v="1"/>
    <n v="219"/>
    <n v="206"/>
    <n v="425"/>
    <m/>
    <x v="0"/>
  </r>
  <r>
    <x v="20"/>
    <x v="10"/>
    <d v="2016-11-01T00:00:00"/>
    <x v="8"/>
    <n v="751"/>
    <n v="704"/>
    <n v="1455"/>
    <m/>
    <x v="0"/>
  </r>
  <r>
    <x v="20"/>
    <x v="10"/>
    <d v="2016-11-01T00:00:00"/>
    <x v="7"/>
    <n v="1258"/>
    <n v="1184"/>
    <n v="2442"/>
    <m/>
    <x v="0"/>
  </r>
  <r>
    <x v="20"/>
    <x v="10"/>
    <d v="2016-11-01T00:00:00"/>
    <x v="3"/>
    <n v="2533"/>
    <n v="2490"/>
    <n v="5023"/>
    <m/>
    <x v="0"/>
  </r>
  <r>
    <x v="20"/>
    <x v="10"/>
    <d v="2016-11-01T00:00:00"/>
    <x v="2"/>
    <n v="2375"/>
    <n v="2214"/>
    <n v="4589"/>
    <m/>
    <x v="0"/>
  </r>
  <r>
    <x v="20"/>
    <x v="10"/>
    <d v="2016-11-01T00:00:00"/>
    <x v="5"/>
    <n v="1314"/>
    <n v="1147"/>
    <n v="2461"/>
    <m/>
    <x v="0"/>
  </r>
  <r>
    <x v="20"/>
    <x v="10"/>
    <d v="2016-11-01T00:00:00"/>
    <x v="0"/>
    <n v="7521"/>
    <n v="7372"/>
    <n v="14893"/>
    <m/>
    <x v="0"/>
  </r>
  <r>
    <x v="20"/>
    <x v="11"/>
    <d v="2016-12-01T00:00:00"/>
    <x v="0"/>
    <n v="8263"/>
    <n v="8056"/>
    <n v="16319"/>
    <m/>
    <x v="0"/>
  </r>
  <r>
    <x v="20"/>
    <x v="11"/>
    <d v="2016-12-01T00:00:00"/>
    <x v="8"/>
    <n v="987"/>
    <n v="926"/>
    <n v="1913"/>
    <m/>
    <x v="0"/>
  </r>
  <r>
    <x v="20"/>
    <x v="11"/>
    <d v="2016-12-01T00:00:00"/>
    <x v="2"/>
    <n v="2100"/>
    <n v="2096"/>
    <n v="4196"/>
    <m/>
    <x v="0"/>
  </r>
  <r>
    <x v="20"/>
    <x v="11"/>
    <d v="2016-12-01T00:00:00"/>
    <x v="3"/>
    <n v="2738"/>
    <n v="2706"/>
    <n v="5444"/>
    <m/>
    <x v="0"/>
  </r>
  <r>
    <x v="20"/>
    <x v="11"/>
    <d v="2016-12-01T00:00:00"/>
    <x v="7"/>
    <n v="1442"/>
    <n v="1439"/>
    <n v="2881"/>
    <m/>
    <x v="0"/>
  </r>
  <r>
    <x v="20"/>
    <x v="11"/>
    <d v="2016-12-01T00:00:00"/>
    <x v="4"/>
    <n v="21705"/>
    <n v="30567"/>
    <n v="52272"/>
    <m/>
    <x v="0"/>
  </r>
  <r>
    <x v="20"/>
    <x v="11"/>
    <d v="2016-12-01T00:00:00"/>
    <x v="1"/>
    <n v="198"/>
    <n v="183"/>
    <n v="381"/>
    <m/>
    <x v="0"/>
  </r>
  <r>
    <x v="20"/>
    <x v="11"/>
    <d v="2016-12-01T00:00:00"/>
    <x v="6"/>
    <n v="306"/>
    <n v="306"/>
    <n v="612"/>
    <s v="KG"/>
    <x v="0"/>
  </r>
  <r>
    <x v="20"/>
    <x v="11"/>
    <d v="2016-12-01T00:00:00"/>
    <x v="5"/>
    <n v="1534"/>
    <n v="1218"/>
    <n v="2752"/>
    <m/>
    <x v="0"/>
  </r>
  <r>
    <x v="20"/>
    <x v="11"/>
    <d v="2016-12-01T00:00:00"/>
    <x v="6"/>
    <n v="454"/>
    <n v="492"/>
    <n v="946"/>
    <s v="zk"/>
    <x v="0"/>
  </r>
  <r>
    <x v="21"/>
    <x v="0"/>
    <d v="2017-01-01T00:00:00"/>
    <x v="8"/>
    <n v="714"/>
    <n v="665"/>
    <n v="1379"/>
    <m/>
    <x v="0"/>
  </r>
  <r>
    <x v="21"/>
    <x v="0"/>
    <d v="2017-01-01T00:00:00"/>
    <x v="6"/>
    <n v="301"/>
    <n v="302"/>
    <n v="603"/>
    <s v="KG"/>
    <x v="0"/>
  </r>
  <r>
    <x v="21"/>
    <x v="0"/>
    <d v="2017-01-01T00:00:00"/>
    <x v="6"/>
    <n v="445"/>
    <n v="400"/>
    <n v="845"/>
    <s v="zk"/>
    <x v="0"/>
  </r>
  <r>
    <x v="21"/>
    <x v="0"/>
    <d v="2017-01-01T00:00:00"/>
    <x v="7"/>
    <n v="1248"/>
    <n v="1257"/>
    <n v="2505"/>
    <m/>
    <x v="0"/>
  </r>
  <r>
    <x v="21"/>
    <x v="0"/>
    <d v="2017-01-01T00:00:00"/>
    <x v="1"/>
    <n v="199"/>
    <n v="209"/>
    <n v="408"/>
    <m/>
    <x v="0"/>
  </r>
  <r>
    <x v="21"/>
    <x v="0"/>
    <d v="2017-01-01T00:00:00"/>
    <x v="5"/>
    <n v="927"/>
    <n v="1136"/>
    <n v="2063"/>
    <m/>
    <x v="0"/>
  </r>
  <r>
    <x v="21"/>
    <x v="0"/>
    <d v="2017-01-01T00:00:00"/>
    <x v="4"/>
    <n v="33346"/>
    <n v="25530"/>
    <n v="58876"/>
    <m/>
    <x v="0"/>
  </r>
  <r>
    <x v="21"/>
    <x v="0"/>
    <d v="2017-01-01T00:00:00"/>
    <x v="2"/>
    <n v="1700"/>
    <n v="1699"/>
    <n v="3399"/>
    <m/>
    <x v="0"/>
  </r>
  <r>
    <x v="21"/>
    <x v="0"/>
    <d v="2017-01-01T00:00:00"/>
    <x v="3"/>
    <n v="2175"/>
    <n v="2069"/>
    <n v="4244"/>
    <m/>
    <x v="0"/>
  </r>
  <r>
    <x v="21"/>
    <x v="1"/>
    <d v="2017-02-01T00:00:00"/>
    <x v="8"/>
    <n v="643"/>
    <n v="640"/>
    <n v="1283"/>
    <m/>
    <x v="0"/>
  </r>
  <r>
    <x v="21"/>
    <x v="1"/>
    <d v="2017-02-01T00:00:00"/>
    <x v="7"/>
    <n v="1255"/>
    <n v="1147"/>
    <n v="2402"/>
    <m/>
    <x v="0"/>
  </r>
  <r>
    <x v="21"/>
    <x v="1"/>
    <d v="2017-02-01T00:00:00"/>
    <x v="4"/>
    <n v="27546"/>
    <n v="29058"/>
    <n v="56604"/>
    <m/>
    <x v="0"/>
  </r>
  <r>
    <x v="21"/>
    <x v="1"/>
    <d v="2017-02-01T00:00:00"/>
    <x v="6"/>
    <n v="375"/>
    <n v="388"/>
    <n v="763"/>
    <s v="zk"/>
    <x v="0"/>
  </r>
  <r>
    <x v="21"/>
    <x v="1"/>
    <d v="2017-02-01T00:00:00"/>
    <x v="6"/>
    <n v="277"/>
    <n v="277"/>
    <n v="554"/>
    <s v="KG"/>
    <x v="0"/>
  </r>
  <r>
    <x v="21"/>
    <x v="1"/>
    <d v="2017-02-01T00:00:00"/>
    <x v="1"/>
    <n v="157"/>
    <n v="153"/>
    <n v="310"/>
    <m/>
    <x v="0"/>
  </r>
  <r>
    <x v="21"/>
    <x v="1"/>
    <d v="2017-02-01T00:00:00"/>
    <x v="5"/>
    <n v="948"/>
    <n v="929"/>
    <n v="1877"/>
    <m/>
    <x v="0"/>
  </r>
  <r>
    <x v="21"/>
    <x v="1"/>
    <d v="2017-02-01T00:00:00"/>
    <x v="3"/>
    <n v="2226"/>
    <n v="2224"/>
    <n v="4450"/>
    <m/>
    <x v="0"/>
  </r>
  <r>
    <x v="21"/>
    <x v="1"/>
    <d v="2017-02-01T00:00:00"/>
    <x v="2"/>
    <n v="1695"/>
    <n v="1654"/>
    <n v="3349"/>
    <m/>
    <x v="0"/>
  </r>
  <r>
    <x v="21"/>
    <x v="2"/>
    <d v="2017-03-01T00:00:00"/>
    <x v="7"/>
    <n v="1334"/>
    <n v="1274"/>
    <n v="2608"/>
    <m/>
    <x v="0"/>
  </r>
  <r>
    <x v="21"/>
    <x v="2"/>
    <d v="2017-03-01T00:00:00"/>
    <x v="3"/>
    <n v="2621"/>
    <n v="2597"/>
    <n v="5218"/>
    <m/>
    <x v="0"/>
  </r>
  <r>
    <x v="21"/>
    <x v="2"/>
    <d v="2017-03-01T00:00:00"/>
    <x v="1"/>
    <n v="181"/>
    <n v="186"/>
    <n v="367"/>
    <m/>
    <x v="0"/>
  </r>
  <r>
    <x v="21"/>
    <x v="2"/>
    <d v="2017-03-01T00:00:00"/>
    <x v="5"/>
    <n v="1287"/>
    <n v="1132"/>
    <n v="2419"/>
    <m/>
    <x v="0"/>
  </r>
  <r>
    <x v="21"/>
    <x v="2"/>
    <d v="2017-03-01T00:00:00"/>
    <x v="4"/>
    <n v="33544"/>
    <n v="28435"/>
    <n v="61979"/>
    <m/>
    <x v="0"/>
  </r>
  <r>
    <x v="21"/>
    <x v="2"/>
    <d v="2017-03-01T00:00:00"/>
    <x v="6"/>
    <n v="366"/>
    <n v="352"/>
    <n v="718"/>
    <s v="KG"/>
    <x v="0"/>
  </r>
  <r>
    <x v="21"/>
    <x v="2"/>
    <d v="2017-03-01T00:00:00"/>
    <x v="6"/>
    <n v="350"/>
    <n v="327"/>
    <n v="677"/>
    <s v="zk"/>
    <x v="0"/>
  </r>
  <r>
    <x v="21"/>
    <x v="2"/>
    <d v="2017-03-01T00:00:00"/>
    <x v="8"/>
    <n v="771"/>
    <n v="731"/>
    <n v="1502"/>
    <m/>
    <x v="0"/>
  </r>
  <r>
    <x v="21"/>
    <x v="2"/>
    <d v="2017-03-01T00:00:00"/>
    <x v="2"/>
    <n v="2038"/>
    <n v="1955"/>
    <n v="3993"/>
    <m/>
    <x v="0"/>
  </r>
  <r>
    <x v="21"/>
    <x v="3"/>
    <d v="2017-04-01T00:00:00"/>
    <x v="8"/>
    <n v="664"/>
    <n v="712"/>
    <n v="1376"/>
    <m/>
    <x v="0"/>
  </r>
  <r>
    <x v="21"/>
    <x v="3"/>
    <d v="2017-04-01T00:00:00"/>
    <x v="3"/>
    <n v="2591"/>
    <n v="2621"/>
    <n v="5212"/>
    <m/>
    <x v="0"/>
  </r>
  <r>
    <x v="21"/>
    <x v="3"/>
    <d v="2017-04-01T00:00:00"/>
    <x v="1"/>
    <n v="156"/>
    <n v="172"/>
    <n v="328"/>
    <m/>
    <x v="0"/>
  </r>
  <r>
    <x v="21"/>
    <x v="3"/>
    <d v="2017-04-01T00:00:00"/>
    <x v="6"/>
    <n v="368"/>
    <n v="375"/>
    <n v="743"/>
    <s v="zk"/>
    <x v="0"/>
  </r>
  <r>
    <x v="21"/>
    <x v="3"/>
    <d v="2017-04-01T00:00:00"/>
    <x v="4"/>
    <n v="9008"/>
    <n v="8489"/>
    <n v="17497"/>
    <m/>
    <x v="0"/>
  </r>
  <r>
    <x v="21"/>
    <x v="3"/>
    <d v="2017-04-01T00:00:00"/>
    <x v="6"/>
    <n v="308"/>
    <n v="339"/>
    <n v="647"/>
    <s v="KG"/>
    <x v="0"/>
  </r>
  <r>
    <x v="21"/>
    <x v="3"/>
    <d v="2017-04-01T00:00:00"/>
    <x v="2"/>
    <n v="2160"/>
    <n v="2159"/>
    <n v="4319"/>
    <m/>
    <x v="0"/>
  </r>
  <r>
    <x v="21"/>
    <x v="3"/>
    <d v="2017-04-01T00:00:00"/>
    <x v="5"/>
    <n v="1107"/>
    <n v="1073"/>
    <n v="2180"/>
    <m/>
    <x v="0"/>
  </r>
  <r>
    <x v="21"/>
    <x v="3"/>
    <d v="2017-04-01T00:00:00"/>
    <x v="7"/>
    <n v="1371"/>
    <n v="1457"/>
    <n v="2828"/>
    <m/>
    <x v="0"/>
  </r>
  <r>
    <x v="21"/>
    <x v="4"/>
    <d v="2017-05-01T00:00:00"/>
    <x v="3"/>
    <n v="2918"/>
    <n v="2987"/>
    <n v="5905"/>
    <m/>
    <x v="0"/>
  </r>
  <r>
    <x v="21"/>
    <x v="4"/>
    <d v="2017-05-01T00:00:00"/>
    <x v="8"/>
    <n v="752"/>
    <n v="776"/>
    <n v="1528"/>
    <m/>
    <x v="0"/>
  </r>
  <r>
    <x v="21"/>
    <x v="4"/>
    <d v="2017-05-01T00:00:00"/>
    <x v="6"/>
    <n v="331"/>
    <n v="357"/>
    <n v="688"/>
    <s v="KG"/>
    <x v="0"/>
  </r>
  <r>
    <x v="21"/>
    <x v="4"/>
    <d v="2017-05-01T00:00:00"/>
    <x v="6"/>
    <n v="443"/>
    <n v="477"/>
    <n v="920"/>
    <s v="zk"/>
    <x v="0"/>
  </r>
  <r>
    <x v="21"/>
    <x v="4"/>
    <d v="2017-05-01T00:00:00"/>
    <x v="4"/>
    <n v="13878"/>
    <n v="16830"/>
    <n v="30708"/>
    <m/>
    <x v="0"/>
  </r>
  <r>
    <x v="21"/>
    <x v="4"/>
    <d v="2017-05-01T00:00:00"/>
    <x v="1"/>
    <n v="56"/>
    <n v="51"/>
    <n v="107"/>
    <m/>
    <x v="0"/>
  </r>
  <r>
    <x v="21"/>
    <x v="4"/>
    <d v="2017-05-01T00:00:00"/>
    <x v="2"/>
    <n v="3432"/>
    <n v="3690"/>
    <n v="7122"/>
    <m/>
    <x v="0"/>
  </r>
  <r>
    <x v="21"/>
    <x v="4"/>
    <d v="2017-05-01T00:00:00"/>
    <x v="7"/>
    <n v="1596"/>
    <n v="1525"/>
    <n v="3121"/>
    <m/>
    <x v="0"/>
  </r>
  <r>
    <x v="21"/>
    <x v="4"/>
    <d v="2017-05-01T00:00:00"/>
    <x v="5"/>
    <n v="1228"/>
    <n v="1172"/>
    <n v="2400"/>
    <m/>
    <x v="0"/>
  </r>
  <r>
    <x v="21"/>
    <x v="5"/>
    <d v="2017-06-01T00:00:00"/>
    <x v="7"/>
    <n v="1440"/>
    <n v="1516"/>
    <n v="2956"/>
    <m/>
    <x v="0"/>
  </r>
  <r>
    <x v="21"/>
    <x v="5"/>
    <d v="2017-06-01T00:00:00"/>
    <x v="3"/>
    <n v="2868"/>
    <n v="3102"/>
    <n v="5970"/>
    <m/>
    <x v="0"/>
  </r>
  <r>
    <x v="21"/>
    <x v="5"/>
    <d v="2017-06-01T00:00:00"/>
    <x v="5"/>
    <n v="1210"/>
    <n v="1185"/>
    <n v="2395"/>
    <m/>
    <x v="0"/>
  </r>
  <r>
    <x v="21"/>
    <x v="5"/>
    <d v="2017-06-01T00:00:00"/>
    <x v="6"/>
    <n v="286"/>
    <n v="344"/>
    <n v="630"/>
    <s v="KG"/>
    <x v="0"/>
  </r>
  <r>
    <x v="21"/>
    <x v="5"/>
    <d v="2017-06-01T00:00:00"/>
    <x v="6"/>
    <n v="351"/>
    <n v="391"/>
    <n v="742"/>
    <s v="zk"/>
    <x v="0"/>
  </r>
  <r>
    <x v="21"/>
    <x v="5"/>
    <d v="2017-06-01T00:00:00"/>
    <x v="8"/>
    <n v="866"/>
    <n v="837"/>
    <n v="1703"/>
    <m/>
    <x v="0"/>
  </r>
  <r>
    <x v="21"/>
    <x v="5"/>
    <d v="2017-06-01T00:00:00"/>
    <x v="2"/>
    <n v="4876"/>
    <n v="5325"/>
    <n v="10201"/>
    <m/>
    <x v="0"/>
  </r>
  <r>
    <x v="21"/>
    <x v="5"/>
    <d v="2017-06-01T00:00:00"/>
    <x v="1"/>
    <n v="13"/>
    <n v="15"/>
    <n v="28"/>
    <m/>
    <x v="0"/>
  </r>
  <r>
    <x v="21"/>
    <x v="5"/>
    <d v="2017-06-01T00:00:00"/>
    <x v="4"/>
    <n v="36019"/>
    <n v="41487"/>
    <n v="77506"/>
    <m/>
    <x v="0"/>
  </r>
  <r>
    <x v="21"/>
    <x v="6"/>
    <d v="2017-07-01T00:00:00"/>
    <x v="6"/>
    <n v="388"/>
    <n v="352"/>
    <n v="740"/>
    <s v="KG"/>
    <x v="0"/>
  </r>
  <r>
    <x v="21"/>
    <x v="6"/>
    <d v="2017-07-01T00:00:00"/>
    <x v="6"/>
    <n v="241"/>
    <n v="269"/>
    <n v="510"/>
    <s v="zk"/>
    <x v="0"/>
  </r>
  <r>
    <x v="21"/>
    <x v="6"/>
    <d v="2017-07-01T00:00:00"/>
    <x v="2"/>
    <n v="5845"/>
    <n v="5437"/>
    <n v="11282"/>
    <m/>
    <x v="0"/>
  </r>
  <r>
    <x v="21"/>
    <x v="6"/>
    <d v="2017-07-01T00:00:00"/>
    <x v="5"/>
    <n v="1318"/>
    <n v="1224"/>
    <n v="2542"/>
    <m/>
    <x v="0"/>
  </r>
  <r>
    <x v="21"/>
    <x v="6"/>
    <d v="2017-07-01T00:00:00"/>
    <x v="3"/>
    <n v="2693"/>
    <n v="2653"/>
    <n v="5346"/>
    <m/>
    <x v="0"/>
  </r>
  <r>
    <x v="21"/>
    <x v="6"/>
    <d v="2017-07-01T00:00:00"/>
    <x v="8"/>
    <n v="799"/>
    <n v="789"/>
    <n v="1588"/>
    <m/>
    <x v="0"/>
  </r>
  <r>
    <x v="21"/>
    <x v="6"/>
    <d v="2017-07-01T00:00:00"/>
    <x v="1"/>
    <n v="22"/>
    <n v="15"/>
    <n v="37"/>
    <m/>
    <x v="0"/>
  </r>
  <r>
    <x v="21"/>
    <x v="6"/>
    <d v="2017-07-01T00:00:00"/>
    <x v="7"/>
    <n v="1464"/>
    <n v="1444"/>
    <n v="2908"/>
    <m/>
    <x v="0"/>
  </r>
  <r>
    <x v="21"/>
    <x v="6"/>
    <d v="2017-07-01T00:00:00"/>
    <x v="4"/>
    <n v="52090"/>
    <n v="52703"/>
    <n v="104793"/>
    <m/>
    <x v="0"/>
  </r>
  <r>
    <x v="21"/>
    <x v="7"/>
    <d v="2017-08-01T00:00:00"/>
    <x v="2"/>
    <n v="5474"/>
    <n v="5063"/>
    <n v="10537"/>
    <m/>
    <x v="0"/>
  </r>
  <r>
    <x v="21"/>
    <x v="7"/>
    <d v="2017-08-01T00:00:00"/>
    <x v="3"/>
    <n v="2547"/>
    <n v="2630"/>
    <n v="5177"/>
    <m/>
    <x v="0"/>
  </r>
  <r>
    <x v="21"/>
    <x v="7"/>
    <d v="2017-08-01T00:00:00"/>
    <x v="4"/>
    <n v="50746"/>
    <n v="48026"/>
    <n v="98772"/>
    <m/>
    <x v="0"/>
  </r>
  <r>
    <x v="21"/>
    <x v="7"/>
    <d v="2017-08-01T00:00:00"/>
    <x v="5"/>
    <n v="1386"/>
    <n v="1363"/>
    <n v="2749"/>
    <m/>
    <x v="0"/>
  </r>
  <r>
    <x v="21"/>
    <x v="7"/>
    <d v="2017-08-01T00:00:00"/>
    <x v="6"/>
    <n v="452"/>
    <n v="434"/>
    <n v="886"/>
    <s v="KG"/>
    <x v="0"/>
  </r>
  <r>
    <x v="21"/>
    <x v="7"/>
    <d v="2017-08-01T00:00:00"/>
    <x v="6"/>
    <n v="327"/>
    <n v="326"/>
    <n v="653"/>
    <s v="zk"/>
    <x v="0"/>
  </r>
  <r>
    <x v="21"/>
    <x v="7"/>
    <d v="2017-08-01T00:00:00"/>
    <x v="7"/>
    <n v="1660"/>
    <n v="1587"/>
    <n v="3247"/>
    <m/>
    <x v="0"/>
  </r>
  <r>
    <x v="21"/>
    <x v="7"/>
    <d v="2017-08-01T00:00:00"/>
    <x v="8"/>
    <n v="884"/>
    <n v="896"/>
    <n v="1780"/>
    <m/>
    <x v="0"/>
  </r>
  <r>
    <x v="21"/>
    <x v="7"/>
    <d v="2017-08-01T00:00:00"/>
    <x v="1"/>
    <n v="18"/>
    <n v="15"/>
    <n v="33"/>
    <m/>
    <x v="0"/>
  </r>
  <r>
    <x v="21"/>
    <x v="8"/>
    <d v="2017-09-01T00:00:00"/>
    <x v="7"/>
    <n v="1420"/>
    <n v="1335"/>
    <n v="2755"/>
    <m/>
    <x v="0"/>
  </r>
  <r>
    <x v="21"/>
    <x v="8"/>
    <d v="2017-09-01T00:00:00"/>
    <x v="8"/>
    <n v="800"/>
    <n v="653"/>
    <n v="1453"/>
    <m/>
    <x v="0"/>
  </r>
  <r>
    <x v="21"/>
    <x v="8"/>
    <d v="2017-09-01T00:00:00"/>
    <x v="6"/>
    <n v="396"/>
    <n v="336"/>
    <n v="732"/>
    <s v="KG"/>
    <x v="0"/>
  </r>
  <r>
    <x v="21"/>
    <x v="8"/>
    <d v="2017-09-01T00:00:00"/>
    <x v="6"/>
    <n v="145"/>
    <n v="119"/>
    <n v="264"/>
    <s v="zk"/>
    <x v="0"/>
  </r>
  <r>
    <x v="21"/>
    <x v="8"/>
    <d v="2017-09-01T00:00:00"/>
    <x v="1"/>
    <n v="20"/>
    <n v="12"/>
    <n v="32"/>
    <m/>
    <x v="0"/>
  </r>
  <r>
    <x v="21"/>
    <x v="8"/>
    <d v="2017-09-01T00:00:00"/>
    <x v="5"/>
    <n v="1285"/>
    <n v="1269"/>
    <n v="2554"/>
    <m/>
    <x v="0"/>
  </r>
  <r>
    <x v="21"/>
    <x v="8"/>
    <d v="2017-09-01T00:00:00"/>
    <x v="4"/>
    <n v="34835"/>
    <n v="31710"/>
    <n v="66545"/>
    <m/>
    <x v="0"/>
  </r>
  <r>
    <x v="21"/>
    <x v="8"/>
    <d v="2017-09-01T00:00:00"/>
    <x v="2"/>
    <n v="4358"/>
    <n v="3929"/>
    <n v="8287"/>
    <m/>
    <x v="0"/>
  </r>
  <r>
    <x v="21"/>
    <x v="8"/>
    <d v="2017-09-01T00:00:00"/>
    <x v="3"/>
    <n v="2497"/>
    <n v="2452"/>
    <n v="4949"/>
    <m/>
    <x v="0"/>
  </r>
  <r>
    <x v="21"/>
    <x v="9"/>
    <d v="2017-10-01T00:00:00"/>
    <x v="6"/>
    <n v="488"/>
    <n v="485"/>
    <n v="973"/>
    <s v="KG"/>
    <x v="0"/>
  </r>
  <r>
    <x v="21"/>
    <x v="9"/>
    <d v="2017-10-01T00:00:00"/>
    <x v="6"/>
    <n v="31"/>
    <n v="31"/>
    <n v="62"/>
    <s v="zk"/>
    <x v="0"/>
  </r>
  <r>
    <x v="21"/>
    <x v="9"/>
    <d v="2017-10-01T00:00:00"/>
    <x v="3"/>
    <n v="2469"/>
    <n v="2426"/>
    <n v="4895"/>
    <m/>
    <x v="0"/>
  </r>
  <r>
    <x v="21"/>
    <x v="9"/>
    <d v="2017-10-01T00:00:00"/>
    <x v="7"/>
    <n v="1493"/>
    <n v="1449"/>
    <n v="2942"/>
    <m/>
    <x v="0"/>
  </r>
  <r>
    <x v="21"/>
    <x v="9"/>
    <d v="2017-10-01T00:00:00"/>
    <x v="5"/>
    <n v="1348"/>
    <n v="1229"/>
    <n v="2577"/>
    <m/>
    <x v="0"/>
  </r>
  <r>
    <x v="21"/>
    <x v="9"/>
    <d v="2017-10-01T00:00:00"/>
    <x v="2"/>
    <n v="3504"/>
    <n v="3141"/>
    <n v="6645"/>
    <m/>
    <x v="0"/>
  </r>
  <r>
    <x v="21"/>
    <x v="9"/>
    <d v="2017-10-01T00:00:00"/>
    <x v="8"/>
    <n v="762"/>
    <n v="731"/>
    <n v="1493"/>
    <m/>
    <x v="0"/>
  </r>
  <r>
    <x v="21"/>
    <x v="10"/>
    <d v="2017-11-01T00:00:00"/>
    <x v="5"/>
    <n v="1392"/>
    <n v="1287"/>
    <n v="2679"/>
    <m/>
    <x v="0"/>
  </r>
  <r>
    <x v="21"/>
    <x v="10"/>
    <d v="2017-11-01T00:00:00"/>
    <x v="8"/>
    <n v="1906"/>
    <n v="777"/>
    <n v="2683"/>
    <s v="1140 Scenic Flights"/>
    <x v="0"/>
  </r>
  <r>
    <x v="21"/>
    <x v="10"/>
    <d v="2017-11-01T00:00:00"/>
    <x v="4"/>
    <n v="8895"/>
    <n v="8898"/>
    <n v="17793"/>
    <m/>
    <x v="0"/>
  </r>
  <r>
    <x v="21"/>
    <x v="10"/>
    <d v="2017-11-01T00:00:00"/>
    <x v="6"/>
    <n v="517"/>
    <n v="519"/>
    <n v="1036"/>
    <s v="KG"/>
    <x v="0"/>
  </r>
  <r>
    <x v="21"/>
    <x v="10"/>
    <d v="2017-11-01T00:00:00"/>
    <x v="1"/>
    <n v="18"/>
    <n v="8"/>
    <n v="26"/>
    <m/>
    <x v="0"/>
  </r>
  <r>
    <x v="21"/>
    <x v="10"/>
    <d v="2017-11-01T00:00:00"/>
    <x v="2"/>
    <n v="2108"/>
    <n v="2006"/>
    <n v="4114"/>
    <m/>
    <x v="0"/>
  </r>
  <r>
    <x v="21"/>
    <x v="10"/>
    <d v="2017-11-01T00:00:00"/>
    <x v="7"/>
    <n v="1564"/>
    <n v="1540"/>
    <n v="3104"/>
    <m/>
    <x v="0"/>
  </r>
  <r>
    <x v="21"/>
    <x v="10"/>
    <d v="2017-11-01T00:00:00"/>
    <x v="3"/>
    <n v="2448"/>
    <n v="2440"/>
    <n v="4888"/>
    <m/>
    <x v="0"/>
  </r>
  <r>
    <x v="21"/>
    <x v="9"/>
    <d v="2017-10-01T00:00:00"/>
    <x v="1"/>
    <n v="9"/>
    <n v="11"/>
    <n v="20"/>
    <m/>
    <x v="0"/>
  </r>
  <r>
    <x v="21"/>
    <x v="9"/>
    <d v="2017-10-01T00:00:00"/>
    <x v="4"/>
    <n v="19214"/>
    <n v="14707"/>
    <n v="33921"/>
    <m/>
    <x v="0"/>
  </r>
  <r>
    <x v="21"/>
    <x v="11"/>
    <d v="2017-12-01T00:00:00"/>
    <x v="1"/>
    <n v="15"/>
    <n v="14"/>
    <n v="29"/>
    <m/>
    <x v="0"/>
  </r>
  <r>
    <x v="21"/>
    <x v="11"/>
    <d v="2017-12-01T00:00:00"/>
    <x v="5"/>
    <n v="1488"/>
    <n v="1145"/>
    <n v="2633"/>
    <m/>
    <x v="0"/>
  </r>
  <r>
    <x v="21"/>
    <x v="11"/>
    <d v="2017-12-01T00:00:00"/>
    <x v="7"/>
    <n v="1555"/>
    <n v="1517"/>
    <n v="3072"/>
    <m/>
    <x v="0"/>
  </r>
  <r>
    <x v="21"/>
    <x v="11"/>
    <d v="2017-12-01T00:00:00"/>
    <x v="6"/>
    <n v="587"/>
    <n v="531"/>
    <n v="1118"/>
    <m/>
    <x v="0"/>
  </r>
  <r>
    <x v="21"/>
    <x v="11"/>
    <d v="2017-12-01T00:00:00"/>
    <x v="4"/>
    <n v="23726"/>
    <n v="26855"/>
    <n v="50581"/>
    <m/>
    <x v="0"/>
  </r>
  <r>
    <x v="21"/>
    <x v="11"/>
    <d v="2017-12-01T00:00:00"/>
    <x v="2"/>
    <n v="2315"/>
    <n v="2310"/>
    <n v="4625"/>
    <m/>
    <x v="0"/>
  </r>
  <r>
    <x v="21"/>
    <x v="11"/>
    <d v="2017-12-01T00:00:00"/>
    <x v="8"/>
    <n v="805"/>
    <n v="820"/>
    <n v="1625"/>
    <m/>
    <x v="0"/>
  </r>
  <r>
    <x v="21"/>
    <x v="11"/>
    <d v="2017-12-01T00:00:00"/>
    <x v="3"/>
    <n v="2102"/>
    <n v="2058"/>
    <n v="4160"/>
    <m/>
    <x v="0"/>
  </r>
  <r>
    <x v="22"/>
    <x v="0"/>
    <d v="2018-01-01T00:00:00"/>
    <x v="7"/>
    <n v="1429"/>
    <n v="1386"/>
    <n v="2815"/>
    <s v="United Airlines"/>
    <x v="0"/>
  </r>
  <r>
    <x v="21"/>
    <x v="0"/>
    <d v="2017-01-01T00:00:00"/>
    <x v="0"/>
    <n v="1035"/>
    <n v="1092"/>
    <n v="2127"/>
    <s v="Allegiant Air"/>
    <x v="1"/>
  </r>
  <r>
    <x v="21"/>
    <x v="0"/>
    <d v="2017-01-01T00:00:00"/>
    <x v="0"/>
    <n v="46"/>
    <n v="117"/>
    <n v="163"/>
    <s v="Allegiant Air Charter"/>
    <x v="2"/>
  </r>
  <r>
    <x v="21"/>
    <x v="0"/>
    <d v="2017-01-01T00:00:00"/>
    <x v="0"/>
    <n v="1688"/>
    <n v="1589"/>
    <n v="3277"/>
    <s v="Delta Airlines"/>
    <x v="1"/>
  </r>
  <r>
    <x v="21"/>
    <x v="0"/>
    <d v="2017-01-01T00:00:00"/>
    <x v="0"/>
    <n v="229"/>
    <n v="250"/>
    <n v="479"/>
    <s v="United Airlines"/>
    <x v="1"/>
  </r>
  <r>
    <x v="21"/>
    <x v="0"/>
    <d v="2017-01-01T00:00:00"/>
    <x v="0"/>
    <n v="3496"/>
    <n v="3544"/>
    <n v="7040"/>
    <s v="Trans State Airlines"/>
    <x v="1"/>
  </r>
  <r>
    <x v="21"/>
    <x v="1"/>
    <d v="2017-02-01T00:00:00"/>
    <x v="0"/>
    <n v="949"/>
    <n v="915"/>
    <n v="1864"/>
    <s v="Allegiant Air"/>
    <x v="1"/>
  </r>
  <r>
    <x v="21"/>
    <x v="1"/>
    <d v="2017-02-01T00:00:00"/>
    <x v="0"/>
    <n v="1543"/>
    <n v="1492"/>
    <n v="3035"/>
    <s v="Delta Airlines"/>
    <x v="1"/>
  </r>
  <r>
    <x v="21"/>
    <x v="1"/>
    <d v="2017-02-01T00:00:00"/>
    <x v="0"/>
    <n v="3896"/>
    <n v="3898"/>
    <n v="7794"/>
    <s v="Trans State Airlines"/>
    <x v="1"/>
  </r>
  <r>
    <x v="21"/>
    <x v="1"/>
    <d v="2017-02-01T00:00:00"/>
    <x v="0"/>
    <n v="105"/>
    <n v="105"/>
    <n v="210"/>
    <s v="XTRAirways"/>
    <x v="2"/>
  </r>
  <r>
    <x v="21"/>
    <x v="2"/>
    <d v="2017-03-01T00:00:00"/>
    <x v="0"/>
    <n v="1242"/>
    <n v="1145"/>
    <n v="2387"/>
    <s v="Allegiant Air"/>
    <x v="1"/>
  </r>
  <r>
    <x v="21"/>
    <x v="2"/>
    <d v="2017-03-01T00:00:00"/>
    <x v="0"/>
    <n v="2169"/>
    <n v="1917"/>
    <n v="4086"/>
    <s v="Delta Airlines"/>
    <x v="1"/>
  </r>
  <r>
    <x v="21"/>
    <x v="2"/>
    <d v="2017-03-01T00:00:00"/>
    <x v="0"/>
    <n v="3289"/>
    <n v="2806"/>
    <n v="6095"/>
    <s v="GoJet Airlines"/>
    <x v="1"/>
  </r>
  <r>
    <x v="21"/>
    <x v="2"/>
    <d v="2017-03-01T00:00:00"/>
    <x v="0"/>
    <n v="31"/>
    <n v="31"/>
    <n v="62"/>
    <s v="Sun Country"/>
    <x v="2"/>
  </r>
  <r>
    <x v="21"/>
    <x v="2"/>
    <d v="2017-03-01T00:00:00"/>
    <x v="0"/>
    <n v="140"/>
    <n v="137"/>
    <n v="277"/>
    <s v="Swift Air"/>
    <x v="2"/>
  </r>
  <r>
    <x v="21"/>
    <x v="2"/>
    <d v="2017-03-01T00:00:00"/>
    <x v="0"/>
    <n v="862"/>
    <n v="943"/>
    <n v="1805"/>
    <s v="Trans State Airlines"/>
    <x v="1"/>
  </r>
  <r>
    <x v="21"/>
    <x v="2"/>
    <d v="2017-03-01T00:00:00"/>
    <x v="0"/>
    <n v="791"/>
    <n v="970"/>
    <n v="1761"/>
    <s v="United Airlines"/>
    <x v="1"/>
  </r>
  <r>
    <x v="21"/>
    <x v="3"/>
    <d v="2017-04-01T00:00:00"/>
    <x v="0"/>
    <n v="1101"/>
    <n v="1165"/>
    <n v="2266"/>
    <s v="Allegiant Air"/>
    <x v="1"/>
  </r>
  <r>
    <x v="21"/>
    <x v="3"/>
    <d v="2017-04-01T00:00:00"/>
    <x v="0"/>
    <n v="1784"/>
    <n v="1917"/>
    <n v="3701"/>
    <s v="Delta Airlines"/>
    <x v="1"/>
  </r>
  <r>
    <x v="21"/>
    <x v="3"/>
    <d v="2017-04-01T00:00:00"/>
    <x v="0"/>
    <n v="3498"/>
    <n v="3276"/>
    <n v="6774"/>
    <s v="GoJet Airlines"/>
    <x v="1"/>
  </r>
  <r>
    <x v="21"/>
    <x v="3"/>
    <d v="2017-04-01T00:00:00"/>
    <x v="0"/>
    <n v="49"/>
    <n v="48"/>
    <n v="97"/>
    <s v="Sun Country"/>
    <x v="2"/>
  </r>
  <r>
    <x v="21"/>
    <x v="3"/>
    <d v="2017-04-01T00:00:00"/>
    <x v="0"/>
    <n v="769"/>
    <n v="1095"/>
    <n v="1864"/>
    <s v="Trans State Airlines"/>
    <x v="1"/>
  </r>
  <r>
    <x v="21"/>
    <x v="3"/>
    <d v="2017-04-01T00:00:00"/>
    <x v="0"/>
    <n v="110"/>
    <n v="195"/>
    <n v="305"/>
    <s v="United Airlines"/>
    <x v="1"/>
  </r>
  <r>
    <x v="21"/>
    <x v="4"/>
    <d v="2017-05-01T00:00:00"/>
    <x v="0"/>
    <n v="938"/>
    <n v="912"/>
    <n v="1850"/>
    <s v="Allegiant Air"/>
    <x v="1"/>
  </r>
  <r>
    <x v="21"/>
    <x v="4"/>
    <d v="2017-05-01T00:00:00"/>
    <x v="0"/>
    <n v="2243"/>
    <n v="2207"/>
    <n v="4450"/>
    <s v="Delta Airlines"/>
    <x v="1"/>
  </r>
  <r>
    <x v="21"/>
    <x v="4"/>
    <d v="2017-05-01T00:00:00"/>
    <x v="0"/>
    <n v="3503"/>
    <n v="3706"/>
    <n v="7209"/>
    <s v="GoJet Airlines"/>
    <x v="1"/>
  </r>
  <r>
    <x v="21"/>
    <x v="4"/>
    <d v="2017-05-01T00:00:00"/>
    <x v="0"/>
    <n v="141"/>
    <n v="141"/>
    <n v="282"/>
    <s v="Swift Air"/>
    <x v="2"/>
  </r>
  <r>
    <x v="21"/>
    <x v="4"/>
    <d v="2017-05-01T00:00:00"/>
    <x v="0"/>
    <n v="1258"/>
    <n v="1326"/>
    <n v="2584"/>
    <s v="Trans State Airlines"/>
    <x v="1"/>
  </r>
  <r>
    <x v="21"/>
    <x v="4"/>
    <d v="2017-05-01T00:00:00"/>
    <x v="0"/>
    <n v="71"/>
    <n v="40"/>
    <n v="111"/>
    <s v="United Airlines"/>
    <x v="1"/>
  </r>
  <r>
    <x v="21"/>
    <x v="5"/>
    <d v="2017-06-01T00:00:00"/>
    <x v="0"/>
    <n v="989"/>
    <n v="952"/>
    <n v="1941"/>
    <s v="Allegiant Air"/>
    <x v="1"/>
  </r>
  <r>
    <x v="21"/>
    <x v="5"/>
    <d v="2017-06-01T00:00:00"/>
    <x v="0"/>
    <n v="2494"/>
    <n v="2627"/>
    <n v="5121"/>
    <s v="Delta Airlines"/>
    <x v="1"/>
  </r>
  <r>
    <x v="21"/>
    <x v="5"/>
    <d v="2017-06-01T00:00:00"/>
    <x v="0"/>
    <n v="3257"/>
    <n v="3039"/>
    <n v="6296"/>
    <s v="GoJet Airlines"/>
    <x v="1"/>
  </r>
  <r>
    <x v="21"/>
    <x v="5"/>
    <d v="2017-06-01T00:00:00"/>
    <x v="0"/>
    <n v="2116"/>
    <n v="2323"/>
    <n v="4439"/>
    <s v="Trans State Airlines"/>
    <x v="1"/>
  </r>
  <r>
    <x v="21"/>
    <x v="5"/>
    <d v="2017-06-01T00:00:00"/>
    <x v="0"/>
    <n v="48"/>
    <n v="43"/>
    <n v="91"/>
    <s v="United Airlines"/>
    <x v="1"/>
  </r>
  <r>
    <x v="21"/>
    <x v="6"/>
    <d v="2017-07-01T00:00:00"/>
    <x v="0"/>
    <n v="1112"/>
    <n v="1107"/>
    <n v="2219"/>
    <s v="Allegiant Air"/>
    <x v="1"/>
  </r>
  <r>
    <x v="21"/>
    <x v="6"/>
    <d v="2017-07-01T00:00:00"/>
    <x v="0"/>
    <n v="2655"/>
    <n v="2654"/>
    <n v="5309"/>
    <s v="Delta Airlines"/>
    <x v="1"/>
  </r>
  <r>
    <x v="21"/>
    <x v="6"/>
    <d v="2017-07-01T00:00:00"/>
    <x v="0"/>
    <n v="2836"/>
    <n v="2729"/>
    <n v="5565"/>
    <s v="GoJet Airlines"/>
    <x v="1"/>
  </r>
  <r>
    <x v="21"/>
    <x v="6"/>
    <d v="2017-07-01T00:00:00"/>
    <x v="0"/>
    <n v="150"/>
    <n v="147"/>
    <n v="297"/>
    <s v="Swift Air"/>
    <x v="2"/>
  </r>
  <r>
    <x v="21"/>
    <x v="6"/>
    <d v="2017-07-01T00:00:00"/>
    <x v="0"/>
    <n v="2731"/>
    <n v="2504"/>
    <n v="5235"/>
    <s v="Trans State Airlines"/>
    <x v="1"/>
  </r>
  <r>
    <x v="21"/>
    <x v="6"/>
    <d v="2017-07-01T00:00:00"/>
    <x v="0"/>
    <n v="32"/>
    <n v="47"/>
    <n v="79"/>
    <s v="United Airlines"/>
    <x v="1"/>
  </r>
  <r>
    <x v="21"/>
    <x v="7"/>
    <d v="2017-08-01T00:00:00"/>
    <x v="0"/>
    <n v="486"/>
    <n v="529"/>
    <n v="1015"/>
    <s v="Allegiant Air"/>
    <x v="1"/>
  </r>
  <r>
    <x v="21"/>
    <x v="7"/>
    <d v="2017-08-01T00:00:00"/>
    <x v="0"/>
    <n v="2704"/>
    <n v="2686"/>
    <n v="5390"/>
    <s v="Delta Airlines"/>
    <x v="1"/>
  </r>
  <r>
    <x v="21"/>
    <x v="7"/>
    <d v="2017-08-01T00:00:00"/>
    <x v="0"/>
    <n v="3248"/>
    <n v="3149"/>
    <n v="6397"/>
    <s v="GoJet Airlines"/>
    <x v="1"/>
  </r>
  <r>
    <x v="21"/>
    <x v="7"/>
    <d v="2017-08-01T00:00:00"/>
    <x v="0"/>
    <n v="2480"/>
    <n v="2293"/>
    <n v="4773"/>
    <s v="Trans State Airlines"/>
    <x v="1"/>
  </r>
  <r>
    <x v="21"/>
    <x v="7"/>
    <d v="2017-08-01T00:00:00"/>
    <x v="0"/>
    <n v="0"/>
    <n v="0"/>
    <n v="0"/>
    <s v="United Airlines"/>
    <x v="1"/>
  </r>
  <r>
    <x v="21"/>
    <x v="8"/>
    <d v="2017-09-01T00:00:00"/>
    <x v="0"/>
    <n v="2065"/>
    <n v="2124"/>
    <n v="4189"/>
    <s v="Delta Airlines"/>
    <x v="1"/>
  </r>
  <r>
    <x v="21"/>
    <x v="8"/>
    <d v="2017-09-01T00:00:00"/>
    <x v="0"/>
    <n v="3301"/>
    <n v="3125"/>
    <n v="6426"/>
    <s v="GoJet Airlines"/>
    <x v="1"/>
  </r>
  <r>
    <x v="21"/>
    <x v="8"/>
    <d v="2017-09-01T00:00:00"/>
    <x v="0"/>
    <n v="123"/>
    <n v="123"/>
    <n v="246"/>
    <s v="Swift Air"/>
    <x v="2"/>
  </r>
  <r>
    <x v="21"/>
    <x v="8"/>
    <d v="2017-09-01T00:00:00"/>
    <x v="0"/>
    <n v="1585"/>
    <n v="1592"/>
    <n v="3177"/>
    <s v="Trans State Airlines"/>
    <x v="1"/>
  </r>
  <r>
    <x v="21"/>
    <x v="9"/>
    <d v="2017-10-01T00:00:00"/>
    <x v="0"/>
    <n v="885"/>
    <n v="821"/>
    <n v="1706"/>
    <s v="Allegiant Air"/>
    <x v="1"/>
  </r>
  <r>
    <x v="21"/>
    <x v="9"/>
    <d v="2017-10-01T00:00:00"/>
    <x v="0"/>
    <n v="2310"/>
    <n v="2263"/>
    <n v="4573"/>
    <s v="Delta Airlines"/>
    <x v="1"/>
  </r>
  <r>
    <x v="21"/>
    <x v="9"/>
    <d v="2017-10-01T00:00:00"/>
    <x v="0"/>
    <n v="829"/>
    <n v="759"/>
    <n v="1588"/>
    <s v="GoJet Airlines"/>
    <x v="1"/>
  </r>
  <r>
    <x v="21"/>
    <x v="9"/>
    <d v="2017-10-01T00:00:00"/>
    <x v="0"/>
    <n v="63"/>
    <n v="62"/>
    <n v="125"/>
    <s v="Sun Country"/>
    <x v="2"/>
  </r>
  <r>
    <x v="21"/>
    <x v="9"/>
    <d v="2017-10-01T00:00:00"/>
    <x v="0"/>
    <n v="3133"/>
    <n v="2991"/>
    <n v="6124"/>
    <s v="Trans State Airlines"/>
    <x v="1"/>
  </r>
  <r>
    <x v="21"/>
    <x v="9"/>
    <d v="2017-10-01T00:00:00"/>
    <x v="0"/>
    <n v="952"/>
    <n v="929"/>
    <n v="1881"/>
    <s v="United Airlines"/>
    <x v="1"/>
  </r>
  <r>
    <x v="21"/>
    <x v="10"/>
    <d v="2017-11-01T00:00:00"/>
    <x v="0"/>
    <n v="1119"/>
    <n v="1059"/>
    <n v="2178"/>
    <s v="Allegiant Air"/>
    <x v="1"/>
  </r>
  <r>
    <x v="21"/>
    <x v="10"/>
    <d v="2017-11-01T00:00:00"/>
    <x v="0"/>
    <n v="2297"/>
    <n v="2226"/>
    <n v="4523"/>
    <s v="Delta Airlines"/>
    <x v="1"/>
  </r>
  <r>
    <x v="21"/>
    <x v="10"/>
    <d v="2017-11-01T00:00:00"/>
    <x v="0"/>
    <n v="2240"/>
    <n v="1900"/>
    <n v="4140"/>
    <s v="GoJet Airlines"/>
    <x v="1"/>
  </r>
  <r>
    <x v="21"/>
    <x v="10"/>
    <d v="2017-11-01T00:00:00"/>
    <x v="0"/>
    <n v="105"/>
    <n v="105"/>
    <n v="210"/>
    <s v="Swift Air"/>
    <x v="2"/>
  </r>
  <r>
    <x v="21"/>
    <x v="10"/>
    <d v="2017-11-01T00:00:00"/>
    <x v="0"/>
    <n v="1317"/>
    <n v="1501"/>
    <n v="2818"/>
    <s v="Trans State Airlines"/>
    <x v="1"/>
  </r>
  <r>
    <x v="21"/>
    <x v="10"/>
    <d v="2017-11-01T00:00:00"/>
    <x v="0"/>
    <n v="1151"/>
    <n v="1317"/>
    <n v="2468"/>
    <s v="United Airlines"/>
    <x v="1"/>
  </r>
  <r>
    <x v="21"/>
    <x v="11"/>
    <d v="2017-12-01T00:00:00"/>
    <x v="0"/>
    <n v="1395"/>
    <n v="1408"/>
    <n v="2803"/>
    <s v="Allegiant Air"/>
    <x v="1"/>
  </r>
  <r>
    <x v="21"/>
    <x v="11"/>
    <d v="2017-12-01T00:00:00"/>
    <x v="0"/>
    <n v="2304"/>
    <n v="2106"/>
    <n v="4410"/>
    <s v="Delta Airlines"/>
    <x v="1"/>
  </r>
  <r>
    <x v="21"/>
    <x v="11"/>
    <d v="2017-12-01T00:00:00"/>
    <x v="0"/>
    <n v="2815"/>
    <n v="2708"/>
    <n v="5523"/>
    <s v="GoJet Airlines"/>
    <x v="1"/>
  </r>
  <r>
    <x v="21"/>
    <x v="11"/>
    <d v="2017-12-01T00:00:00"/>
    <x v="0"/>
    <n v="33"/>
    <n v="33"/>
    <n v="66"/>
    <s v="Sun Country"/>
    <x v="2"/>
  </r>
  <r>
    <x v="21"/>
    <x v="11"/>
    <d v="2017-12-01T00:00:00"/>
    <x v="0"/>
    <n v="2221"/>
    <n v="2442"/>
    <n v="4663"/>
    <s v="Trans State Airlines"/>
    <x v="1"/>
  </r>
  <r>
    <x v="22"/>
    <x v="0"/>
    <d v="2018-01-01T00:00:00"/>
    <x v="1"/>
    <n v="14"/>
    <n v="8"/>
    <n v="22"/>
    <s v="zk"/>
    <x v="1"/>
  </r>
  <r>
    <x v="22"/>
    <x v="0"/>
    <d v="2018-01-01T00:00:00"/>
    <x v="1"/>
    <n v="141"/>
    <n v="141"/>
    <n v="282"/>
    <s v="Swift Air"/>
    <x v="2"/>
  </r>
  <r>
    <x v="22"/>
    <x v="1"/>
    <d v="2018-02-01T00:00:00"/>
    <x v="1"/>
    <n v="7"/>
    <n v="8"/>
    <n v="15"/>
    <s v="zk"/>
    <x v="1"/>
  </r>
  <r>
    <x v="22"/>
    <x v="0"/>
    <d v="2018-01-01T00:00:00"/>
    <x v="5"/>
    <n v="1067"/>
    <n v="1321"/>
    <n v="2388"/>
    <s v="United Airlines"/>
    <x v="1"/>
  </r>
  <r>
    <x v="22"/>
    <x v="1"/>
    <d v="2018-02-01T00:00:00"/>
    <x v="5"/>
    <n v="1091"/>
    <n v="1002"/>
    <n v="2093"/>
    <s v="United Airlines"/>
    <x v="1"/>
  </r>
  <r>
    <x v="22"/>
    <x v="1"/>
    <d v="2018-02-01T00:00:00"/>
    <x v="7"/>
    <n v="1272"/>
    <n v="1311"/>
    <n v="2583"/>
    <s v="United Airlines"/>
    <x v="1"/>
  </r>
  <r>
    <x v="22"/>
    <x v="0"/>
    <d v="2018-01-01T00:00:00"/>
    <x v="7"/>
    <n v="76"/>
    <n v="76"/>
    <n v="152"/>
    <s v="Delta Airlines"/>
    <x v="1"/>
  </r>
  <r>
    <x v="22"/>
    <x v="0"/>
    <d v="2018-01-01T00:00:00"/>
    <x v="6"/>
    <n v="512"/>
    <n v="502"/>
    <n v="1014"/>
    <s v="KG"/>
    <x v="1"/>
  </r>
  <r>
    <x v="22"/>
    <x v="1"/>
    <d v="2018-02-01T00:00:00"/>
    <x v="6"/>
    <n v="505"/>
    <n v="511"/>
    <n v="1016"/>
    <s v="KG"/>
    <x v="1"/>
  </r>
  <r>
    <x v="22"/>
    <x v="0"/>
    <d v="2018-01-01T00:00:00"/>
    <x v="0"/>
    <n v="68"/>
    <n v="136"/>
    <n v="204"/>
    <s v="Allegiant Air"/>
    <x v="1"/>
  </r>
  <r>
    <x v="22"/>
    <x v="0"/>
    <d v="2018-01-01T00:00:00"/>
    <x v="0"/>
    <n v="2030"/>
    <n v="1852"/>
    <n v="3882"/>
    <s v="Delta Airlines"/>
    <x v="1"/>
  </r>
  <r>
    <x v="22"/>
    <x v="0"/>
    <d v="2018-01-01T00:00:00"/>
    <x v="0"/>
    <n v="1547"/>
    <n v="1579"/>
    <n v="3126"/>
    <s v="GoJet Airlines"/>
    <x v="1"/>
  </r>
  <r>
    <x v="22"/>
    <x v="0"/>
    <d v="2018-01-01T00:00:00"/>
    <x v="0"/>
    <n v="73"/>
    <n v="73"/>
    <n v="146"/>
    <s v="Swift Air"/>
    <x v="2"/>
  </r>
  <r>
    <x v="22"/>
    <x v="0"/>
    <d v="2018-01-01T00:00:00"/>
    <x v="0"/>
    <n v="1931"/>
    <n v="1951"/>
    <n v="3882"/>
    <s v="Trans State Airlines"/>
    <x v="1"/>
  </r>
  <r>
    <x v="22"/>
    <x v="0"/>
    <d v="2018-01-01T00:00:00"/>
    <x v="0"/>
    <n v="850"/>
    <n v="779"/>
    <n v="1629"/>
    <s v="United Airlines"/>
    <x v="1"/>
  </r>
  <r>
    <x v="22"/>
    <x v="1"/>
    <d v="2018-02-01T00:00:00"/>
    <x v="0"/>
    <n v="1857"/>
    <n v="1710"/>
    <n v="3567"/>
    <s v="Delta Airlines"/>
    <x v="1"/>
  </r>
  <r>
    <x v="22"/>
    <x v="1"/>
    <d v="2018-02-01T00:00:00"/>
    <x v="0"/>
    <n v="1415"/>
    <n v="1408"/>
    <n v="2823"/>
    <s v="GoJet Airlines"/>
    <x v="1"/>
  </r>
  <r>
    <x v="22"/>
    <x v="1"/>
    <d v="2018-02-01T00:00:00"/>
    <x v="0"/>
    <n v="2052"/>
    <n v="2248"/>
    <n v="4300"/>
    <s v="Trans State Airlines"/>
    <x v="1"/>
  </r>
  <r>
    <x v="22"/>
    <x v="1"/>
    <d v="2018-02-01T00:00:00"/>
    <x v="0"/>
    <n v="621"/>
    <n v="525"/>
    <n v="1146"/>
    <s v="United Airlines"/>
    <x v="1"/>
  </r>
  <r>
    <x v="22"/>
    <x v="0"/>
    <d v="2018-01-01T00:00:00"/>
    <x v="8"/>
    <n v="753"/>
    <n v="655"/>
    <n v="1408"/>
    <s v="KG"/>
    <x v="1"/>
  </r>
  <r>
    <x v="22"/>
    <x v="1"/>
    <d v="2018-02-01T00:00:00"/>
    <x v="8"/>
    <n v="686"/>
    <n v="706"/>
    <n v="1392"/>
    <s v="KG"/>
    <x v="1"/>
  </r>
  <r>
    <x v="22"/>
    <x v="0"/>
    <d v="2018-01-01T00:00:00"/>
    <x v="3"/>
    <n v="1920"/>
    <n v="1922"/>
    <n v="3842"/>
    <s v="United Airlines"/>
    <x v="1"/>
  </r>
  <r>
    <x v="22"/>
    <x v="1"/>
    <d v="2018-02-01T00:00:00"/>
    <x v="3"/>
    <n v="2074"/>
    <n v="2011"/>
    <n v="4085"/>
    <s v="United Airlines"/>
    <x v="1"/>
  </r>
  <r>
    <x v="22"/>
    <x v="0"/>
    <d v="2018-01-01T00:00:00"/>
    <x v="2"/>
    <n v="1819"/>
    <n v="1778"/>
    <n v="3597"/>
    <s v="Delta Airlines"/>
    <x v="1"/>
  </r>
  <r>
    <x v="22"/>
    <x v="1"/>
    <d v="2018-02-01T00:00:00"/>
    <x v="2"/>
    <n v="1630"/>
    <n v="1639"/>
    <n v="3269"/>
    <s v="Delta Airlines"/>
    <x v="1"/>
  </r>
  <r>
    <x v="22"/>
    <x v="0"/>
    <d v="2018-01-01T00:00:00"/>
    <x v="4"/>
    <n v="35589"/>
    <n v="29398"/>
    <n v="64987"/>
    <m/>
    <x v="1"/>
  </r>
  <r>
    <x v="22"/>
    <x v="1"/>
    <d v="2018-02-01T00:00:00"/>
    <x v="4"/>
    <n v="32033.279999999999"/>
    <n v="32685.119999999999"/>
    <n v="64718.399999999994"/>
    <m/>
    <x v="1"/>
  </r>
  <r>
    <x v="22"/>
    <x v="2"/>
    <d v="2018-03-01T00:00:00"/>
    <x v="7"/>
    <n v="1525"/>
    <n v="1388"/>
    <n v="2913"/>
    <s v="United Airlines"/>
    <x v="1"/>
  </r>
  <r>
    <x v="22"/>
    <x v="2"/>
    <d v="2018-03-01T00:00:00"/>
    <x v="1"/>
    <n v="0"/>
    <n v="0"/>
    <n v="0"/>
    <s v="zk"/>
    <x v="1"/>
  </r>
  <r>
    <x v="22"/>
    <x v="2"/>
    <d v="2018-03-01T00:00:00"/>
    <x v="5"/>
    <n v="1232"/>
    <n v="1214"/>
    <n v="2446"/>
    <s v="United Airlines"/>
    <x v="1"/>
  </r>
  <r>
    <x v="22"/>
    <x v="2"/>
    <d v="2018-03-01T00:00:00"/>
    <x v="8"/>
    <n v="815"/>
    <n v="795"/>
    <n v="1610"/>
    <s v="KG"/>
    <x v="1"/>
  </r>
  <r>
    <x v="22"/>
    <x v="2"/>
    <d v="2018-03-01T00:00:00"/>
    <x v="6"/>
    <n v="545"/>
    <n v="523"/>
    <n v="1068"/>
    <s v="KG"/>
    <x v="1"/>
  </r>
  <r>
    <x v="22"/>
    <x v="2"/>
    <d v="2018-03-01T00:00:00"/>
    <x v="2"/>
    <n v="1546"/>
    <n v="1484"/>
    <n v="3030"/>
    <s v="United Airlines"/>
    <x v="1"/>
  </r>
  <r>
    <x v="22"/>
    <x v="2"/>
    <d v="2018-03-01T00:00:00"/>
    <x v="2"/>
    <n v="837"/>
    <n v="675"/>
    <n v="1512"/>
    <s v="Delta Airlines"/>
    <x v="1"/>
  </r>
  <r>
    <x v="22"/>
    <x v="2"/>
    <d v="2018-03-01T00:00:00"/>
    <x v="3"/>
    <n v="2428"/>
    <n v="2206"/>
    <n v="4634"/>
    <s v="United Airlines"/>
    <x v="1"/>
  </r>
  <r>
    <x v="22"/>
    <x v="3"/>
    <d v="2018-04-01T00:00:00"/>
    <x v="5"/>
    <n v="1300"/>
    <n v="1239"/>
    <n v="2539"/>
    <s v="United Airlines"/>
    <x v="1"/>
  </r>
  <r>
    <x v="22"/>
    <x v="2"/>
    <d v="2018-03-01T00:00:00"/>
    <x v="0"/>
    <n v="2263"/>
    <n v="2106"/>
    <n v="4369"/>
    <s v="Delta Airlines"/>
    <x v="1"/>
  </r>
  <r>
    <x v="22"/>
    <x v="2"/>
    <d v="2018-03-01T00:00:00"/>
    <x v="0"/>
    <n v="2170"/>
    <n v="1859"/>
    <n v="4029"/>
    <s v="GoJet Airlines"/>
    <x v="1"/>
  </r>
  <r>
    <x v="22"/>
    <x v="2"/>
    <d v="2018-03-01T00:00:00"/>
    <x v="0"/>
    <n v="2848"/>
    <n v="2912"/>
    <n v="5760"/>
    <s v="Trans State Airlines"/>
    <x v="1"/>
  </r>
  <r>
    <x v="22"/>
    <x v="2"/>
    <d v="2018-03-01T00:00:00"/>
    <x v="0"/>
    <n v="31"/>
    <n v="35"/>
    <n v="66"/>
    <s v="United Airlines"/>
    <x v="1"/>
  </r>
  <r>
    <x v="22"/>
    <x v="2"/>
    <d v="2018-03-01T00:00:00"/>
    <x v="0"/>
    <n v="148"/>
    <n v="150"/>
    <n v="298"/>
    <s v="Swift Air"/>
    <x v="2"/>
  </r>
  <r>
    <x v="22"/>
    <x v="2"/>
    <d v="2018-03-01T00:00:00"/>
    <x v="0"/>
    <n v="48"/>
    <n v="48"/>
    <n v="96"/>
    <s v="Sun Country"/>
    <x v="2"/>
  </r>
  <r>
    <x v="22"/>
    <x v="3"/>
    <d v="2018-04-01T00:00:00"/>
    <x v="0"/>
    <n v="2122"/>
    <n v="2200"/>
    <n v="4322"/>
    <s v="Delta Airlines"/>
    <x v="1"/>
  </r>
  <r>
    <x v="22"/>
    <x v="3"/>
    <d v="2018-04-01T00:00:00"/>
    <x v="0"/>
    <n v="2494"/>
    <n v="2606"/>
    <n v="5100"/>
    <s v="GoJet Airlines"/>
    <x v="1"/>
  </r>
  <r>
    <x v="22"/>
    <x v="3"/>
    <d v="2018-04-01T00:00:00"/>
    <x v="0"/>
    <n v="2191"/>
    <n v="2312"/>
    <n v="4503"/>
    <s v="Trans State Airlines"/>
    <x v="1"/>
  </r>
  <r>
    <x v="22"/>
    <x v="3"/>
    <d v="2018-04-01T00:00:00"/>
    <x v="0"/>
    <n v="92"/>
    <n v="88"/>
    <n v="180"/>
    <s v="United Airlines"/>
    <x v="1"/>
  </r>
  <r>
    <x v="22"/>
    <x v="2"/>
    <d v="2018-03-01T00:00:00"/>
    <x v="4"/>
    <n v="36133"/>
    <n v="31639"/>
    <n v="67772"/>
    <m/>
    <x v="1"/>
  </r>
  <r>
    <x v="22"/>
    <x v="3"/>
    <d v="2018-04-01T00:00:00"/>
    <x v="4"/>
    <n v="12239"/>
    <n v="10941"/>
    <n v="23180"/>
    <m/>
    <x v="1"/>
  </r>
  <r>
    <x v="22"/>
    <x v="3"/>
    <d v="2018-04-01T00:00:00"/>
    <x v="1"/>
    <n v="0"/>
    <n v="0"/>
    <n v="0"/>
    <m/>
    <x v="1"/>
  </r>
  <r>
    <x v="22"/>
    <x v="3"/>
    <d v="2018-04-01T00:00:00"/>
    <x v="6"/>
    <n v="551"/>
    <n v="604"/>
    <n v="1155"/>
    <s v="KG"/>
    <x v="1"/>
  </r>
  <r>
    <x v="22"/>
    <x v="3"/>
    <d v="2018-04-01T00:00:00"/>
    <x v="8"/>
    <n v="686"/>
    <n v="661"/>
    <n v="1347"/>
    <s v="KG"/>
    <x v="1"/>
  </r>
  <r>
    <x v="22"/>
    <x v="3"/>
    <d v="2018-04-01T00:00:00"/>
    <x v="2"/>
    <n v="1723"/>
    <n v="1987"/>
    <n v="3710"/>
    <s v="United Airlines"/>
    <x v="1"/>
  </r>
  <r>
    <x v="22"/>
    <x v="3"/>
    <d v="2018-04-01T00:00:00"/>
    <x v="2"/>
    <n v="668"/>
    <n v="597"/>
    <n v="1265"/>
    <s v="Delta Airlines"/>
    <x v="1"/>
  </r>
  <r>
    <x v="22"/>
    <x v="3"/>
    <d v="2018-04-01T00:00:00"/>
    <x v="7"/>
    <n v="1581"/>
    <n v="1689"/>
    <n v="3270"/>
    <s v="United Airlines"/>
    <x v="1"/>
  </r>
  <r>
    <x v="22"/>
    <x v="3"/>
    <d v="2018-04-01T00:00:00"/>
    <x v="3"/>
    <n v="2219"/>
    <n v="2461"/>
    <n v="4680"/>
    <s v="United Airlines"/>
    <x v="1"/>
  </r>
  <r>
    <x v="22"/>
    <x v="4"/>
    <d v="2018-05-01T00:00:00"/>
    <x v="1"/>
    <n v="0"/>
    <n v="0"/>
    <n v="0"/>
    <m/>
    <x v="0"/>
  </r>
  <r>
    <x v="22"/>
    <x v="4"/>
    <d v="2018-05-01T00:00:00"/>
    <x v="5"/>
    <n v="1469"/>
    <n v="1416"/>
    <n v="2885"/>
    <s v="United Airlines"/>
    <x v="1"/>
  </r>
  <r>
    <x v="22"/>
    <x v="4"/>
    <d v="2018-05-01T00:00:00"/>
    <x v="7"/>
    <n v="2012"/>
    <n v="1935"/>
    <n v="3947"/>
    <s v="United Airlines"/>
    <x v="1"/>
  </r>
  <r>
    <x v="22"/>
    <x v="4"/>
    <d v="2018-05-01T00:00:00"/>
    <x v="7"/>
    <n v="82"/>
    <n v="82"/>
    <n v="164"/>
    <s v="Swift Air"/>
    <x v="2"/>
  </r>
  <r>
    <x v="22"/>
    <x v="4"/>
    <d v="2018-05-01T00:00:00"/>
    <x v="0"/>
    <n v="2290"/>
    <n v="2236"/>
    <n v="4526"/>
    <s v="Delta Airlines"/>
    <x v="1"/>
  </r>
  <r>
    <x v="22"/>
    <x v="4"/>
    <d v="2018-05-01T00:00:00"/>
    <x v="0"/>
    <n v="2471"/>
    <n v="2385"/>
    <n v="4856"/>
    <s v="GoJet Airlines"/>
    <x v="1"/>
  </r>
  <r>
    <x v="22"/>
    <x v="4"/>
    <d v="2018-05-01T00:00:00"/>
    <x v="0"/>
    <n v="2242"/>
    <n v="2300"/>
    <n v="4542"/>
    <s v="Trans State Airlines"/>
    <x v="1"/>
  </r>
  <r>
    <x v="22"/>
    <x v="4"/>
    <d v="2018-05-01T00:00:00"/>
    <x v="0"/>
    <n v="40"/>
    <n v="46"/>
    <n v="86"/>
    <s v="United Airlines"/>
    <x v="1"/>
  </r>
  <r>
    <x v="22"/>
    <x v="4"/>
    <d v="2018-05-01T00:00:00"/>
    <x v="0"/>
    <n v="36"/>
    <m/>
    <n v="36"/>
    <s v="Sun Country"/>
    <x v="2"/>
  </r>
  <r>
    <x v="22"/>
    <x v="4"/>
    <d v="2018-05-01T00:00:00"/>
    <x v="6"/>
    <n v="547"/>
    <n v="557"/>
    <n v="1104"/>
    <s v="KG"/>
    <x v="1"/>
  </r>
  <r>
    <x v="22"/>
    <x v="4"/>
    <d v="2018-05-01T00:00:00"/>
    <x v="4"/>
    <n v="12239"/>
    <n v="1373"/>
    <n v="13612"/>
    <m/>
    <x v="1"/>
  </r>
  <r>
    <x v="22"/>
    <x v="4"/>
    <d v="2018-05-01T00:00:00"/>
    <x v="2"/>
    <n v="2441"/>
    <n v="2705"/>
    <n v="5146"/>
    <s v="United Airlines"/>
    <x v="1"/>
  </r>
  <r>
    <x v="22"/>
    <x v="4"/>
    <d v="2018-05-01T00:00:00"/>
    <x v="2"/>
    <n v="1210"/>
    <n v="964"/>
    <n v="2174"/>
    <s v="Delta Airlines"/>
    <x v="1"/>
  </r>
  <r>
    <x v="22"/>
    <x v="3"/>
    <d v="2018-04-01T00:00:00"/>
    <x v="3"/>
    <n v="152"/>
    <n v="152"/>
    <n v="304"/>
    <s v="Swift Air"/>
    <x v="2"/>
  </r>
  <r>
    <x v="22"/>
    <x v="4"/>
    <d v="2018-05-01T00:00:00"/>
    <x v="8"/>
    <n v="787"/>
    <n v="793"/>
    <n v="1580"/>
    <s v="KG"/>
    <x v="1"/>
  </r>
  <r>
    <x v="22"/>
    <x v="4"/>
    <d v="2018-05-01T00:00:00"/>
    <x v="3"/>
    <n v="2520"/>
    <n v="2596"/>
    <n v="5116"/>
    <s v="United Airlines"/>
    <x v="1"/>
  </r>
  <r>
    <x v="22"/>
    <x v="5"/>
    <d v="2018-06-01T00:00:00"/>
    <x v="5"/>
    <n v="1435"/>
    <n v="1443"/>
    <n v="2878"/>
    <s v="United Airlines"/>
    <x v="1"/>
  </r>
  <r>
    <x v="22"/>
    <x v="5"/>
    <d v="2018-06-01T00:00:00"/>
    <x v="1"/>
    <n v="0"/>
    <n v="0"/>
    <n v="0"/>
    <m/>
    <x v="1"/>
  </r>
  <r>
    <x v="22"/>
    <x v="5"/>
    <d v="2018-06-01T00:00:00"/>
    <x v="7"/>
    <n v="2014"/>
    <n v="2031"/>
    <n v="4045"/>
    <s v="United Airlines"/>
    <x v="1"/>
  </r>
  <r>
    <x v="22"/>
    <x v="5"/>
    <d v="2018-06-01T00:00:00"/>
    <x v="6"/>
    <m/>
    <m/>
    <n v="0"/>
    <m/>
    <x v="0"/>
  </r>
  <r>
    <x v="22"/>
    <x v="6"/>
    <d v="2018-07-01T00:00:00"/>
    <x v="6"/>
    <n v="657"/>
    <n v="621"/>
    <n v="1278"/>
    <s v="KG"/>
    <x v="1"/>
  </r>
  <r>
    <x v="22"/>
    <x v="6"/>
    <d v="2018-07-01T00:00:00"/>
    <x v="8"/>
    <n v="899"/>
    <n v="900"/>
    <n v="1799"/>
    <s v="KG"/>
    <x v="1"/>
  </r>
  <r>
    <x v="22"/>
    <x v="6"/>
    <d v="2018-07-01T00:00:00"/>
    <x v="3"/>
    <n v="2493"/>
    <n v="2515"/>
    <n v="5008"/>
    <s v="United Airlines"/>
    <x v="0"/>
  </r>
  <r>
    <x v="22"/>
    <x v="6"/>
    <d v="2018-07-01T00:00:00"/>
    <x v="5"/>
    <n v="1406"/>
    <n v="1424"/>
    <n v="2830"/>
    <s v="United Airlines"/>
    <x v="1"/>
  </r>
  <r>
    <x v="22"/>
    <x v="5"/>
    <d v="2018-06-01T00:00:00"/>
    <x v="0"/>
    <n v="2285"/>
    <n v="2257"/>
    <n v="4542"/>
    <s v="Delta Airlines"/>
    <x v="1"/>
  </r>
  <r>
    <x v="22"/>
    <x v="5"/>
    <d v="2018-06-01T00:00:00"/>
    <x v="0"/>
    <n v="536"/>
    <n v="489"/>
    <n v="1025"/>
    <s v="GoJet Airlines"/>
    <x v="1"/>
  </r>
  <r>
    <x v="22"/>
    <x v="5"/>
    <d v="2018-06-01T00:00:00"/>
    <x v="0"/>
    <n v="2955"/>
    <n v="2994"/>
    <n v="5949"/>
    <s v="Trans State Airlines"/>
    <x v="1"/>
  </r>
  <r>
    <x v="22"/>
    <x v="5"/>
    <d v="2018-06-01T00:00:00"/>
    <x v="0"/>
    <n v="1820"/>
    <n v="2049"/>
    <n v="3869"/>
    <s v="United Airlines"/>
    <x v="1"/>
  </r>
  <r>
    <x v="22"/>
    <x v="5"/>
    <d v="2018-06-01T00:00:00"/>
    <x v="0"/>
    <n v="46"/>
    <n v="45"/>
    <n v="91"/>
    <s v="Sun Country"/>
    <x v="2"/>
  </r>
  <r>
    <x v="22"/>
    <x v="6"/>
    <d v="2018-07-01T00:00:00"/>
    <x v="0"/>
    <n v="2146"/>
    <n v="2021"/>
    <n v="4167"/>
    <s v="Delta Airlines"/>
    <x v="1"/>
  </r>
  <r>
    <x v="22"/>
    <x v="6"/>
    <d v="2018-07-01T00:00:00"/>
    <x v="0"/>
    <n v="536"/>
    <n v="489"/>
    <n v="1025"/>
    <s v="GoJet Airlines"/>
    <x v="1"/>
  </r>
  <r>
    <x v="22"/>
    <x v="6"/>
    <d v="2018-07-01T00:00:00"/>
    <x v="0"/>
    <n v="3295"/>
    <n v="3226"/>
    <n v="6521"/>
    <s v="Trans State Airlines"/>
    <x v="1"/>
  </r>
  <r>
    <x v="22"/>
    <x v="6"/>
    <d v="2018-07-01T00:00:00"/>
    <x v="0"/>
    <n v="2361"/>
    <n v="2367"/>
    <n v="4728"/>
    <s v="United Airlines"/>
    <x v="1"/>
  </r>
  <r>
    <x v="22"/>
    <x v="6"/>
    <d v="2018-07-01T00:00:00"/>
    <x v="0"/>
    <n v="150"/>
    <n v="150"/>
    <n v="300"/>
    <s v="Swift Air"/>
    <x v="2"/>
  </r>
  <r>
    <x v="22"/>
    <x v="5"/>
    <d v="2018-06-01T00:00:00"/>
    <x v="3"/>
    <n v="2652"/>
    <n v="2893"/>
    <n v="5545"/>
    <s v="United Airlines"/>
    <x v="1"/>
  </r>
  <r>
    <x v="22"/>
    <x v="5"/>
    <d v="2018-06-01T00:00:00"/>
    <x v="2"/>
    <n v="3510"/>
    <n v="3842"/>
    <n v="7352"/>
    <s v="United Airlines"/>
    <x v="1"/>
  </r>
  <r>
    <x v="22"/>
    <x v="5"/>
    <d v="2018-06-01T00:00:00"/>
    <x v="2"/>
    <n v="1624"/>
    <n v="1388"/>
    <n v="3012"/>
    <s v="Delta Airlines"/>
    <x v="1"/>
  </r>
  <r>
    <x v="22"/>
    <x v="6"/>
    <d v="2018-07-01T00:00:00"/>
    <x v="2"/>
    <n v="4172"/>
    <n v="3938"/>
    <n v="8110"/>
    <s v="United Airlines"/>
    <x v="1"/>
  </r>
  <r>
    <x v="22"/>
    <x v="6"/>
    <d v="2018-07-01T00:00:00"/>
    <x v="2"/>
    <n v="1624"/>
    <n v="1388"/>
    <n v="3012"/>
    <s v="Delta Airlines"/>
    <x v="1"/>
  </r>
  <r>
    <x v="22"/>
    <x v="5"/>
    <d v="2018-06-01T00:00:00"/>
    <x v="4"/>
    <n v="37867"/>
    <n v="43607"/>
    <n v="81474"/>
    <m/>
    <x v="1"/>
  </r>
  <r>
    <x v="22"/>
    <x v="6"/>
    <d v="2018-07-01T00:00:00"/>
    <x v="4"/>
    <n v="56762"/>
    <n v="57190"/>
    <n v="113952"/>
    <m/>
    <x v="1"/>
  </r>
  <r>
    <x v="22"/>
    <x v="6"/>
    <d v="2018-07-01T00:00:00"/>
    <x v="1"/>
    <n v="0"/>
    <n v="0"/>
    <n v="0"/>
    <m/>
    <x v="1"/>
  </r>
  <r>
    <x v="22"/>
    <x v="5"/>
    <d v="2018-06-01T00:00:00"/>
    <x v="8"/>
    <n v="853"/>
    <n v="814"/>
    <n v="1667"/>
    <s v="KG"/>
    <x v="1"/>
  </r>
  <r>
    <x v="22"/>
    <x v="5"/>
    <d v="2018-06-01T00:00:00"/>
    <x v="6"/>
    <n v="573"/>
    <n v="624"/>
    <n v="1197"/>
    <s v="KG"/>
    <x v="1"/>
  </r>
  <r>
    <x v="22"/>
    <x v="6"/>
    <d v="2018-07-01T00:00:00"/>
    <x v="7"/>
    <n v="2136"/>
    <n v="2177"/>
    <n v="4313"/>
    <s v="United Airlines"/>
    <x v="1"/>
  </r>
  <r>
    <x v="22"/>
    <x v="7"/>
    <d v="2018-08-01T00:00:00"/>
    <x v="5"/>
    <n v="1301"/>
    <n v="1501"/>
    <n v="2802"/>
    <s v="United Airlines"/>
    <x v="1"/>
  </r>
  <r>
    <x v="22"/>
    <x v="8"/>
    <d v="2018-09-01T00:00:00"/>
    <x v="5"/>
    <n v="1349"/>
    <n v="1251"/>
    <n v="2600"/>
    <s v="United Airlines"/>
    <x v="1"/>
  </r>
  <r>
    <x v="22"/>
    <x v="7"/>
    <d v="2018-08-01T00:00:00"/>
    <x v="7"/>
    <n v="2094"/>
    <n v="2010"/>
    <n v="4104"/>
    <s v="United Airlines"/>
    <x v="1"/>
  </r>
  <r>
    <x v="22"/>
    <x v="8"/>
    <d v="2018-09-01T00:00:00"/>
    <x v="7"/>
    <n v="1915"/>
    <n v="1881"/>
    <n v="3796"/>
    <s v="United Airlines"/>
    <x v="1"/>
  </r>
  <r>
    <x v="22"/>
    <x v="9"/>
    <d v="2018-10-01T00:00:00"/>
    <x v="7"/>
    <n v="2033"/>
    <n v="2012"/>
    <n v="4045"/>
    <s v="United Airlines"/>
    <x v="1"/>
  </r>
  <r>
    <x v="22"/>
    <x v="7"/>
    <d v="2018-08-01T00:00:00"/>
    <x v="6"/>
    <n v="703"/>
    <n v="677"/>
    <n v="1380"/>
    <s v="KG"/>
    <x v="1"/>
  </r>
  <r>
    <x v="22"/>
    <x v="8"/>
    <d v="2018-09-01T00:00:00"/>
    <x v="6"/>
    <n v="656"/>
    <n v="619"/>
    <n v="1275"/>
    <s v="KG"/>
    <x v="1"/>
  </r>
  <r>
    <x v="22"/>
    <x v="9"/>
    <d v="2018-10-01T00:00:00"/>
    <x v="6"/>
    <n v="654"/>
    <n v="688"/>
    <n v="1342"/>
    <s v="KG"/>
    <x v="1"/>
  </r>
  <r>
    <x v="22"/>
    <x v="7"/>
    <d v="2018-08-01T00:00:00"/>
    <x v="3"/>
    <n v="2378"/>
    <n v="2257"/>
    <n v="4635"/>
    <s v="United Airlines"/>
    <x v="1"/>
  </r>
  <r>
    <x v="22"/>
    <x v="8"/>
    <d v="2018-09-01T00:00:00"/>
    <x v="3"/>
    <n v="2080"/>
    <n v="2019"/>
    <n v="4099"/>
    <s v="United Airlines"/>
    <x v="1"/>
  </r>
  <r>
    <x v="22"/>
    <x v="9"/>
    <d v="2018-10-01T00:00:00"/>
    <x v="3"/>
    <n v="2313"/>
    <n v="2239"/>
    <n v="4552"/>
    <s v="United Airlines"/>
    <x v="1"/>
  </r>
  <r>
    <x v="22"/>
    <x v="9"/>
    <d v="2018-10-01T00:00:00"/>
    <x v="3"/>
    <n v="139"/>
    <n v="139"/>
    <n v="278"/>
    <s v="Swift Air"/>
    <x v="2"/>
  </r>
  <r>
    <x v="22"/>
    <x v="8"/>
    <d v="2018-09-01T00:00:00"/>
    <x v="8"/>
    <n v="854"/>
    <n v="718"/>
    <n v="1572"/>
    <s v="KG"/>
    <x v="1"/>
  </r>
  <r>
    <x v="22"/>
    <x v="7"/>
    <d v="2018-08-01T00:00:00"/>
    <x v="8"/>
    <n v="881"/>
    <n v="845"/>
    <n v="1726"/>
    <s v="KG"/>
    <x v="1"/>
  </r>
  <r>
    <x v="22"/>
    <x v="9"/>
    <d v="2018-10-01T00:00:00"/>
    <x v="8"/>
    <n v="823"/>
    <n v="835"/>
    <n v="1658"/>
    <s v="KG"/>
    <x v="1"/>
  </r>
  <r>
    <x v="22"/>
    <x v="7"/>
    <d v="2018-08-01T00:00:00"/>
    <x v="1"/>
    <n v="0"/>
    <n v="0"/>
    <n v="0"/>
    <m/>
    <x v="0"/>
  </r>
  <r>
    <x v="22"/>
    <x v="8"/>
    <d v="2018-09-01T00:00:00"/>
    <x v="1"/>
    <n v="0"/>
    <n v="0"/>
    <n v="0"/>
    <m/>
    <x v="0"/>
  </r>
  <r>
    <x v="22"/>
    <x v="9"/>
    <d v="2018-10-01T00:00:00"/>
    <x v="1"/>
    <n v="0"/>
    <n v="0"/>
    <n v="0"/>
    <m/>
    <x v="0"/>
  </r>
  <r>
    <x v="22"/>
    <x v="9"/>
    <d v="2018-10-01T00:00:00"/>
    <x v="5"/>
    <n v="1611"/>
    <n v="1481"/>
    <n v="3092"/>
    <s v="United Airlines"/>
    <x v="1"/>
  </r>
  <r>
    <x v="22"/>
    <x v="7"/>
    <d v="2018-08-01T00:00:00"/>
    <x v="0"/>
    <n v="2228"/>
    <n v="2224"/>
    <n v="4452"/>
    <s v="Delta Airlines"/>
    <x v="1"/>
  </r>
  <r>
    <x v="22"/>
    <x v="7"/>
    <d v="2018-08-01T00:00:00"/>
    <x v="0"/>
    <n v="536"/>
    <n v="489"/>
    <n v="1025"/>
    <s v="United Airlines"/>
    <x v="1"/>
  </r>
  <r>
    <x v="22"/>
    <x v="7"/>
    <d v="2018-08-01T00:00:00"/>
    <x v="0"/>
    <n v="3305"/>
    <n v="3223"/>
    <n v="6528"/>
    <s v="United Airlines"/>
    <x v="1"/>
  </r>
  <r>
    <x v="22"/>
    <x v="7"/>
    <d v="2018-08-01T00:00:00"/>
    <x v="0"/>
    <n v="2322"/>
    <n v="2151"/>
    <n v="4473"/>
    <s v="United Airlines"/>
    <x v="1"/>
  </r>
  <r>
    <x v="22"/>
    <x v="7"/>
    <d v="2018-08-01T00:00:00"/>
    <x v="0"/>
    <n v="100"/>
    <n v="39"/>
    <n v="139"/>
    <s v="Sun Country"/>
    <x v="2"/>
  </r>
  <r>
    <x v="22"/>
    <x v="8"/>
    <d v="2018-09-01T00:00:00"/>
    <x v="0"/>
    <n v="2327"/>
    <n v="2292"/>
    <n v="4619"/>
    <s v="Delta Airlines"/>
    <x v="1"/>
  </r>
  <r>
    <x v="22"/>
    <x v="8"/>
    <d v="2018-09-01T00:00:00"/>
    <x v="0"/>
    <n v="4411"/>
    <n v="4338"/>
    <n v="8749"/>
    <s v="United Airlines"/>
    <x v="1"/>
  </r>
  <r>
    <x v="22"/>
    <x v="8"/>
    <d v="2018-09-01T00:00:00"/>
    <x v="0"/>
    <n v="536"/>
    <n v="489"/>
    <n v="1025"/>
    <s v="United Airlines"/>
    <x v="1"/>
  </r>
  <r>
    <x v="22"/>
    <x v="8"/>
    <d v="2018-09-01T00:00:00"/>
    <x v="0"/>
    <n v="145"/>
    <n v="145"/>
    <n v="290"/>
    <s v="Swift Air"/>
    <x v="2"/>
  </r>
  <r>
    <x v="22"/>
    <x v="9"/>
    <d v="2018-10-01T00:00:00"/>
    <x v="0"/>
    <n v="2036"/>
    <n v="2246"/>
    <n v="4282"/>
    <s v="Delta Airlines"/>
    <x v="1"/>
  </r>
  <r>
    <x v="22"/>
    <x v="9"/>
    <d v="2018-10-01T00:00:00"/>
    <x v="0"/>
    <n v="3243"/>
    <n v="3076"/>
    <n v="6319"/>
    <s v="United Airlines"/>
    <x v="1"/>
  </r>
  <r>
    <x v="22"/>
    <x v="9"/>
    <d v="2018-10-01T00:00:00"/>
    <x v="0"/>
    <n v="1583"/>
    <n v="1441"/>
    <n v="3024"/>
    <s v="United Airlines"/>
    <x v="1"/>
  </r>
  <r>
    <x v="22"/>
    <x v="9"/>
    <d v="2018-10-01T00:00:00"/>
    <x v="0"/>
    <n v="180"/>
    <n v="234"/>
    <n v="414"/>
    <s v="United Airlines"/>
    <x v="1"/>
  </r>
  <r>
    <x v="22"/>
    <x v="9"/>
    <d v="2018-10-01T00:00:00"/>
    <x v="0"/>
    <n v="52"/>
    <n v="52"/>
    <n v="104"/>
    <s v="Sun Country"/>
    <x v="2"/>
  </r>
  <r>
    <x v="22"/>
    <x v="9"/>
    <d v="2018-10-01T00:00:00"/>
    <x v="2"/>
    <n v="2738"/>
    <n v="2496"/>
    <n v="5234"/>
    <s v="United Airlines"/>
    <x v="1"/>
  </r>
  <r>
    <x v="22"/>
    <x v="8"/>
    <d v="2018-09-01T00:00:00"/>
    <x v="2"/>
    <n v="2898"/>
    <n v="2570"/>
    <n v="5468"/>
    <s v="United Airlines"/>
    <x v="1"/>
  </r>
  <r>
    <x v="22"/>
    <x v="8"/>
    <d v="2018-09-01T00:00:00"/>
    <x v="2"/>
    <n v="1371"/>
    <n v="1027"/>
    <n v="2398"/>
    <s v="Delta Airlines"/>
    <x v="1"/>
  </r>
  <r>
    <x v="22"/>
    <x v="7"/>
    <d v="2018-08-01T00:00:00"/>
    <x v="2"/>
    <n v="3792"/>
    <n v="9736"/>
    <n v="13528"/>
    <s v="United Airlines"/>
    <x v="1"/>
  </r>
  <r>
    <x v="22"/>
    <x v="7"/>
    <d v="2018-08-01T00:00:00"/>
    <x v="2"/>
    <n v="1544"/>
    <n v="1312"/>
    <n v="2856"/>
    <s v="Delta Airlines"/>
    <x v="1"/>
  </r>
  <r>
    <x v="22"/>
    <x v="7"/>
    <d v="2018-08-01T00:00:00"/>
    <x v="4"/>
    <n v="56903"/>
    <n v="53605"/>
    <n v="110508"/>
    <m/>
    <x v="1"/>
  </r>
  <r>
    <x v="22"/>
    <x v="8"/>
    <d v="2018-09-01T00:00:00"/>
    <x v="4"/>
    <n v="43333"/>
    <n v="39469"/>
    <n v="82802"/>
    <m/>
    <x v="1"/>
  </r>
  <r>
    <x v="22"/>
    <x v="9"/>
    <d v="2018-10-01T00:00:00"/>
    <x v="4"/>
    <n v="23122"/>
    <n v="18518"/>
    <n v="41640"/>
    <m/>
    <x v="1"/>
  </r>
  <r>
    <x v="22"/>
    <x v="10"/>
    <d v="2018-11-01T00:00:00"/>
    <x v="1"/>
    <n v="736"/>
    <n v="725"/>
    <n v="1461"/>
    <s v="American Airlines"/>
    <x v="1"/>
  </r>
  <r>
    <x v="22"/>
    <x v="11"/>
    <d v="2018-12-01T00:00:00"/>
    <x v="1"/>
    <n v="861"/>
    <n v="904"/>
    <n v="1765"/>
    <s v="American Airlines"/>
    <x v="1"/>
  </r>
  <r>
    <x v="22"/>
    <x v="10"/>
    <d v="2018-11-01T00:00:00"/>
    <x v="5"/>
    <n v="1562"/>
    <n v="1520"/>
    <n v="3082"/>
    <s v="United Airlines"/>
    <x v="1"/>
  </r>
  <r>
    <x v="22"/>
    <x v="11"/>
    <d v="2018-12-01T00:00:00"/>
    <x v="5"/>
    <n v="1569"/>
    <n v="1317"/>
    <n v="2886"/>
    <s v="United Airlines"/>
    <x v="1"/>
  </r>
  <r>
    <x v="22"/>
    <x v="10"/>
    <d v="2018-11-01T00:00:00"/>
    <x v="7"/>
    <n v="2164"/>
    <n v="2103"/>
    <n v="4267"/>
    <s v="United Airlines"/>
    <x v="0"/>
  </r>
  <r>
    <x v="22"/>
    <x v="11"/>
    <d v="2018-12-01T00:00:00"/>
    <x v="7"/>
    <n v="2268"/>
    <n v="2228"/>
    <n v="4496"/>
    <s v="United Airlines"/>
    <x v="1"/>
  </r>
  <r>
    <x v="22"/>
    <x v="10"/>
    <d v="2018-11-01T00:00:00"/>
    <x v="6"/>
    <n v="681"/>
    <n v="659"/>
    <n v="1340"/>
    <s v="KG"/>
    <x v="1"/>
  </r>
  <r>
    <x v="22"/>
    <x v="11"/>
    <d v="2018-12-01T00:00:00"/>
    <x v="6"/>
    <n v="713"/>
    <n v="677"/>
    <n v="1390"/>
    <s v="KG"/>
    <x v="1"/>
  </r>
  <r>
    <x v="22"/>
    <x v="10"/>
    <d v="2018-11-01T00:00:00"/>
    <x v="4"/>
    <n v="12982"/>
    <n v="12981"/>
    <n v="25963"/>
    <m/>
    <x v="1"/>
  </r>
  <r>
    <x v="22"/>
    <x v="11"/>
    <d v="2018-12-01T00:00:00"/>
    <x v="4"/>
    <n v="23305"/>
    <n v="33049"/>
    <n v="56354"/>
    <m/>
    <x v="1"/>
  </r>
  <r>
    <x v="22"/>
    <x v="10"/>
    <d v="2018-11-01T00:00:00"/>
    <x v="2"/>
    <n v="2297"/>
    <n v="2133"/>
    <n v="4430"/>
    <s v="United Airlines"/>
    <x v="1"/>
  </r>
  <r>
    <x v="22"/>
    <x v="11"/>
    <d v="2018-12-01T00:00:00"/>
    <x v="2"/>
    <n v="2166"/>
    <n v="2302"/>
    <n v="4468"/>
    <s v="United Airlines"/>
    <x v="1"/>
  </r>
  <r>
    <x v="22"/>
    <x v="10"/>
    <d v="2018-11-01T00:00:00"/>
    <x v="8"/>
    <n v="821"/>
    <n v="783"/>
    <n v="1604"/>
    <s v="KG"/>
    <x v="1"/>
  </r>
  <r>
    <x v="22"/>
    <x v="11"/>
    <d v="2018-12-01T00:00:00"/>
    <x v="8"/>
    <n v="915"/>
    <n v="917"/>
    <n v="1832"/>
    <s v="KG"/>
    <x v="1"/>
  </r>
  <r>
    <x v="22"/>
    <x v="10"/>
    <d v="2018-11-01T00:00:00"/>
    <x v="0"/>
    <n v="2520"/>
    <n v="2382"/>
    <n v="4902"/>
    <s v="Delta Airlines"/>
    <x v="1"/>
  </r>
  <r>
    <x v="22"/>
    <x v="10"/>
    <d v="2018-11-01T00:00:00"/>
    <x v="0"/>
    <n v="134"/>
    <n v="108"/>
    <n v="242"/>
    <s v="GoJet Airlines"/>
    <x v="1"/>
  </r>
  <r>
    <x v="22"/>
    <x v="10"/>
    <d v="2018-11-01T00:00:00"/>
    <x v="0"/>
    <n v="2447"/>
    <n v="2368"/>
    <n v="4815"/>
    <s v="Trans State Airlines"/>
    <x v="1"/>
  </r>
  <r>
    <x v="22"/>
    <x v="10"/>
    <d v="2018-11-01T00:00:00"/>
    <x v="0"/>
    <n v="2077"/>
    <n v="1994"/>
    <n v="4071"/>
    <s v="United Airlines"/>
    <x v="1"/>
  </r>
  <r>
    <x v="22"/>
    <x v="10"/>
    <d v="2018-11-01T00:00:00"/>
    <x v="0"/>
    <n v="108"/>
    <n v="108"/>
    <n v="216"/>
    <s v="Swift Air"/>
    <x v="2"/>
  </r>
  <r>
    <x v="22"/>
    <x v="10"/>
    <d v="2018-11-01T00:00:00"/>
    <x v="0"/>
    <n v="54"/>
    <n v="54"/>
    <n v="108"/>
    <s v="Sun Country"/>
    <x v="2"/>
  </r>
  <r>
    <x v="22"/>
    <x v="11"/>
    <d v="2018-12-01T00:00:00"/>
    <x v="0"/>
    <n v="2365"/>
    <n v="2359"/>
    <n v="4724"/>
    <s v="Delta Airlines"/>
    <x v="1"/>
  </r>
  <r>
    <x v="22"/>
    <x v="11"/>
    <d v="2018-12-01T00:00:00"/>
    <x v="0"/>
    <n v="2034"/>
    <n v="2217"/>
    <n v="4251"/>
    <s v="GoJet Airlines"/>
    <x v="1"/>
  </r>
  <r>
    <x v="22"/>
    <x v="11"/>
    <d v="2018-12-01T00:00:00"/>
    <x v="0"/>
    <n v="2108"/>
    <n v="2078"/>
    <n v="4186"/>
    <s v="Trans State Airlines"/>
    <x v="1"/>
  </r>
  <r>
    <x v="22"/>
    <x v="11"/>
    <d v="2018-12-01T00:00:00"/>
    <x v="0"/>
    <n v="1313"/>
    <n v="1279"/>
    <n v="2592"/>
    <s v="United Airlines"/>
    <x v="1"/>
  </r>
  <r>
    <x v="22"/>
    <x v="11"/>
    <d v="2018-12-01T00:00:00"/>
    <x v="0"/>
    <n v="148"/>
    <n v="0"/>
    <n v="148"/>
    <s v="Swift Air"/>
    <x v="2"/>
  </r>
  <r>
    <x v="22"/>
    <x v="10"/>
    <d v="2018-11-01T00:00:00"/>
    <x v="3"/>
    <n v="2272"/>
    <n v="2148"/>
    <n v="4420"/>
    <s v="United Airlines"/>
    <x v="1"/>
  </r>
  <r>
    <x v="22"/>
    <x v="11"/>
    <d v="2018-12-01T00:00:00"/>
    <x v="3"/>
    <n v="2278"/>
    <n v="2343"/>
    <n v="4621"/>
    <s v="United Airlines"/>
    <x v="1"/>
  </r>
  <r>
    <x v="23"/>
    <x v="0"/>
    <d v="2019-01-01T00:00:00"/>
    <x v="4"/>
    <n v="39292"/>
    <n v="34326"/>
    <n v="73618"/>
    <m/>
    <x v="1"/>
  </r>
  <r>
    <x v="23"/>
    <x v="4"/>
    <d v="2019-05-01T00:00:00"/>
    <x v="8"/>
    <n v="828"/>
    <n v="634"/>
    <n v="1462"/>
    <s v="KG"/>
    <x v="1"/>
  </r>
  <r>
    <x v="23"/>
    <x v="1"/>
    <d v="2019-02-01T00:00:00"/>
    <x v="4"/>
    <n v="37790"/>
    <n v="38717"/>
    <n v="76507"/>
    <m/>
    <x v="1"/>
  </r>
  <r>
    <x v="23"/>
    <x v="2"/>
    <d v="2019-03-01T00:00:00"/>
    <x v="4"/>
    <n v="46217"/>
    <n v="39032"/>
    <n v="85249"/>
    <m/>
    <x v="1"/>
  </r>
  <r>
    <x v="23"/>
    <x v="3"/>
    <d v="2019-04-01T00:00:00"/>
    <x v="4"/>
    <n v="13143"/>
    <n v="13259"/>
    <n v="26402"/>
    <m/>
    <x v="1"/>
  </r>
  <r>
    <x v="23"/>
    <x v="1"/>
    <d v="2019-02-01T00:00:00"/>
    <x v="1"/>
    <n v="867"/>
    <n v="809"/>
    <n v="1676"/>
    <s v="American Airlines"/>
    <x v="1"/>
  </r>
  <r>
    <x v="23"/>
    <x v="0"/>
    <d v="2019-01-01T00:00:00"/>
    <x v="1"/>
    <n v="885"/>
    <n v="812"/>
    <n v="1697"/>
    <s v="American Airlines"/>
    <x v="1"/>
  </r>
  <r>
    <x v="23"/>
    <x v="2"/>
    <d v="2019-03-01T00:00:00"/>
    <x v="1"/>
    <n v="1065"/>
    <n v="982"/>
    <n v="2047"/>
    <s v="American Airlines"/>
    <x v="1"/>
  </r>
  <r>
    <x v="23"/>
    <x v="3"/>
    <d v="2019-04-01T00:00:00"/>
    <x v="7"/>
    <n v="1796"/>
    <n v="1914"/>
    <n v="3710"/>
    <s v="United Airlines"/>
    <x v="1"/>
  </r>
  <r>
    <x v="23"/>
    <x v="3"/>
    <d v="2019-04-01T00:00:00"/>
    <x v="6"/>
    <n v="510"/>
    <n v="560"/>
    <n v="1070"/>
    <s v="KG"/>
    <x v="1"/>
  </r>
  <r>
    <x v="23"/>
    <x v="0"/>
    <d v="2019-01-01T00:00:00"/>
    <x v="5"/>
    <n v="1112"/>
    <n v="1369"/>
    <n v="2481"/>
    <s v="United Airlines"/>
    <x v="1"/>
  </r>
  <r>
    <x v="23"/>
    <x v="1"/>
    <d v="2019-02-01T00:00:00"/>
    <x v="5"/>
    <n v="1184"/>
    <n v="1068"/>
    <n v="2252"/>
    <s v="United Airlines"/>
    <x v="1"/>
  </r>
  <r>
    <x v="23"/>
    <x v="2"/>
    <d v="2019-03-01T00:00:00"/>
    <x v="5"/>
    <n v="1243"/>
    <n v="1183"/>
    <n v="2426"/>
    <s v="United Airlines"/>
    <x v="1"/>
  </r>
  <r>
    <x v="23"/>
    <x v="0"/>
    <d v="2019-01-01T00:00:00"/>
    <x v="7"/>
    <n v="1815"/>
    <n v="1831"/>
    <n v="3646"/>
    <s v="United Airlines"/>
    <x v="1"/>
  </r>
  <r>
    <x v="23"/>
    <x v="1"/>
    <d v="2019-02-01T00:00:00"/>
    <x v="7"/>
    <n v="1660"/>
    <n v="1683"/>
    <n v="3343"/>
    <s v="United Airlines"/>
    <x v="1"/>
  </r>
  <r>
    <x v="23"/>
    <x v="2"/>
    <d v="2019-03-01T00:00:00"/>
    <x v="7"/>
    <n v="2068"/>
    <n v="2001"/>
    <n v="4069"/>
    <s v="United Airlines"/>
    <x v="1"/>
  </r>
  <r>
    <x v="23"/>
    <x v="2"/>
    <d v="2019-03-01T00:00:00"/>
    <x v="6"/>
    <n v="590"/>
    <n v="546"/>
    <n v="1136"/>
    <s v="KG"/>
    <x v="1"/>
  </r>
  <r>
    <x v="23"/>
    <x v="1"/>
    <d v="2019-02-01T00:00:00"/>
    <x v="6"/>
    <n v="472"/>
    <n v="506"/>
    <n v="978"/>
    <s v="KG"/>
    <x v="1"/>
  </r>
  <r>
    <x v="23"/>
    <x v="0"/>
    <d v="2019-01-01T00:00:00"/>
    <x v="6"/>
    <n v="504"/>
    <n v="533"/>
    <n v="1037"/>
    <s v="KG"/>
    <x v="1"/>
  </r>
  <r>
    <x v="23"/>
    <x v="0"/>
    <d v="2019-01-01T00:00:00"/>
    <x v="2"/>
    <n v="1808"/>
    <n v="1737"/>
    <n v="3545"/>
    <s v="United Airlines"/>
    <x v="1"/>
  </r>
  <r>
    <x v="23"/>
    <x v="1"/>
    <d v="2019-02-01T00:00:00"/>
    <x v="2"/>
    <n v="1838"/>
    <n v="1649"/>
    <n v="3487"/>
    <s v="United Airlines"/>
    <x v="1"/>
  </r>
  <r>
    <x v="23"/>
    <x v="2"/>
    <d v="2019-03-01T00:00:00"/>
    <x v="2"/>
    <n v="1854"/>
    <n v="1947"/>
    <n v="3801"/>
    <s v="United Airlines"/>
    <x v="1"/>
  </r>
  <r>
    <x v="23"/>
    <x v="3"/>
    <d v="2019-04-01T00:00:00"/>
    <x v="2"/>
    <n v="1879"/>
    <n v="1963"/>
    <n v="3842"/>
    <s v="United Airlines"/>
    <x v="1"/>
  </r>
  <r>
    <x v="23"/>
    <x v="0"/>
    <d v="2019-01-01T00:00:00"/>
    <x v="3"/>
    <n v="2161"/>
    <n v="2069"/>
    <n v="4230"/>
    <s v="United Airlines"/>
    <x v="1"/>
  </r>
  <r>
    <x v="23"/>
    <x v="1"/>
    <d v="2019-02-01T00:00:00"/>
    <x v="3"/>
    <n v="1839"/>
    <n v="1733"/>
    <n v="3572"/>
    <s v="United Airlines"/>
    <x v="1"/>
  </r>
  <r>
    <x v="23"/>
    <x v="2"/>
    <d v="2019-03-01T00:00:00"/>
    <x v="3"/>
    <n v="2203"/>
    <n v="2199"/>
    <n v="4402"/>
    <s v="United Airlines"/>
    <x v="1"/>
  </r>
  <r>
    <x v="23"/>
    <x v="3"/>
    <d v="2019-04-01T00:00:00"/>
    <x v="3"/>
    <n v="2162"/>
    <n v="2292"/>
    <n v="4454"/>
    <s v="United Airlines"/>
    <x v="1"/>
  </r>
  <r>
    <x v="23"/>
    <x v="0"/>
    <d v="2019-01-01T00:00:00"/>
    <x v="3"/>
    <n v="116"/>
    <n v="116"/>
    <n v="232"/>
    <s v="Swift Air"/>
    <x v="2"/>
  </r>
  <r>
    <x v="23"/>
    <x v="3"/>
    <d v="2019-04-01T00:00:00"/>
    <x v="3"/>
    <n v="149"/>
    <n v="149"/>
    <n v="298"/>
    <s v="Swift Air"/>
    <x v="2"/>
  </r>
  <r>
    <x v="23"/>
    <x v="0"/>
    <d v="2019-01-01T00:00:00"/>
    <x v="8"/>
    <n v="745"/>
    <n v="367"/>
    <n v="1112"/>
    <s v="KG"/>
    <x v="1"/>
  </r>
  <r>
    <x v="23"/>
    <x v="1"/>
    <d v="2019-02-01T00:00:00"/>
    <x v="8"/>
    <n v="676"/>
    <n v="680"/>
    <n v="1356"/>
    <s v="KG"/>
    <x v="1"/>
  </r>
  <r>
    <x v="23"/>
    <x v="3"/>
    <d v="2019-04-01T00:00:00"/>
    <x v="8"/>
    <n v="662"/>
    <n v="562"/>
    <n v="1224"/>
    <s v="KG"/>
    <x v="1"/>
  </r>
  <r>
    <x v="23"/>
    <x v="2"/>
    <d v="2019-03-01T00:00:00"/>
    <x v="8"/>
    <m/>
    <m/>
    <n v="0"/>
    <m/>
    <x v="1"/>
  </r>
  <r>
    <x v="23"/>
    <x v="3"/>
    <d v="2019-04-01T00:00:00"/>
    <x v="1"/>
    <n v="946"/>
    <n v="1006"/>
    <n v="1952"/>
    <s v="American Airlines"/>
    <x v="1"/>
  </r>
  <r>
    <x v="23"/>
    <x v="4"/>
    <d v="2019-05-01T00:00:00"/>
    <x v="6"/>
    <n v="674"/>
    <n v="653"/>
    <n v="1327"/>
    <s v="KG"/>
    <x v="1"/>
  </r>
  <r>
    <x v="23"/>
    <x v="2"/>
    <d v="2019-03-01T00:00:00"/>
    <x v="8"/>
    <n v="712"/>
    <n v="610"/>
    <n v="1322"/>
    <s v="KG"/>
    <x v="1"/>
  </r>
  <r>
    <x v="23"/>
    <x v="3"/>
    <d v="2019-04-01T00:00:00"/>
    <x v="5"/>
    <n v="1293"/>
    <n v="1176"/>
    <n v="2469"/>
    <s v="United Airlines"/>
    <x v="1"/>
  </r>
  <r>
    <x v="23"/>
    <x v="4"/>
    <d v="2019-05-01T00:00:00"/>
    <x v="5"/>
    <n v="1485"/>
    <n v="1427"/>
    <n v="2912"/>
    <s v="United Airlines"/>
    <x v="1"/>
  </r>
  <r>
    <x v="23"/>
    <x v="4"/>
    <d v="2019-05-01T00:00:00"/>
    <x v="1"/>
    <n v="1668"/>
    <n v="1694"/>
    <n v="3362"/>
    <s v="American Airlines"/>
    <x v="1"/>
  </r>
  <r>
    <x v="23"/>
    <x v="4"/>
    <d v="2019-05-01T00:00:00"/>
    <x v="7"/>
    <n v="1796"/>
    <n v="1914"/>
    <n v="3710"/>
    <s v="United Airlines"/>
    <x v="1"/>
  </r>
  <r>
    <x v="23"/>
    <x v="0"/>
    <d v="2019-01-01T00:00:00"/>
    <x v="0"/>
    <n v="2205"/>
    <n v="2003"/>
    <n v="4208"/>
    <s v="Delta Airlines"/>
    <x v="1"/>
  </r>
  <r>
    <x v="23"/>
    <x v="0"/>
    <d v="2019-01-01T00:00:00"/>
    <x v="0"/>
    <n v="2458"/>
    <n v="2270"/>
    <n v="4728"/>
    <s v="GoJet Airlines"/>
    <x v="1"/>
  </r>
  <r>
    <x v="23"/>
    <x v="0"/>
    <d v="2019-01-01T00:00:00"/>
    <x v="0"/>
    <n v="1663"/>
    <n v="1754"/>
    <n v="3417"/>
    <s v="Trans State Airlines"/>
    <x v="1"/>
  </r>
  <r>
    <x v="23"/>
    <x v="0"/>
    <d v="2019-01-01T00:00:00"/>
    <x v="0"/>
    <n v="238"/>
    <n v="247"/>
    <n v="485"/>
    <s v="United Airlines"/>
    <x v="1"/>
  </r>
  <r>
    <x v="23"/>
    <x v="0"/>
    <d v="2019-01-01T00:00:00"/>
    <x v="0"/>
    <n v="28"/>
    <n v="28"/>
    <n v="56"/>
    <s v="Sun Country"/>
    <x v="2"/>
  </r>
  <r>
    <x v="23"/>
    <x v="0"/>
    <d v="2019-01-01T00:00:00"/>
    <x v="0"/>
    <n v="0"/>
    <n v="148"/>
    <n v="148"/>
    <s v="Swift Air"/>
    <x v="2"/>
  </r>
  <r>
    <x v="23"/>
    <x v="1"/>
    <d v="2019-02-01T00:00:00"/>
    <x v="0"/>
    <n v="2060"/>
    <n v="1973"/>
    <n v="4033"/>
    <s v="Delta Airlines"/>
    <x v="1"/>
  </r>
  <r>
    <x v="23"/>
    <x v="1"/>
    <d v="2019-02-01T00:00:00"/>
    <x v="0"/>
    <n v="2368"/>
    <n v="2526"/>
    <n v="4894"/>
    <s v="GoJet Airlines"/>
    <x v="1"/>
  </r>
  <r>
    <x v="23"/>
    <x v="1"/>
    <d v="2019-02-01T00:00:00"/>
    <x v="0"/>
    <n v="1669"/>
    <n v="1630"/>
    <n v="3299"/>
    <s v="Trans State Airlines"/>
    <x v="1"/>
  </r>
  <r>
    <x v="23"/>
    <x v="1"/>
    <d v="2019-02-01T00:00:00"/>
    <x v="0"/>
    <n v="144"/>
    <n v="166"/>
    <n v="310"/>
    <s v="United Airlines"/>
    <x v="1"/>
  </r>
  <r>
    <x v="23"/>
    <x v="1"/>
    <d v="2019-02-01T00:00:00"/>
    <x v="0"/>
    <n v="30"/>
    <n v="30"/>
    <n v="60"/>
    <s v="Sun Country"/>
    <x v="2"/>
  </r>
  <r>
    <x v="23"/>
    <x v="1"/>
    <d v="2019-02-01T00:00:00"/>
    <x v="0"/>
    <n v="0"/>
    <m/>
    <n v="0"/>
    <s v="Swift Air"/>
    <x v="2"/>
  </r>
  <r>
    <x v="23"/>
    <x v="2"/>
    <d v="2019-03-01T00:00:00"/>
    <x v="0"/>
    <n v="2313"/>
    <n v="2226"/>
    <n v="4539"/>
    <s v="Delta Airlines"/>
    <x v="1"/>
  </r>
  <r>
    <x v="23"/>
    <x v="2"/>
    <d v="2019-03-01T00:00:00"/>
    <x v="0"/>
    <n v="2702"/>
    <n v="2935"/>
    <n v="5637"/>
    <s v="GoJet Airlines"/>
    <x v="1"/>
  </r>
  <r>
    <x v="23"/>
    <x v="2"/>
    <d v="2019-03-01T00:00:00"/>
    <x v="0"/>
    <n v="2060"/>
    <n v="1791"/>
    <n v="3851"/>
    <s v="Trans State Airlines"/>
    <x v="1"/>
  </r>
  <r>
    <x v="23"/>
    <x v="2"/>
    <d v="2019-03-01T00:00:00"/>
    <x v="0"/>
    <n v="245"/>
    <n v="206"/>
    <n v="451"/>
    <s v="United Airlines"/>
    <x v="1"/>
  </r>
  <r>
    <x v="23"/>
    <x v="2"/>
    <d v="2019-03-01T00:00:00"/>
    <x v="0"/>
    <n v="0"/>
    <n v="0"/>
    <n v="0"/>
    <s v="Sun Country"/>
    <x v="2"/>
  </r>
  <r>
    <x v="23"/>
    <x v="2"/>
    <d v="2019-03-01T00:00:00"/>
    <x v="0"/>
    <n v="122"/>
    <n v="121"/>
    <n v="243"/>
    <s v="Swift Air"/>
    <x v="2"/>
  </r>
  <r>
    <x v="23"/>
    <x v="3"/>
    <d v="2019-04-01T00:00:00"/>
    <x v="0"/>
    <n v="2060"/>
    <n v="2037"/>
    <n v="4097"/>
    <s v="Delta Airlines"/>
    <x v="1"/>
  </r>
  <r>
    <x v="23"/>
    <x v="3"/>
    <d v="2019-04-01T00:00:00"/>
    <x v="0"/>
    <n v="2753"/>
    <n v="2558"/>
    <n v="5311"/>
    <s v="GoJet Airlines"/>
    <x v="1"/>
  </r>
  <r>
    <x v="23"/>
    <x v="3"/>
    <d v="2019-04-01T00:00:00"/>
    <x v="0"/>
    <n v="2087"/>
    <n v="2094"/>
    <n v="4181"/>
    <s v="Trans State Airlines"/>
    <x v="1"/>
  </r>
  <r>
    <x v="23"/>
    <x v="3"/>
    <d v="2019-04-01T00:00:00"/>
    <x v="0"/>
    <n v="431"/>
    <n v="825"/>
    <n v="1256"/>
    <s v="United Airlines"/>
    <x v="1"/>
  </r>
  <r>
    <x v="23"/>
    <x v="3"/>
    <d v="2019-04-01T00:00:00"/>
    <x v="0"/>
    <n v="50"/>
    <n v="50"/>
    <n v="100"/>
    <s v="Sun Country"/>
    <x v="1"/>
  </r>
  <r>
    <x v="23"/>
    <x v="3"/>
    <d v="2019-04-01T00:00:00"/>
    <x v="0"/>
    <m/>
    <m/>
    <n v="0"/>
    <s v="Swift Air"/>
    <x v="2"/>
  </r>
  <r>
    <x v="23"/>
    <x v="4"/>
    <d v="2019-05-01T00:00:00"/>
    <x v="0"/>
    <n v="2258"/>
    <n v="2276"/>
    <n v="4534"/>
    <s v="Delta Airlines"/>
    <x v="1"/>
  </r>
  <r>
    <x v="23"/>
    <x v="4"/>
    <d v="2019-05-01T00:00:00"/>
    <x v="0"/>
    <n v="2746"/>
    <n v="2566"/>
    <n v="5312"/>
    <s v="GoJet Airlines"/>
    <x v="1"/>
  </r>
  <r>
    <x v="23"/>
    <x v="4"/>
    <d v="2019-05-01T00:00:00"/>
    <x v="0"/>
    <n v="2313"/>
    <n v="2246"/>
    <n v="4559"/>
    <s v="Trans State Airlines"/>
    <x v="1"/>
  </r>
  <r>
    <x v="23"/>
    <x v="4"/>
    <d v="2019-05-01T00:00:00"/>
    <x v="0"/>
    <n v="671"/>
    <n v="1143"/>
    <n v="1814"/>
    <s v="United Airlines"/>
    <x v="1"/>
  </r>
  <r>
    <x v="23"/>
    <x v="4"/>
    <d v="2019-05-01T00:00:00"/>
    <x v="0"/>
    <n v="45"/>
    <n v="45"/>
    <n v="90"/>
    <s v="Sun Country"/>
    <x v="2"/>
  </r>
  <r>
    <x v="23"/>
    <x v="4"/>
    <d v="2019-05-01T00:00:00"/>
    <x v="0"/>
    <n v="145"/>
    <n v="145"/>
    <n v="290"/>
    <s v="Swift Air"/>
    <x v="2"/>
  </r>
  <r>
    <x v="23"/>
    <x v="4"/>
    <d v="2019-05-01T00:00:00"/>
    <x v="2"/>
    <n v="245"/>
    <n v="352"/>
    <n v="597"/>
    <s v="Delta Airlines"/>
    <x v="1"/>
  </r>
  <r>
    <x v="23"/>
    <x v="4"/>
    <d v="2019-05-01T00:00:00"/>
    <x v="2"/>
    <n v="1793"/>
    <n v="2979"/>
    <n v="4772"/>
    <s v="United Airlines"/>
    <x v="1"/>
  </r>
  <r>
    <x v="23"/>
    <x v="4"/>
    <d v="2019-05-01T00:00:00"/>
    <x v="4"/>
    <n v="18961"/>
    <n v="2183"/>
    <n v="21144"/>
    <m/>
    <x v="1"/>
  </r>
  <r>
    <x v="23"/>
    <x v="4"/>
    <d v="2019-05-01T00:00:00"/>
    <x v="3"/>
    <n v="2378"/>
    <n v="2383"/>
    <n v="4761"/>
    <s v="United Airlines"/>
    <x v="1"/>
  </r>
  <r>
    <x v="23"/>
    <x v="4"/>
    <d v="2019-05-01T00:00:00"/>
    <x v="3"/>
    <n v="149"/>
    <n v="149"/>
    <n v="298"/>
    <s v="Swift Air"/>
    <x v="2"/>
  </r>
  <r>
    <x v="23"/>
    <x v="5"/>
    <d v="2019-06-01T00:00:00"/>
    <x v="7"/>
    <n v="1838"/>
    <n v="1873"/>
    <n v="3711"/>
    <s v="United Airlines"/>
    <x v="1"/>
  </r>
  <r>
    <x v="23"/>
    <x v="5"/>
    <d v="2019-06-01T00:00:00"/>
    <x v="6"/>
    <n v="625"/>
    <n v="694"/>
    <n v="1319"/>
    <s v="KG"/>
    <x v="1"/>
  </r>
  <r>
    <x v="23"/>
    <x v="5"/>
    <d v="2019-06-01T00:00:00"/>
    <x v="8"/>
    <n v="839"/>
    <n v="701"/>
    <n v="1540"/>
    <s v="KG"/>
    <x v="1"/>
  </r>
  <r>
    <x v="23"/>
    <x v="5"/>
    <d v="2019-06-01T00:00:00"/>
    <x v="2"/>
    <n v="3631"/>
    <n v="4126"/>
    <n v="7757"/>
    <s v="United Airlines"/>
    <x v="1"/>
  </r>
  <r>
    <x v="23"/>
    <x v="5"/>
    <d v="2019-06-01T00:00:00"/>
    <x v="2"/>
    <n v="1348"/>
    <n v="1546"/>
    <n v="2894"/>
    <s v="Delta Airlines"/>
    <x v="1"/>
  </r>
  <r>
    <x v="23"/>
    <x v="5"/>
    <d v="2019-06-01T00:00:00"/>
    <x v="3"/>
    <n v="2619"/>
    <n v="2523"/>
    <n v="5142"/>
    <s v="United Airlines"/>
    <x v="1"/>
  </r>
  <r>
    <x v="23"/>
    <x v="5"/>
    <d v="2019-06-01T00:00:00"/>
    <x v="3"/>
    <n v="69"/>
    <n v="0"/>
    <n v="69"/>
    <s v="Swift Air"/>
    <x v="2"/>
  </r>
  <r>
    <x v="23"/>
    <x v="6"/>
    <d v="2019-07-01T00:00:00"/>
    <x v="3"/>
    <n v="0"/>
    <n v="69"/>
    <n v="69"/>
    <s v="Swift Air"/>
    <x v="2"/>
  </r>
  <r>
    <x v="23"/>
    <x v="6"/>
    <d v="2019-07-01T00:00:00"/>
    <x v="5"/>
    <n v="1668"/>
    <n v="1622"/>
    <n v="3290"/>
    <s v="United Airlines"/>
    <x v="1"/>
  </r>
  <r>
    <x v="23"/>
    <x v="5"/>
    <d v="2019-06-01T00:00:00"/>
    <x v="5"/>
    <n v="1565"/>
    <n v="1368"/>
    <n v="2933"/>
    <s v="United Airlines"/>
    <x v="1"/>
  </r>
  <r>
    <x v="23"/>
    <x v="6"/>
    <d v="2019-07-01T00:00:00"/>
    <x v="1"/>
    <n v="1927"/>
    <n v="1999"/>
    <n v="3926"/>
    <s v="American Airlines"/>
    <x v="1"/>
  </r>
  <r>
    <x v="23"/>
    <x v="5"/>
    <d v="2019-06-01T00:00:00"/>
    <x v="1"/>
    <n v="1648"/>
    <n v="1829"/>
    <n v="3477"/>
    <s v="American Airlines"/>
    <x v="1"/>
  </r>
  <r>
    <x v="23"/>
    <x v="5"/>
    <d v="2019-06-01T00:00:00"/>
    <x v="4"/>
    <n v="48187"/>
    <n v="53823"/>
    <n v="102010"/>
    <m/>
    <x v="1"/>
  </r>
  <r>
    <x v="23"/>
    <x v="6"/>
    <d v="2019-07-01T00:00:00"/>
    <x v="8"/>
    <n v="880"/>
    <n v="774"/>
    <n v="1654"/>
    <s v="KG"/>
    <x v="1"/>
  </r>
  <r>
    <x v="23"/>
    <x v="5"/>
    <d v="2019-06-01T00:00:00"/>
    <x v="0"/>
    <n v="2393"/>
    <n v="2374"/>
    <n v="4767"/>
    <s v="Delta Airlines"/>
    <x v="1"/>
  </r>
  <r>
    <x v="23"/>
    <x v="5"/>
    <d v="2019-06-01T00:00:00"/>
    <x v="0"/>
    <n v="4230"/>
    <n v="4109"/>
    <n v="8339"/>
    <s v="GoJet Airlines"/>
    <x v="1"/>
  </r>
  <r>
    <x v="23"/>
    <x v="5"/>
    <d v="2019-06-01T00:00:00"/>
    <x v="0"/>
    <n v="762"/>
    <n v="692"/>
    <n v="1454"/>
    <s v="Trans State Airlines"/>
    <x v="1"/>
  </r>
  <r>
    <x v="23"/>
    <x v="5"/>
    <d v="2019-06-01T00:00:00"/>
    <x v="0"/>
    <n v="1691"/>
    <n v="1967"/>
    <n v="3658"/>
    <s v="United Airlines"/>
    <x v="1"/>
  </r>
  <r>
    <x v="23"/>
    <x v="5"/>
    <d v="2019-06-01T00:00:00"/>
    <x v="0"/>
    <n v="30"/>
    <n v="30"/>
    <n v="60"/>
    <s v="Sun Country"/>
    <x v="2"/>
  </r>
  <r>
    <x v="23"/>
    <x v="6"/>
    <d v="2019-07-01T00:00:00"/>
    <x v="0"/>
    <n v="2430"/>
    <n v="2341"/>
    <n v="4771"/>
    <s v="Delta Airlines"/>
    <x v="1"/>
  </r>
  <r>
    <x v="23"/>
    <x v="6"/>
    <d v="2019-07-01T00:00:00"/>
    <x v="0"/>
    <n v="3463"/>
    <n v="3399"/>
    <n v="6862"/>
    <s v="GoJet Airlines"/>
    <x v="1"/>
  </r>
  <r>
    <x v="23"/>
    <x v="6"/>
    <d v="2019-07-01T00:00:00"/>
    <x v="0"/>
    <n v="1220"/>
    <n v="1233"/>
    <n v="2453"/>
    <s v="Trans State Airlines"/>
    <x v="1"/>
  </r>
  <r>
    <x v="23"/>
    <x v="6"/>
    <d v="2019-07-01T00:00:00"/>
    <x v="0"/>
    <n v="2080"/>
    <n v="2185"/>
    <n v="4265"/>
    <s v="United Airlines"/>
    <x v="1"/>
  </r>
  <r>
    <x v="23"/>
    <x v="6"/>
    <d v="2019-07-01T00:00:00"/>
    <x v="0"/>
    <n v="37"/>
    <n v="37"/>
    <n v="74"/>
    <s v="Sun Country"/>
    <x v="2"/>
  </r>
  <r>
    <x v="23"/>
    <x v="6"/>
    <d v="2019-07-01T00:00:00"/>
    <x v="0"/>
    <n v="124"/>
    <n v="124"/>
    <n v="248"/>
    <s v="Swift Air"/>
    <x v="2"/>
  </r>
  <r>
    <x v="23"/>
    <x v="7"/>
    <d v="2019-08-01T00:00:00"/>
    <x v="1"/>
    <n v="1831"/>
    <n v="1847"/>
    <n v="3678"/>
    <s v="American Airlines"/>
    <x v="1"/>
  </r>
  <r>
    <x v="23"/>
    <x v="6"/>
    <d v="2019-07-01T00:00:00"/>
    <x v="2"/>
    <n v="5034"/>
    <n v="4663"/>
    <n v="9697"/>
    <s v="United Airlines"/>
    <x v="1"/>
  </r>
  <r>
    <x v="23"/>
    <x v="6"/>
    <d v="2019-07-01T00:00:00"/>
    <x v="2"/>
    <n v="1487"/>
    <n v="1582"/>
    <n v="3069"/>
    <s v="Delta Airlines"/>
    <x v="1"/>
  </r>
  <r>
    <x v="23"/>
    <x v="7"/>
    <d v="2019-08-01T00:00:00"/>
    <x v="2"/>
    <n v="4421"/>
    <n v="4434"/>
    <n v="8855"/>
    <s v="United Airlines"/>
    <x v="1"/>
  </r>
  <r>
    <x v="23"/>
    <x v="7"/>
    <d v="2019-08-01T00:00:00"/>
    <x v="2"/>
    <n v="1511"/>
    <n v="1501"/>
    <n v="3012"/>
    <s v="Delta Airlines"/>
    <x v="1"/>
  </r>
  <r>
    <x v="23"/>
    <x v="6"/>
    <d v="2019-07-01T00:00:00"/>
    <x v="3"/>
    <n v="2563"/>
    <n v="2621"/>
    <n v="5184"/>
    <s v="United Airlines"/>
    <x v="1"/>
  </r>
  <r>
    <x v="23"/>
    <x v="7"/>
    <d v="2019-08-01T00:00:00"/>
    <x v="3"/>
    <n v="2762"/>
    <n v="2695"/>
    <n v="5457"/>
    <s v="United Airlines"/>
    <x v="1"/>
  </r>
  <r>
    <x v="23"/>
    <x v="7"/>
    <d v="2019-08-01T00:00:00"/>
    <x v="7"/>
    <n v="2123"/>
    <n v="2022"/>
    <n v="4145"/>
    <s v="United Airlines"/>
    <x v="1"/>
  </r>
  <r>
    <x v="23"/>
    <x v="6"/>
    <d v="2019-07-01T00:00:00"/>
    <x v="7"/>
    <n v="2339"/>
    <n v="2355"/>
    <n v="4694"/>
    <s v="United Airlines"/>
    <x v="1"/>
  </r>
  <r>
    <x v="23"/>
    <x v="6"/>
    <d v="2019-07-01T00:00:00"/>
    <x v="7"/>
    <n v="38"/>
    <m/>
    <n v="38"/>
    <s v="United Airlines"/>
    <x v="1"/>
  </r>
  <r>
    <x v="23"/>
    <x v="6"/>
    <d v="2019-07-01T00:00:00"/>
    <x v="6"/>
    <n v="641"/>
    <n v="609"/>
    <n v="1250"/>
    <s v="KG"/>
    <x v="1"/>
  </r>
  <r>
    <x v="23"/>
    <x v="7"/>
    <d v="2019-08-01T00:00:00"/>
    <x v="6"/>
    <n v="731"/>
    <n v="703"/>
    <n v="1434"/>
    <s v="KG"/>
    <x v="1"/>
  </r>
  <r>
    <x v="23"/>
    <x v="6"/>
    <d v="2019-07-01T00:00:00"/>
    <x v="4"/>
    <n v="62417"/>
    <n v="63311"/>
    <n v="125728"/>
    <m/>
    <x v="1"/>
  </r>
  <r>
    <x v="23"/>
    <x v="7"/>
    <d v="2019-08-01T00:00:00"/>
    <x v="4"/>
    <n v="64055"/>
    <n v="61474"/>
    <n v="125529"/>
    <m/>
    <x v="1"/>
  </r>
  <r>
    <x v="23"/>
    <x v="7"/>
    <d v="2019-08-01T00:00:00"/>
    <x v="8"/>
    <n v="1006"/>
    <n v="785"/>
    <n v="1791"/>
    <s v="KG"/>
    <x v="1"/>
  </r>
  <r>
    <x v="23"/>
    <x v="7"/>
    <d v="2019-08-01T00:00:00"/>
    <x v="5"/>
    <n v="1632"/>
    <n v="1593"/>
    <n v="3225"/>
    <s v="United Airlines"/>
    <x v="1"/>
  </r>
  <r>
    <x v="23"/>
    <x v="7"/>
    <d v="2019-08-01T00:00:00"/>
    <x v="0"/>
    <n v="2491"/>
    <n v="2314"/>
    <n v="4805"/>
    <s v="Delta Airlines"/>
    <x v="1"/>
  </r>
  <r>
    <x v="23"/>
    <x v="7"/>
    <d v="2019-08-01T00:00:00"/>
    <x v="0"/>
    <n v="838"/>
    <n v="789"/>
    <n v="1627"/>
    <s v="GoJet Airlines"/>
    <x v="1"/>
  </r>
  <r>
    <x v="23"/>
    <x v="7"/>
    <d v="2019-08-01T00:00:00"/>
    <x v="0"/>
    <n v="2893"/>
    <n v="2844"/>
    <n v="5737"/>
    <s v="Trans State Airlines"/>
    <x v="1"/>
  </r>
  <r>
    <x v="23"/>
    <x v="7"/>
    <d v="2019-08-01T00:00:00"/>
    <x v="0"/>
    <n v="2958"/>
    <n v="2889"/>
    <n v="5847"/>
    <s v="United Airlines"/>
    <x v="1"/>
  </r>
  <r>
    <x v="23"/>
    <x v="8"/>
    <d v="2019-09-01T00:00:00"/>
    <x v="6"/>
    <n v="663"/>
    <n v="650"/>
    <n v="1313"/>
    <s v="KG"/>
    <x v="1"/>
  </r>
  <r>
    <x v="23"/>
    <x v="8"/>
    <d v="2019-09-01T00:00:00"/>
    <x v="2"/>
    <n v="3695"/>
    <n v="3395"/>
    <n v="7090"/>
    <s v="United Airlines"/>
    <x v="1"/>
  </r>
  <r>
    <x v="23"/>
    <x v="8"/>
    <d v="2019-09-01T00:00:00"/>
    <x v="2"/>
    <n v="1471"/>
    <n v="1301"/>
    <n v="2772"/>
    <s v="United Airlines"/>
    <x v="1"/>
  </r>
  <r>
    <x v="23"/>
    <x v="8"/>
    <d v="2019-09-01T00:00:00"/>
    <x v="5"/>
    <n v="1742"/>
    <n v="1586"/>
    <n v="3328"/>
    <s v="United Airlines"/>
    <x v="1"/>
  </r>
  <r>
    <x v="23"/>
    <x v="8"/>
    <d v="2019-09-01T00:00:00"/>
    <x v="1"/>
    <n v="1839"/>
    <n v="1900"/>
    <n v="3739"/>
    <s v="American Airlines"/>
    <x v="1"/>
  </r>
  <r>
    <x v="23"/>
    <x v="8"/>
    <d v="2019-09-01T00:00:00"/>
    <x v="3"/>
    <n v="2556"/>
    <n v="2428"/>
    <n v="4984"/>
    <s v="United Airlines"/>
    <x v="1"/>
  </r>
  <r>
    <x v="23"/>
    <x v="8"/>
    <d v="2019-09-01T00:00:00"/>
    <x v="8"/>
    <n v="963"/>
    <n v="716"/>
    <n v="1679"/>
    <s v="KG"/>
    <x v="1"/>
  </r>
  <r>
    <x v="23"/>
    <x v="8"/>
    <d v="2019-09-01T00:00:00"/>
    <x v="7"/>
    <n v="1936"/>
    <n v="1987"/>
    <n v="3923"/>
    <s v="United Airlines"/>
    <x v="1"/>
  </r>
  <r>
    <x v="23"/>
    <x v="8"/>
    <d v="2019-09-01T00:00:00"/>
    <x v="4"/>
    <n v="47761"/>
    <n v="43203"/>
    <n v="90964"/>
    <m/>
    <x v="1"/>
  </r>
  <r>
    <x v="24"/>
    <x v="12"/>
    <m/>
    <x v="10"/>
    <m/>
    <m/>
    <m/>
    <m/>
    <x v="0"/>
  </r>
  <r>
    <x v="24"/>
    <x v="12"/>
    <m/>
    <x v="10"/>
    <m/>
    <m/>
    <m/>
    <m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994">
  <r>
    <x v="0"/>
    <x v="0"/>
    <d v="1996-01-01T00:00:00"/>
    <x v="0"/>
    <n v="4818"/>
    <n v="4255"/>
    <n v="9073"/>
  </r>
  <r>
    <x v="0"/>
    <x v="1"/>
    <d v="1996-02-01T00:00:00"/>
    <x v="0"/>
    <n v="4309"/>
    <n v="4323"/>
    <n v="8632"/>
  </r>
  <r>
    <x v="0"/>
    <x v="2"/>
    <d v="1996-03-01T00:00:00"/>
    <x v="0"/>
    <n v="4665"/>
    <n v="4362"/>
    <n v="9027"/>
  </r>
  <r>
    <x v="0"/>
    <x v="3"/>
    <d v="1996-04-01T00:00:00"/>
    <x v="0"/>
    <n v="4332"/>
    <n v="4814"/>
    <n v="9146"/>
  </r>
  <r>
    <x v="0"/>
    <x v="4"/>
    <d v="1996-05-01T00:00:00"/>
    <x v="0"/>
    <n v="5605"/>
    <n v="5529"/>
    <n v="11134"/>
  </r>
  <r>
    <x v="0"/>
    <x v="5"/>
    <d v="1996-06-01T00:00:00"/>
    <x v="0"/>
    <n v="5761"/>
    <n v="6065"/>
    <n v="11826"/>
  </r>
  <r>
    <x v="0"/>
    <x v="6"/>
    <d v="1996-07-01T00:00:00"/>
    <x v="0"/>
    <n v="5709"/>
    <n v="5498"/>
    <n v="11207"/>
  </r>
  <r>
    <x v="0"/>
    <x v="7"/>
    <d v="1996-08-01T00:00:00"/>
    <x v="0"/>
    <n v="5402"/>
    <n v="5628"/>
    <n v="11030"/>
  </r>
  <r>
    <x v="0"/>
    <x v="8"/>
    <d v="1996-09-01T00:00:00"/>
    <x v="0"/>
    <n v="4954"/>
    <n v="4694"/>
    <n v="9648"/>
  </r>
  <r>
    <x v="0"/>
    <x v="9"/>
    <d v="1996-10-01T00:00:00"/>
    <x v="0"/>
    <n v="5507"/>
    <n v="5076"/>
    <n v="10583"/>
  </r>
  <r>
    <x v="0"/>
    <x v="10"/>
    <d v="1996-11-01T00:00:00"/>
    <x v="0"/>
    <n v="5019"/>
    <n v="4870"/>
    <n v="9889"/>
  </r>
  <r>
    <x v="0"/>
    <x v="11"/>
    <d v="1996-12-01T00:00:00"/>
    <x v="0"/>
    <n v="5888"/>
    <n v="6051"/>
    <n v="11939"/>
  </r>
  <r>
    <x v="1"/>
    <x v="0"/>
    <d v="1997-01-01T00:00:00"/>
    <x v="0"/>
    <n v="4869"/>
    <n v="4447"/>
    <n v="9316"/>
  </r>
  <r>
    <x v="1"/>
    <x v="1"/>
    <d v="1997-02-01T00:00:00"/>
    <x v="0"/>
    <n v="4162"/>
    <n v="4037"/>
    <n v="8199"/>
  </r>
  <r>
    <x v="1"/>
    <x v="2"/>
    <d v="1997-03-01T00:00:00"/>
    <x v="0"/>
    <n v="5346"/>
    <n v="5351"/>
    <n v="10697"/>
  </r>
  <r>
    <x v="1"/>
    <x v="3"/>
    <d v="1997-04-01T00:00:00"/>
    <x v="0"/>
    <n v="4907"/>
    <n v="4790"/>
    <n v="9697"/>
  </r>
  <r>
    <x v="1"/>
    <x v="4"/>
    <d v="1997-05-01T00:00:00"/>
    <x v="0"/>
    <n v="5439"/>
    <n v="5389"/>
    <n v="10828"/>
  </r>
  <r>
    <x v="1"/>
    <x v="5"/>
    <d v="1997-06-01T00:00:00"/>
    <x v="0"/>
    <n v="5925"/>
    <n v="6070"/>
    <n v="11995"/>
  </r>
  <r>
    <x v="1"/>
    <x v="6"/>
    <d v="1997-07-01T00:00:00"/>
    <x v="0"/>
    <n v="6441"/>
    <n v="6358"/>
    <n v="12799"/>
  </r>
  <r>
    <x v="1"/>
    <x v="7"/>
    <d v="1997-08-01T00:00:00"/>
    <x v="0"/>
    <n v="6666"/>
    <n v="6627"/>
    <n v="13293"/>
  </r>
  <r>
    <x v="1"/>
    <x v="8"/>
    <d v="1997-09-01T00:00:00"/>
    <x v="0"/>
    <n v="5378"/>
    <n v="5378"/>
    <n v="10756"/>
  </r>
  <r>
    <x v="1"/>
    <x v="9"/>
    <d v="1997-10-01T00:00:00"/>
    <x v="0"/>
    <n v="6247"/>
    <n v="5854"/>
    <n v="12101"/>
  </r>
  <r>
    <x v="1"/>
    <x v="10"/>
    <d v="1997-11-01T00:00:00"/>
    <x v="0"/>
    <n v="5183"/>
    <n v="5051"/>
    <n v="10234"/>
  </r>
  <r>
    <x v="1"/>
    <x v="11"/>
    <d v="1997-12-01T00:00:00"/>
    <x v="0"/>
    <n v="6165"/>
    <n v="6500"/>
    <n v="12665"/>
  </r>
  <r>
    <x v="2"/>
    <x v="0"/>
    <d v="1998-01-01T00:00:00"/>
    <x v="0"/>
    <n v="5055"/>
    <n v="4527"/>
    <n v="9582"/>
  </r>
  <r>
    <x v="2"/>
    <x v="1"/>
    <d v="1998-02-01T00:00:00"/>
    <x v="0"/>
    <n v="4427"/>
    <n v="4229"/>
    <n v="8656"/>
  </r>
  <r>
    <x v="2"/>
    <x v="2"/>
    <d v="1998-03-01T00:00:00"/>
    <x v="0"/>
    <n v="5600"/>
    <n v="5758"/>
    <n v="11358"/>
  </r>
  <r>
    <x v="2"/>
    <x v="3"/>
    <d v="1998-04-01T00:00:00"/>
    <x v="0"/>
    <n v="5068"/>
    <n v="5101"/>
    <n v="10169"/>
  </r>
  <r>
    <x v="2"/>
    <x v="4"/>
    <d v="1998-05-01T00:00:00"/>
    <x v="0"/>
    <n v="5102"/>
    <n v="5280"/>
    <n v="10382"/>
  </r>
  <r>
    <x v="2"/>
    <x v="5"/>
    <d v="1998-06-01T00:00:00"/>
    <x v="0"/>
    <n v="6171"/>
    <n v="6344"/>
    <n v="12515"/>
  </r>
  <r>
    <x v="2"/>
    <x v="6"/>
    <d v="1998-07-01T00:00:00"/>
    <x v="0"/>
    <n v="6871"/>
    <n v="7129"/>
    <n v="14000"/>
  </r>
  <r>
    <x v="2"/>
    <x v="7"/>
    <d v="1998-08-01T00:00:00"/>
    <x v="0"/>
    <n v="7148"/>
    <n v="6967"/>
    <n v="14115"/>
  </r>
  <r>
    <x v="2"/>
    <x v="8"/>
    <d v="1998-09-01T00:00:00"/>
    <x v="0"/>
    <n v="6737"/>
    <n v="6031"/>
    <n v="12768"/>
  </r>
  <r>
    <x v="2"/>
    <x v="9"/>
    <d v="1998-10-01T00:00:00"/>
    <x v="0"/>
    <n v="6214"/>
    <n v="5904"/>
    <n v="12118"/>
  </r>
  <r>
    <x v="2"/>
    <x v="10"/>
    <d v="1998-11-01T00:00:00"/>
    <x v="0"/>
    <n v="5586"/>
    <n v="5642"/>
    <n v="11228"/>
  </r>
  <r>
    <x v="2"/>
    <x v="11"/>
    <d v="1998-12-01T00:00:00"/>
    <x v="0"/>
    <n v="6431"/>
    <n v="6580"/>
    <n v="13011"/>
  </r>
  <r>
    <x v="3"/>
    <x v="0"/>
    <d v="1999-01-01T00:00:00"/>
    <x v="0"/>
    <n v="5060"/>
    <n v="4744"/>
    <n v="9804"/>
  </r>
  <r>
    <x v="3"/>
    <x v="1"/>
    <d v="1999-02-01T00:00:00"/>
    <x v="0"/>
    <n v="4546"/>
    <n v="4421"/>
    <n v="8967"/>
  </r>
  <r>
    <x v="3"/>
    <x v="2"/>
    <d v="1999-03-01T00:00:00"/>
    <x v="0"/>
    <n v="5788"/>
    <n v="5447"/>
    <n v="11235"/>
  </r>
  <r>
    <x v="3"/>
    <x v="3"/>
    <d v="1999-04-01T00:00:00"/>
    <x v="0"/>
    <n v="5163"/>
    <n v="5635"/>
    <n v="10798"/>
  </r>
  <r>
    <x v="3"/>
    <x v="4"/>
    <d v="1999-05-01T00:00:00"/>
    <x v="0"/>
    <n v="5429"/>
    <n v="5434"/>
    <n v="10863"/>
  </r>
  <r>
    <x v="3"/>
    <x v="5"/>
    <d v="1999-06-01T00:00:00"/>
    <x v="0"/>
    <n v="6285"/>
    <n v="6302"/>
    <n v="12587"/>
  </r>
  <r>
    <x v="3"/>
    <x v="6"/>
    <d v="1999-07-01T00:00:00"/>
    <x v="0"/>
    <n v="6724"/>
    <n v="6302"/>
    <n v="13026"/>
  </r>
  <r>
    <x v="3"/>
    <x v="7"/>
    <d v="1999-08-01T00:00:00"/>
    <x v="0"/>
    <n v="6278"/>
    <n v="6248"/>
    <n v="12526"/>
  </r>
  <r>
    <x v="3"/>
    <x v="8"/>
    <d v="1999-09-01T00:00:00"/>
    <x v="0"/>
    <n v="6237"/>
    <n v="6114"/>
    <n v="12351"/>
  </r>
  <r>
    <x v="3"/>
    <x v="9"/>
    <d v="1999-10-01T00:00:00"/>
    <x v="0"/>
    <n v="6292"/>
    <n v="6114"/>
    <n v="12406"/>
  </r>
  <r>
    <x v="3"/>
    <x v="10"/>
    <d v="1999-11-01T00:00:00"/>
    <x v="0"/>
    <n v="5800"/>
    <n v="5640"/>
    <n v="11440"/>
  </r>
  <r>
    <x v="3"/>
    <x v="11"/>
    <d v="1999-12-01T00:00:00"/>
    <x v="0"/>
    <n v="6708"/>
    <n v="6114"/>
    <n v="12822"/>
  </r>
  <r>
    <x v="4"/>
    <x v="0"/>
    <d v="2000-01-01T00:00:00"/>
    <x v="0"/>
    <n v="4815"/>
    <n v="4489"/>
    <n v="9304"/>
  </r>
  <r>
    <x v="4"/>
    <x v="1"/>
    <d v="2000-02-01T00:00:00"/>
    <x v="0"/>
    <n v="4493"/>
    <n v="4441"/>
    <n v="8934"/>
  </r>
  <r>
    <x v="4"/>
    <x v="2"/>
    <d v="2000-03-01T00:00:00"/>
    <x v="0"/>
    <n v="6074"/>
    <n v="6077"/>
    <n v="12151"/>
  </r>
  <r>
    <x v="4"/>
    <x v="3"/>
    <d v="2000-04-01T00:00:00"/>
    <x v="0"/>
    <n v="5555"/>
    <n v="5465"/>
    <n v="11020"/>
  </r>
  <r>
    <x v="4"/>
    <x v="4"/>
    <d v="2000-05-01T00:00:00"/>
    <x v="0"/>
    <n v="5616"/>
    <n v="5996"/>
    <n v="11612"/>
  </r>
  <r>
    <x v="4"/>
    <x v="5"/>
    <d v="2000-06-01T00:00:00"/>
    <x v="0"/>
    <n v="6395"/>
    <n v="6311"/>
    <n v="12706"/>
  </r>
  <r>
    <x v="4"/>
    <x v="6"/>
    <d v="2000-07-01T00:00:00"/>
    <x v="0"/>
    <n v="6615"/>
    <n v="6296"/>
    <n v="12911"/>
  </r>
  <r>
    <x v="4"/>
    <x v="7"/>
    <d v="2000-08-01T00:00:00"/>
    <x v="0"/>
    <n v="6603"/>
    <n v="6507"/>
    <n v="13110"/>
  </r>
  <r>
    <x v="4"/>
    <x v="8"/>
    <d v="2000-09-01T00:00:00"/>
    <x v="0"/>
    <n v="5483"/>
    <n v="5323"/>
    <n v="10806"/>
  </r>
  <r>
    <x v="4"/>
    <x v="9"/>
    <d v="2000-10-01T00:00:00"/>
    <x v="0"/>
    <n v="6693"/>
    <n v="6403"/>
    <n v="13096"/>
  </r>
  <r>
    <x v="4"/>
    <x v="10"/>
    <d v="2000-11-01T00:00:00"/>
    <x v="0"/>
    <n v="6057"/>
    <n v="5831"/>
    <n v="11888"/>
  </r>
  <r>
    <x v="4"/>
    <x v="11"/>
    <d v="2000-12-01T00:00:00"/>
    <x v="0"/>
    <n v="5923"/>
    <n v="6213"/>
    <n v="12136"/>
  </r>
  <r>
    <x v="5"/>
    <x v="0"/>
    <d v="2001-01-01T00:00:00"/>
    <x v="0"/>
    <n v="5483"/>
    <n v="5323"/>
    <n v="10806"/>
  </r>
  <r>
    <x v="5"/>
    <x v="1"/>
    <d v="2001-02-01T00:00:00"/>
    <x v="0"/>
    <n v="4033"/>
    <n v="4004"/>
    <n v="8037"/>
  </r>
  <r>
    <x v="5"/>
    <x v="2"/>
    <d v="2001-03-01T00:00:00"/>
    <x v="0"/>
    <n v="5680"/>
    <n v="5418"/>
    <n v="11098"/>
  </r>
  <r>
    <x v="5"/>
    <x v="3"/>
    <d v="2001-04-01T00:00:00"/>
    <x v="0"/>
    <n v="5022"/>
    <n v="5044"/>
    <n v="10066"/>
  </r>
  <r>
    <x v="5"/>
    <x v="4"/>
    <d v="2001-05-01T00:00:00"/>
    <x v="0"/>
    <n v="6145"/>
    <n v="6114"/>
    <n v="12259"/>
  </r>
  <r>
    <x v="5"/>
    <x v="5"/>
    <d v="2001-06-01T00:00:00"/>
    <x v="0"/>
    <n v="6461"/>
    <n v="6614"/>
    <n v="13075"/>
  </r>
  <r>
    <x v="5"/>
    <x v="6"/>
    <d v="2001-07-01T00:00:00"/>
    <x v="0"/>
    <n v="6550"/>
    <n v="6376"/>
    <n v="12926"/>
  </r>
  <r>
    <x v="5"/>
    <x v="7"/>
    <d v="2001-08-01T00:00:00"/>
    <x v="0"/>
    <n v="6943"/>
    <n v="6861"/>
    <n v="13804"/>
  </r>
  <r>
    <x v="5"/>
    <x v="8"/>
    <d v="2001-09-01T00:00:00"/>
    <x v="0"/>
    <n v="3957"/>
    <n v="3686"/>
    <n v="7643"/>
  </r>
  <r>
    <x v="5"/>
    <x v="9"/>
    <d v="2001-10-01T00:00:00"/>
    <x v="0"/>
    <n v="5091"/>
    <n v="4762"/>
    <n v="9853"/>
  </r>
  <r>
    <x v="5"/>
    <x v="10"/>
    <d v="2001-11-01T00:00:00"/>
    <x v="0"/>
    <n v="4556"/>
    <n v="4350"/>
    <n v="8906"/>
  </r>
  <r>
    <x v="5"/>
    <x v="11"/>
    <d v="2001-12-01T00:00:00"/>
    <x v="0"/>
    <n v="4955"/>
    <n v="5123"/>
    <n v="10078"/>
  </r>
  <r>
    <x v="6"/>
    <x v="0"/>
    <d v="2002-01-01T00:00:00"/>
    <x v="0"/>
    <n v="4403"/>
    <n v="4040"/>
    <n v="8443"/>
  </r>
  <r>
    <x v="6"/>
    <x v="1"/>
    <d v="2002-02-01T00:00:00"/>
    <x v="0"/>
    <n v="4456"/>
    <n v="4196"/>
    <n v="8652"/>
  </r>
  <r>
    <x v="6"/>
    <x v="2"/>
    <d v="2002-03-01T00:00:00"/>
    <x v="0"/>
    <n v="4872"/>
    <n v="4783"/>
    <n v="9655"/>
  </r>
  <r>
    <x v="6"/>
    <x v="3"/>
    <d v="2002-04-01T00:00:00"/>
    <x v="0"/>
    <n v="4527"/>
    <n v="4416"/>
    <n v="8943"/>
  </r>
  <r>
    <x v="6"/>
    <x v="4"/>
    <d v="2002-05-01T00:00:00"/>
    <x v="0"/>
    <n v="4627"/>
    <n v="4745"/>
    <n v="9372"/>
  </r>
  <r>
    <x v="6"/>
    <x v="5"/>
    <d v="2002-06-01T00:00:00"/>
    <x v="0"/>
    <n v="5140"/>
    <n v="5265"/>
    <n v="10405"/>
  </r>
  <r>
    <x v="6"/>
    <x v="6"/>
    <d v="2002-07-01T00:00:00"/>
    <x v="0"/>
    <n v="5042"/>
    <n v="4924"/>
    <n v="9966"/>
  </r>
  <r>
    <x v="6"/>
    <x v="7"/>
    <d v="2002-08-01T00:00:00"/>
    <x v="0"/>
    <n v="5244"/>
    <n v="5124"/>
    <n v="10368"/>
  </r>
  <r>
    <x v="6"/>
    <x v="8"/>
    <d v="2002-09-01T00:00:00"/>
    <x v="0"/>
    <n v="4263"/>
    <n v="4174"/>
    <n v="8437"/>
  </r>
  <r>
    <x v="6"/>
    <x v="9"/>
    <d v="2002-10-01T00:00:00"/>
    <x v="0"/>
    <n v="5165"/>
    <n v="4890"/>
    <n v="10055"/>
  </r>
  <r>
    <x v="6"/>
    <x v="10"/>
    <d v="2002-11-01T00:00:00"/>
    <x v="0"/>
    <n v="4598"/>
    <n v="4244"/>
    <n v="8842"/>
  </r>
  <r>
    <x v="6"/>
    <x v="11"/>
    <d v="2002-12-01T00:00:00"/>
    <x v="0"/>
    <n v="5315"/>
    <n v="5482"/>
    <n v="10797"/>
  </r>
  <r>
    <x v="7"/>
    <x v="0"/>
    <d v="2003-01-01T00:00:00"/>
    <x v="0"/>
    <n v="4369"/>
    <n v="4088"/>
    <n v="8457"/>
  </r>
  <r>
    <x v="7"/>
    <x v="1"/>
    <d v="2003-02-01T00:00:00"/>
    <x v="0"/>
    <n v="4216"/>
    <n v="3969"/>
    <n v="8185"/>
  </r>
  <r>
    <x v="7"/>
    <x v="2"/>
    <d v="2003-03-01T00:00:00"/>
    <x v="0"/>
    <n v="4688"/>
    <n v="4690"/>
    <n v="9378"/>
  </r>
  <r>
    <x v="7"/>
    <x v="3"/>
    <d v="2003-04-01T00:00:00"/>
    <x v="0"/>
    <n v="4207"/>
    <n v="4117"/>
    <n v="8324"/>
  </r>
  <r>
    <x v="7"/>
    <x v="4"/>
    <d v="2003-05-01T00:00:00"/>
    <x v="0"/>
    <n v="4651"/>
    <n v="4725"/>
    <n v="9376"/>
  </r>
  <r>
    <x v="7"/>
    <x v="5"/>
    <d v="2003-06-01T00:00:00"/>
    <x v="0"/>
    <n v="5176"/>
    <n v="5159"/>
    <n v="10335"/>
  </r>
  <r>
    <x v="7"/>
    <x v="6"/>
    <d v="2003-07-01T00:00:00"/>
    <x v="0"/>
    <n v="5037"/>
    <n v="5195"/>
    <n v="10232"/>
  </r>
  <r>
    <x v="7"/>
    <x v="7"/>
    <d v="2003-08-01T00:00:00"/>
    <x v="0"/>
    <n v="6399"/>
    <n v="6077"/>
    <n v="12476"/>
  </r>
  <r>
    <x v="7"/>
    <x v="8"/>
    <d v="2003-09-01T00:00:00"/>
    <x v="0"/>
    <n v="6347"/>
    <n v="6242"/>
    <n v="12589"/>
  </r>
  <r>
    <x v="7"/>
    <x v="9"/>
    <d v="2003-10-01T00:00:00"/>
    <x v="0"/>
    <n v="5944"/>
    <n v="5613"/>
    <n v="11557"/>
  </r>
  <r>
    <x v="7"/>
    <x v="10"/>
    <d v="2003-11-01T00:00:00"/>
    <x v="0"/>
    <n v="5112"/>
    <n v="5223"/>
    <n v="10335"/>
  </r>
  <r>
    <x v="7"/>
    <x v="11"/>
    <d v="2003-12-01T00:00:00"/>
    <x v="0"/>
    <n v="5747"/>
    <n v="5836"/>
    <n v="11583"/>
  </r>
  <r>
    <x v="8"/>
    <x v="0"/>
    <d v="2004-01-01T00:00:00"/>
    <x v="0"/>
    <n v="4617"/>
    <n v="4475"/>
    <n v="9092"/>
  </r>
  <r>
    <x v="8"/>
    <x v="1"/>
    <d v="2004-02-01T00:00:00"/>
    <x v="0"/>
    <n v="4649"/>
    <n v="4516"/>
    <n v="9165"/>
  </r>
  <r>
    <x v="8"/>
    <x v="2"/>
    <d v="2004-03-01T00:00:00"/>
    <x v="0"/>
    <n v="5140"/>
    <n v="5223"/>
    <n v="10363"/>
  </r>
  <r>
    <x v="8"/>
    <x v="3"/>
    <d v="2004-04-01T00:00:00"/>
    <x v="0"/>
    <n v="5262"/>
    <n v="5182"/>
    <n v="10444"/>
  </r>
  <r>
    <x v="8"/>
    <x v="4"/>
    <d v="2004-05-01T00:00:00"/>
    <x v="0"/>
    <n v="5450"/>
    <n v="5713"/>
    <n v="11163"/>
  </r>
  <r>
    <x v="8"/>
    <x v="5"/>
    <d v="2004-06-01T00:00:00"/>
    <x v="0"/>
    <n v="6096"/>
    <n v="6065"/>
    <n v="12161"/>
  </r>
  <r>
    <x v="8"/>
    <x v="6"/>
    <d v="2004-07-01T00:00:00"/>
    <x v="0"/>
    <n v="5892"/>
    <n v="6022"/>
    <n v="11914"/>
  </r>
  <r>
    <x v="8"/>
    <x v="7"/>
    <d v="2004-08-01T00:00:00"/>
    <x v="0"/>
    <n v="6070"/>
    <n v="5967"/>
    <n v="12037"/>
  </r>
  <r>
    <x v="8"/>
    <x v="8"/>
    <d v="2004-09-01T00:00:00"/>
    <x v="0"/>
    <n v="5828"/>
    <n v="5718"/>
    <n v="11546"/>
  </r>
  <r>
    <x v="8"/>
    <x v="9"/>
    <d v="2004-10-01T00:00:00"/>
    <x v="0"/>
    <n v="7422"/>
    <n v="6995"/>
    <n v="14417"/>
  </r>
  <r>
    <x v="8"/>
    <x v="10"/>
    <d v="2004-11-01T00:00:00"/>
    <x v="0"/>
    <n v="6691"/>
    <n v="6742"/>
    <n v="13433"/>
  </r>
  <r>
    <x v="8"/>
    <x v="11"/>
    <d v="2004-12-01T00:00:00"/>
    <x v="0"/>
    <n v="7324"/>
    <n v="7531"/>
    <n v="14855"/>
  </r>
  <r>
    <x v="9"/>
    <x v="0"/>
    <d v="2005-01-01T00:00:00"/>
    <x v="0"/>
    <n v="6285"/>
    <n v="5932"/>
    <n v="12217"/>
  </r>
  <r>
    <x v="9"/>
    <x v="1"/>
    <d v="2005-02-01T00:00:00"/>
    <x v="0"/>
    <n v="5610"/>
    <n v="5629"/>
    <n v="11239"/>
  </r>
  <r>
    <x v="9"/>
    <x v="2"/>
    <d v="2005-03-01T00:00:00"/>
    <x v="0"/>
    <n v="7579"/>
    <n v="7247"/>
    <n v="14826"/>
  </r>
  <r>
    <x v="9"/>
    <x v="3"/>
    <d v="2005-04-01T00:00:00"/>
    <x v="0"/>
    <n v="7517"/>
    <n v="7496"/>
    <n v="15013"/>
  </r>
  <r>
    <x v="9"/>
    <x v="4"/>
    <d v="2005-05-01T00:00:00"/>
    <x v="0"/>
    <n v="7765"/>
    <n v="8043"/>
    <n v="15808"/>
  </r>
  <r>
    <x v="9"/>
    <x v="5"/>
    <d v="2005-06-01T00:00:00"/>
    <x v="0"/>
    <n v="8830"/>
    <n v="9048"/>
    <n v="17878"/>
  </r>
  <r>
    <x v="9"/>
    <x v="6"/>
    <d v="2005-07-01T00:00:00"/>
    <x v="0"/>
    <n v="8876"/>
    <n v="8770"/>
    <n v="17646"/>
  </r>
  <r>
    <x v="9"/>
    <x v="7"/>
    <d v="2005-08-01T00:00:00"/>
    <x v="0"/>
    <n v="9091"/>
    <n v="9105"/>
    <n v="18196"/>
  </r>
  <r>
    <x v="9"/>
    <x v="8"/>
    <d v="2005-09-01T00:00:00"/>
    <x v="0"/>
    <n v="7793"/>
    <n v="7484"/>
    <n v="15277"/>
  </r>
  <r>
    <x v="9"/>
    <x v="9"/>
    <d v="2005-10-01T00:00:00"/>
    <x v="0"/>
    <n v="7938"/>
    <n v="8072"/>
    <n v="16010"/>
  </r>
  <r>
    <x v="9"/>
    <x v="10"/>
    <d v="2005-11-01T00:00:00"/>
    <x v="0"/>
    <n v="6708"/>
    <n v="6554"/>
    <n v="13262"/>
  </r>
  <r>
    <x v="9"/>
    <x v="11"/>
    <d v="2005-12-01T00:00:00"/>
    <x v="0"/>
    <n v="7000"/>
    <n v="6130"/>
    <n v="13130"/>
  </r>
  <r>
    <x v="10"/>
    <x v="0"/>
    <d v="2006-01-01T00:00:00"/>
    <x v="0"/>
    <n v="5910"/>
    <n v="5660"/>
    <n v="11570"/>
  </r>
  <r>
    <x v="10"/>
    <x v="1"/>
    <d v="2006-02-01T00:00:00"/>
    <x v="0"/>
    <n v="5374"/>
    <n v="5217"/>
    <n v="10591"/>
  </r>
  <r>
    <x v="10"/>
    <x v="2"/>
    <d v="2006-03-01T00:00:00"/>
    <x v="0"/>
    <n v="6550"/>
    <n v="6489"/>
    <n v="13039"/>
  </r>
  <r>
    <x v="10"/>
    <x v="3"/>
    <d v="2006-04-01T00:00:00"/>
    <x v="0"/>
    <n v="6474"/>
    <n v="6542"/>
    <n v="13016"/>
  </r>
  <r>
    <x v="10"/>
    <x v="4"/>
    <d v="2006-05-01T00:00:00"/>
    <x v="0"/>
    <n v="7172"/>
    <n v="6959"/>
    <n v="14131"/>
  </r>
  <r>
    <x v="10"/>
    <x v="5"/>
    <d v="2006-06-01T00:00:00"/>
    <x v="0"/>
    <n v="7739"/>
    <n v="7768"/>
    <n v="15507"/>
  </r>
  <r>
    <x v="10"/>
    <x v="6"/>
    <d v="2006-07-01T00:00:00"/>
    <x v="0"/>
    <n v="7587"/>
    <n v="7644"/>
    <n v="15231"/>
  </r>
  <r>
    <x v="10"/>
    <x v="7"/>
    <d v="2006-08-01T00:00:00"/>
    <x v="0"/>
    <n v="7363"/>
    <n v="7262"/>
    <n v="14625"/>
  </r>
  <r>
    <x v="10"/>
    <x v="8"/>
    <d v="2006-09-01T00:00:00"/>
    <x v="0"/>
    <n v="6337"/>
    <n v="6213"/>
    <n v="12550"/>
  </r>
  <r>
    <x v="10"/>
    <x v="9"/>
    <d v="2006-10-01T00:00:00"/>
    <x v="0"/>
    <n v="7004"/>
    <n v="6906"/>
    <n v="13910"/>
  </r>
  <r>
    <x v="10"/>
    <x v="10"/>
    <d v="2006-11-01T00:00:00"/>
    <x v="0"/>
    <n v="6453"/>
    <n v="6287"/>
    <n v="12740"/>
  </r>
  <r>
    <x v="10"/>
    <x v="11"/>
    <d v="2006-12-01T00:00:00"/>
    <x v="0"/>
    <n v="6506"/>
    <n v="6620"/>
    <n v="13126"/>
  </r>
  <r>
    <x v="11"/>
    <x v="0"/>
    <d v="2007-01-01T00:00:00"/>
    <x v="0"/>
    <n v="6649"/>
    <n v="6718"/>
    <n v="13367"/>
  </r>
  <r>
    <x v="11"/>
    <x v="1"/>
    <d v="2007-02-01T00:00:00"/>
    <x v="0"/>
    <n v="6297"/>
    <n v="5901"/>
    <n v="12198"/>
  </r>
  <r>
    <x v="11"/>
    <x v="2"/>
    <d v="2007-03-01T00:00:00"/>
    <x v="0"/>
    <n v="5297"/>
    <n v="5348"/>
    <n v="10645"/>
  </r>
  <r>
    <x v="11"/>
    <x v="3"/>
    <d v="2007-04-01T00:00:00"/>
    <x v="0"/>
    <n v="6153"/>
    <n v="6234"/>
    <n v="12387"/>
  </r>
  <r>
    <x v="11"/>
    <x v="4"/>
    <d v="2007-05-01T00:00:00"/>
    <x v="0"/>
    <n v="6400"/>
    <n v="6697"/>
    <n v="13097"/>
  </r>
  <r>
    <x v="11"/>
    <x v="5"/>
    <d v="2007-06-01T00:00:00"/>
    <x v="0"/>
    <n v="7177"/>
    <n v="7159"/>
    <n v="14336"/>
  </r>
  <r>
    <x v="11"/>
    <x v="6"/>
    <d v="2007-07-01T00:00:00"/>
    <x v="0"/>
    <n v="6864"/>
    <n v="6741"/>
    <n v="13605"/>
  </r>
  <r>
    <x v="11"/>
    <x v="7"/>
    <d v="2007-08-01T00:00:00"/>
    <x v="0"/>
    <n v="6977"/>
    <n v="7101"/>
    <n v="14078"/>
  </r>
  <r>
    <x v="11"/>
    <x v="8"/>
    <d v="2007-09-01T00:00:00"/>
    <x v="0"/>
    <n v="6335"/>
    <n v="6316"/>
    <n v="12651"/>
  </r>
  <r>
    <x v="11"/>
    <x v="9"/>
    <d v="2007-10-01T00:00:00"/>
    <x v="0"/>
    <n v="6462"/>
    <n v="6280"/>
    <n v="12742"/>
  </r>
  <r>
    <x v="11"/>
    <x v="10"/>
    <d v="2007-11-01T00:00:00"/>
    <x v="0"/>
    <n v="6053"/>
    <n v="6006"/>
    <n v="12059"/>
  </r>
  <r>
    <x v="11"/>
    <x v="11"/>
    <d v="2007-12-01T00:00:00"/>
    <x v="0"/>
    <n v="6244"/>
    <n v="6249"/>
    <n v="12493"/>
  </r>
  <r>
    <x v="12"/>
    <x v="0"/>
    <d v="2008-01-01T00:00:00"/>
    <x v="0"/>
    <n v="5590"/>
    <n v="5431"/>
    <n v="11021"/>
  </r>
  <r>
    <x v="12"/>
    <x v="1"/>
    <d v="2008-02-01T00:00:00"/>
    <x v="0"/>
    <n v="4936"/>
    <n v="5119"/>
    <n v="10055"/>
  </r>
  <r>
    <x v="12"/>
    <x v="2"/>
    <d v="2008-03-01T00:00:00"/>
    <x v="0"/>
    <n v="5229"/>
    <n v="5236"/>
    <n v="10465"/>
  </r>
  <r>
    <x v="12"/>
    <x v="3"/>
    <d v="2008-04-01T00:00:00"/>
    <x v="0"/>
    <n v="5100"/>
    <n v="5078"/>
    <n v="10178"/>
  </r>
  <r>
    <x v="12"/>
    <x v="4"/>
    <d v="2008-05-01T00:00:00"/>
    <x v="0"/>
    <n v="5680"/>
    <n v="5674"/>
    <n v="11354"/>
  </r>
  <r>
    <x v="12"/>
    <x v="5"/>
    <d v="2008-06-01T00:00:00"/>
    <x v="0"/>
    <n v="6289"/>
    <n v="6653"/>
    <n v="12942"/>
  </r>
  <r>
    <x v="12"/>
    <x v="6"/>
    <d v="2008-07-01T00:00:00"/>
    <x v="0"/>
    <n v="7079"/>
    <n v="7030"/>
    <n v="14109"/>
  </r>
  <r>
    <x v="12"/>
    <x v="7"/>
    <d v="2008-08-01T00:00:00"/>
    <x v="0"/>
    <n v="6762"/>
    <n v="7437"/>
    <n v="14199"/>
  </r>
  <r>
    <x v="12"/>
    <x v="8"/>
    <d v="2008-09-01T00:00:00"/>
    <x v="0"/>
    <n v="5853"/>
    <n v="6026"/>
    <n v="11879"/>
  </r>
  <r>
    <x v="12"/>
    <x v="9"/>
    <d v="2008-10-01T00:00:00"/>
    <x v="0"/>
    <n v="7280"/>
    <n v="6899"/>
    <n v="14179"/>
  </r>
  <r>
    <x v="12"/>
    <x v="10"/>
    <d v="2008-11-01T00:00:00"/>
    <x v="0"/>
    <n v="5789"/>
    <n v="5759"/>
    <n v="11548"/>
  </r>
  <r>
    <x v="12"/>
    <x v="11"/>
    <d v="2008-12-01T00:00:00"/>
    <x v="0"/>
    <n v="7461"/>
    <n v="7423"/>
    <n v="14884"/>
  </r>
  <r>
    <x v="13"/>
    <x v="0"/>
    <d v="2009-01-01T00:00:00"/>
    <x v="0"/>
    <n v="5454"/>
    <n v="5507"/>
    <n v="10961"/>
  </r>
  <r>
    <x v="13"/>
    <x v="1"/>
    <d v="2009-02-01T00:00:00"/>
    <x v="0"/>
    <n v="5166"/>
    <n v="4994"/>
    <n v="10160"/>
  </r>
  <r>
    <x v="13"/>
    <x v="2"/>
    <d v="2009-03-01T00:00:00"/>
    <x v="0"/>
    <n v="5628"/>
    <n v="5901"/>
    <n v="11529"/>
  </r>
  <r>
    <x v="13"/>
    <x v="3"/>
    <d v="2009-04-01T00:00:00"/>
    <x v="0"/>
    <n v="6424"/>
    <n v="6310"/>
    <n v="12734"/>
  </r>
  <r>
    <x v="13"/>
    <x v="4"/>
    <d v="2009-05-01T00:00:00"/>
    <x v="0"/>
    <n v="5539"/>
    <n v="5490"/>
    <n v="11029"/>
  </r>
  <r>
    <x v="13"/>
    <x v="5"/>
    <d v="2009-06-01T00:00:00"/>
    <x v="0"/>
    <n v="6314"/>
    <n v="6647"/>
    <n v="12961"/>
  </r>
  <r>
    <x v="13"/>
    <x v="6"/>
    <d v="2009-07-01T00:00:00"/>
    <x v="0"/>
    <n v="6654"/>
    <n v="6935"/>
    <n v="13589"/>
  </r>
  <r>
    <x v="13"/>
    <x v="7"/>
    <d v="2009-08-01T00:00:00"/>
    <x v="0"/>
    <n v="6059"/>
    <n v="6227"/>
    <n v="12286"/>
  </r>
  <r>
    <x v="13"/>
    <x v="8"/>
    <d v="2009-09-01T00:00:00"/>
    <x v="0"/>
    <n v="5859"/>
    <n v="6158"/>
    <n v="12017"/>
  </r>
  <r>
    <x v="13"/>
    <x v="9"/>
    <d v="2009-10-01T00:00:00"/>
    <x v="0"/>
    <n v="6814"/>
    <n v="6457"/>
    <n v="13271"/>
  </r>
  <r>
    <x v="13"/>
    <x v="10"/>
    <d v="2009-11-01T00:00:00"/>
    <x v="0"/>
    <n v="6525"/>
    <n v="6510"/>
    <n v="13035"/>
  </r>
  <r>
    <x v="13"/>
    <x v="11"/>
    <d v="2009-12-01T00:00:00"/>
    <x v="0"/>
    <n v="7044"/>
    <n v="7195"/>
    <n v="14239"/>
  </r>
  <r>
    <x v="14"/>
    <x v="0"/>
    <d v="2010-01-01T00:00:00"/>
    <x v="0"/>
    <n v="5855"/>
    <n v="6009"/>
    <n v="11864"/>
  </r>
  <r>
    <x v="14"/>
    <x v="1"/>
    <d v="2010-02-01T00:00:00"/>
    <x v="0"/>
    <n v="5362"/>
    <n v="5356"/>
    <n v="10718"/>
  </r>
  <r>
    <x v="14"/>
    <x v="2"/>
    <d v="2010-03-01T00:00:00"/>
    <x v="0"/>
    <n v="6402"/>
    <n v="6385"/>
    <n v="12787"/>
  </r>
  <r>
    <x v="14"/>
    <x v="3"/>
    <d v="2010-04-01T00:00:00"/>
    <x v="0"/>
    <n v="6457"/>
    <n v="6374"/>
    <n v="12831"/>
  </r>
  <r>
    <x v="14"/>
    <x v="4"/>
    <d v="2010-05-01T00:00:00"/>
    <x v="0"/>
    <n v="7031"/>
    <n v="7113"/>
    <n v="14144"/>
  </r>
  <r>
    <x v="14"/>
    <x v="5"/>
    <d v="2010-06-01T00:00:00"/>
    <x v="0"/>
    <n v="7118"/>
    <n v="7337"/>
    <n v="14455"/>
  </r>
  <r>
    <x v="14"/>
    <x v="6"/>
    <d v="2010-07-01T00:00:00"/>
    <x v="0"/>
    <n v="7837"/>
    <n v="7741"/>
    <n v="15578"/>
  </r>
  <r>
    <x v="14"/>
    <x v="7"/>
    <d v="2010-08-01T00:00:00"/>
    <x v="0"/>
    <n v="7822"/>
    <n v="8045"/>
    <n v="15867"/>
  </r>
  <r>
    <x v="14"/>
    <x v="8"/>
    <d v="2010-09-01T00:00:00"/>
    <x v="0"/>
    <n v="7105"/>
    <n v="6955"/>
    <n v="14060"/>
  </r>
  <r>
    <x v="14"/>
    <x v="9"/>
    <d v="2010-10-01T00:00:00"/>
    <x v="0"/>
    <n v="7541"/>
    <n v="7246"/>
    <n v="14787"/>
  </r>
  <r>
    <x v="14"/>
    <x v="10"/>
    <d v="2010-11-01T00:00:00"/>
    <x v="0"/>
    <n v="6787"/>
    <n v="6782"/>
    <n v="13569"/>
  </r>
  <r>
    <x v="14"/>
    <x v="11"/>
    <d v="2010-12-01T00:00:00"/>
    <x v="0"/>
    <n v="7788"/>
    <n v="7448"/>
    <n v="15236"/>
  </r>
  <r>
    <x v="15"/>
    <x v="0"/>
    <d v="2011-01-01T00:00:00"/>
    <x v="0"/>
    <n v="7420"/>
    <n v="6570"/>
    <n v="13990"/>
  </r>
  <r>
    <x v="15"/>
    <x v="1"/>
    <d v="2011-02-01T00:00:00"/>
    <x v="0"/>
    <n v="5709"/>
    <n v="5813"/>
    <n v="11522"/>
  </r>
  <r>
    <x v="15"/>
    <x v="2"/>
    <d v="2011-03-01T00:00:00"/>
    <x v="0"/>
    <n v="6940"/>
    <n v="7007"/>
    <n v="13947"/>
  </r>
  <r>
    <x v="15"/>
    <x v="3"/>
    <d v="2011-04-01T00:00:00"/>
    <x v="0"/>
    <n v="6287"/>
    <n v="6106"/>
    <n v="12393"/>
  </r>
  <r>
    <x v="15"/>
    <x v="4"/>
    <d v="2011-05-01T00:00:00"/>
    <x v="0"/>
    <n v="6554"/>
    <n v="6541"/>
    <n v="13095"/>
  </r>
  <r>
    <x v="15"/>
    <x v="5"/>
    <d v="2011-06-01T00:00:00"/>
    <x v="0"/>
    <n v="6952"/>
    <n v="7383"/>
    <n v="14335"/>
  </r>
  <r>
    <x v="15"/>
    <x v="6"/>
    <d v="2011-07-01T00:00:00"/>
    <x v="0"/>
    <n v="6949"/>
    <n v="7131"/>
    <n v="14080"/>
  </r>
  <r>
    <x v="15"/>
    <x v="7"/>
    <d v="2011-08-01T00:00:00"/>
    <x v="0"/>
    <n v="6447"/>
    <n v="6767"/>
    <n v="13214"/>
  </r>
  <r>
    <x v="15"/>
    <x v="8"/>
    <d v="2011-09-01T00:00:00"/>
    <x v="0"/>
    <n v="5991"/>
    <n v="4172"/>
    <n v="10163"/>
  </r>
  <r>
    <x v="15"/>
    <x v="9"/>
    <d v="2011-10-01T00:00:00"/>
    <x v="0"/>
    <n v="5866"/>
    <n v="5973"/>
    <n v="11839"/>
  </r>
  <r>
    <x v="15"/>
    <x v="10"/>
    <d v="2011-11-01T00:00:00"/>
    <x v="0"/>
    <n v="6395"/>
    <n v="6088"/>
    <n v="12483"/>
  </r>
  <r>
    <x v="15"/>
    <x v="11"/>
    <d v="2011-12-01T00:00:00"/>
    <x v="0"/>
    <n v="6661"/>
    <n v="6820"/>
    <n v="13481"/>
  </r>
  <r>
    <x v="16"/>
    <x v="0"/>
    <d v="2012-01-01T00:00:00"/>
    <x v="0"/>
    <n v="6427"/>
    <n v="6050"/>
    <n v="12477"/>
  </r>
  <r>
    <x v="16"/>
    <x v="1"/>
    <d v="2012-02-01T00:00:00"/>
    <x v="0"/>
    <n v="5903"/>
    <n v="5929"/>
    <n v="11832"/>
  </r>
  <r>
    <x v="16"/>
    <x v="2"/>
    <d v="2012-03-01T00:00:00"/>
    <x v="0"/>
    <n v="7308"/>
    <n v="7317"/>
    <n v="14625"/>
  </r>
  <r>
    <x v="16"/>
    <x v="3"/>
    <d v="2012-04-01T00:00:00"/>
    <x v="0"/>
    <n v="6351"/>
    <n v="6599"/>
    <n v="12950"/>
  </r>
  <r>
    <x v="16"/>
    <x v="4"/>
    <d v="2012-05-01T00:00:00"/>
    <x v="0"/>
    <n v="6766"/>
    <n v="6646"/>
    <n v="13412"/>
  </r>
  <r>
    <x v="16"/>
    <x v="5"/>
    <d v="2012-06-01T00:00:00"/>
    <x v="0"/>
    <n v="7596"/>
    <n v="7856"/>
    <n v="15452"/>
  </r>
  <r>
    <x v="16"/>
    <x v="6"/>
    <d v="2012-07-01T00:00:00"/>
    <x v="0"/>
    <n v="8747"/>
    <n v="8657"/>
    <n v="17404"/>
  </r>
  <r>
    <x v="16"/>
    <x v="7"/>
    <d v="2012-08-01T00:00:00"/>
    <x v="0"/>
    <n v="8267"/>
    <n v="8038"/>
    <n v="16305"/>
  </r>
  <r>
    <x v="16"/>
    <x v="8"/>
    <d v="2012-09-01T00:00:00"/>
    <x v="0"/>
    <n v="6841"/>
    <n v="6865"/>
    <n v="13706"/>
  </r>
  <r>
    <x v="16"/>
    <x v="9"/>
    <d v="2012-10-01T00:00:00"/>
    <x v="0"/>
    <n v="7096"/>
    <n v="6934"/>
    <n v="14030"/>
  </r>
  <r>
    <x v="16"/>
    <x v="10"/>
    <d v="2012-11-01T00:00:00"/>
    <x v="0"/>
    <n v="7308"/>
    <n v="7288"/>
    <n v="14596"/>
  </r>
  <r>
    <x v="16"/>
    <x v="11"/>
    <d v="2012-12-01T00:00:00"/>
    <x v="0"/>
    <n v="9182"/>
    <n v="9380"/>
    <n v="18562"/>
  </r>
  <r>
    <x v="17"/>
    <x v="0"/>
    <d v="2013-01-01T00:00:00"/>
    <x v="0"/>
    <n v="7700"/>
    <n v="7682"/>
    <n v="15382"/>
  </r>
  <r>
    <x v="17"/>
    <x v="1"/>
    <d v="2013-02-01T00:00:00"/>
    <x v="0"/>
    <n v="7798"/>
    <n v="7075"/>
    <n v="14873"/>
  </r>
  <r>
    <x v="17"/>
    <x v="2"/>
    <d v="2013-03-01T00:00:00"/>
    <x v="0"/>
    <n v="9300"/>
    <n v="9071"/>
    <n v="18371"/>
  </r>
  <r>
    <x v="17"/>
    <x v="3"/>
    <d v="2013-04-01T00:00:00"/>
    <x v="0"/>
    <n v="8139"/>
    <n v="8208"/>
    <n v="16347"/>
  </r>
  <r>
    <x v="17"/>
    <x v="4"/>
    <d v="2013-05-01T00:00:00"/>
    <x v="0"/>
    <n v="8730"/>
    <n v="8713"/>
    <n v="17443"/>
  </r>
  <r>
    <x v="17"/>
    <x v="5"/>
    <d v="2013-06-01T00:00:00"/>
    <x v="0"/>
    <n v="8443"/>
    <n v="8760"/>
    <n v="17203"/>
  </r>
  <r>
    <x v="17"/>
    <x v="6"/>
    <d v="2013-07-01T00:00:00"/>
    <x v="0"/>
    <n v="8484"/>
    <n v="8640"/>
    <n v="17124"/>
  </r>
  <r>
    <x v="17"/>
    <x v="7"/>
    <d v="2013-08-01T00:00:00"/>
    <x v="0"/>
    <n v="8167"/>
    <n v="8088"/>
    <n v="16255"/>
  </r>
  <r>
    <x v="17"/>
    <x v="8"/>
    <d v="2013-09-01T00:00:00"/>
    <x v="0"/>
    <n v="6960"/>
    <n v="7208"/>
    <n v="14168"/>
  </r>
  <r>
    <x v="17"/>
    <x v="9"/>
    <d v="2013-10-01T00:00:00"/>
    <x v="0"/>
    <n v="7658"/>
    <n v="7225"/>
    <n v="14883"/>
  </r>
  <r>
    <x v="17"/>
    <x v="10"/>
    <d v="2013-11-01T00:00:00"/>
    <x v="0"/>
    <n v="7950"/>
    <n v="7771"/>
    <n v="15721"/>
  </r>
  <r>
    <x v="17"/>
    <x v="11"/>
    <d v="2013-12-01T00:00:00"/>
    <x v="0"/>
    <n v="9299"/>
    <n v="9315"/>
    <n v="18614"/>
  </r>
  <r>
    <x v="18"/>
    <x v="0"/>
    <d v="2014-01-01T00:00:00"/>
    <x v="0"/>
    <n v="7270"/>
    <n v="7413"/>
    <n v="14683"/>
  </r>
  <r>
    <x v="18"/>
    <x v="1"/>
    <d v="2014-02-01T00:00:00"/>
    <x v="0"/>
    <n v="7082"/>
    <n v="6901"/>
    <n v="13983"/>
  </r>
  <r>
    <x v="18"/>
    <x v="2"/>
    <d v="2014-03-01T00:00:00"/>
    <x v="0"/>
    <n v="9021"/>
    <n v="9073"/>
    <n v="18094"/>
  </r>
  <r>
    <x v="18"/>
    <x v="3"/>
    <d v="2014-04-01T00:00:00"/>
    <x v="0"/>
    <n v="8184"/>
    <n v="8255"/>
    <n v="16439"/>
  </r>
  <r>
    <x v="18"/>
    <x v="4"/>
    <d v="2014-05-01T00:00:00"/>
    <x v="0"/>
    <n v="8918"/>
    <n v="8647"/>
    <n v="17565"/>
  </r>
  <r>
    <x v="18"/>
    <x v="5"/>
    <d v="2014-06-01T00:00:00"/>
    <x v="0"/>
    <n v="9355"/>
    <n v="9758"/>
    <n v="19113"/>
  </r>
  <r>
    <x v="18"/>
    <x v="6"/>
    <d v="2014-07-01T00:00:00"/>
    <x v="0"/>
    <n v="9016"/>
    <n v="9407"/>
    <n v="18423"/>
  </r>
  <r>
    <x v="18"/>
    <x v="7"/>
    <d v="2014-08-01T00:00:00"/>
    <x v="0"/>
    <n v="8639"/>
    <n v="8466"/>
    <n v="17105"/>
  </r>
  <r>
    <x v="18"/>
    <x v="8"/>
    <d v="2014-09-01T00:00:00"/>
    <x v="0"/>
    <n v="7652"/>
    <n v="7403"/>
    <n v="15055"/>
  </r>
  <r>
    <x v="18"/>
    <x v="9"/>
    <d v="2014-10-01T00:00:00"/>
    <x v="0"/>
    <n v="9872"/>
    <n v="9355"/>
    <n v="19227"/>
  </r>
  <r>
    <x v="18"/>
    <x v="10"/>
    <d v="2014-11-01T00:00:00"/>
    <x v="0"/>
    <n v="8622"/>
    <n v="8773"/>
    <n v="17395"/>
  </r>
  <r>
    <x v="18"/>
    <x v="11"/>
    <d v="2014-12-01T00:00:00"/>
    <x v="0"/>
    <n v="9836"/>
    <n v="9764"/>
    <n v="19600"/>
  </r>
  <r>
    <x v="19"/>
    <x v="0"/>
    <d v="2015-01-01T00:00:00"/>
    <x v="0"/>
    <n v="7848"/>
    <n v="7618"/>
    <n v="15466"/>
  </r>
  <r>
    <x v="19"/>
    <x v="1"/>
    <d v="2015-02-01T00:00:00"/>
    <x v="0"/>
    <n v="6773"/>
    <n v="6753"/>
    <n v="13526"/>
  </r>
  <r>
    <x v="19"/>
    <x v="2"/>
    <d v="2015-03-01T00:00:00"/>
    <x v="0"/>
    <n v="8636"/>
    <n v="8251"/>
    <n v="16887"/>
  </r>
  <r>
    <x v="19"/>
    <x v="3"/>
    <d v="2015-04-01T00:00:00"/>
    <x v="0"/>
    <n v="7540"/>
    <n v="8106"/>
    <n v="15646"/>
  </r>
  <r>
    <x v="19"/>
    <x v="4"/>
    <d v="2015-05-01T00:00:00"/>
    <x v="0"/>
    <n v="8499"/>
    <n v="8521"/>
    <n v="17020"/>
  </r>
  <r>
    <x v="19"/>
    <x v="5"/>
    <d v="2015-06-01T00:00:00"/>
    <x v="0"/>
    <n v="9440"/>
    <n v="9860"/>
    <n v="19300"/>
  </r>
  <r>
    <x v="19"/>
    <x v="6"/>
    <d v="2015-07-01T00:00:00"/>
    <x v="0"/>
    <n v="9814"/>
    <n v="9840"/>
    <n v="19654"/>
  </r>
  <r>
    <x v="19"/>
    <x v="7"/>
    <d v="2015-08-01T00:00:00"/>
    <x v="0"/>
    <n v="9612"/>
    <n v="9266"/>
    <n v="18878"/>
  </r>
  <r>
    <x v="19"/>
    <x v="8"/>
    <d v="2015-09-01T00:00:00"/>
    <x v="0"/>
    <n v="8457"/>
    <n v="8336"/>
    <n v="16793"/>
  </r>
  <r>
    <x v="19"/>
    <x v="9"/>
    <d v="2015-10-01T00:00:00"/>
    <x v="0"/>
    <n v="8832"/>
    <n v="8489"/>
    <n v="17321"/>
  </r>
  <r>
    <x v="19"/>
    <x v="10"/>
    <d v="2015-11-01T00:00:00"/>
    <x v="0"/>
    <n v="8562"/>
    <n v="8668"/>
    <n v="17230"/>
  </r>
  <r>
    <x v="19"/>
    <x v="11"/>
    <d v="2015-12-01T00:00:00"/>
    <x v="0"/>
    <n v="8769"/>
    <n v="8588"/>
    <n v="17357"/>
  </r>
  <r>
    <x v="0"/>
    <x v="0"/>
    <d v="1996-01-01T00:00:00"/>
    <x v="1"/>
    <n v="1639"/>
    <n v="1657"/>
    <n v="3296"/>
  </r>
  <r>
    <x v="0"/>
    <x v="1"/>
    <d v="1996-02-01T00:00:00"/>
    <x v="1"/>
    <n v="1450"/>
    <n v="1459"/>
    <n v="2909"/>
  </r>
  <r>
    <x v="0"/>
    <x v="2"/>
    <d v="1996-03-01T00:00:00"/>
    <x v="1"/>
    <n v="1614"/>
    <n v="1688"/>
    <n v="3302"/>
  </r>
  <r>
    <x v="0"/>
    <x v="3"/>
    <d v="1996-04-01T00:00:00"/>
    <x v="1"/>
    <n v="1546"/>
    <n v="1527"/>
    <n v="3073"/>
  </r>
  <r>
    <x v="0"/>
    <x v="4"/>
    <d v="1996-05-01T00:00:00"/>
    <x v="1"/>
    <n v="1748"/>
    <n v="1656"/>
    <n v="3404"/>
  </r>
  <r>
    <x v="0"/>
    <x v="5"/>
    <d v="1996-06-01T00:00:00"/>
    <x v="1"/>
    <n v="1651"/>
    <n v="1658"/>
    <n v="3309"/>
  </r>
  <r>
    <x v="0"/>
    <x v="6"/>
    <d v="1996-07-01T00:00:00"/>
    <x v="1"/>
    <n v="1935"/>
    <n v="1906"/>
    <n v="3841"/>
  </r>
  <r>
    <x v="0"/>
    <x v="7"/>
    <d v="1996-08-01T00:00:00"/>
    <x v="1"/>
    <n v="1932"/>
    <n v="2115"/>
    <n v="4047"/>
  </r>
  <r>
    <x v="0"/>
    <x v="8"/>
    <d v="1996-09-01T00:00:00"/>
    <x v="1"/>
    <n v="1747"/>
    <n v="1817"/>
    <n v="3564"/>
  </r>
  <r>
    <x v="0"/>
    <x v="9"/>
    <d v="1996-10-01T00:00:00"/>
    <x v="1"/>
    <n v="1778"/>
    <n v="1799"/>
    <n v="3577"/>
  </r>
  <r>
    <x v="0"/>
    <x v="10"/>
    <d v="1996-11-01T00:00:00"/>
    <x v="1"/>
    <n v="1549"/>
    <n v="1534"/>
    <n v="3083"/>
  </r>
  <r>
    <x v="0"/>
    <x v="11"/>
    <d v="1996-12-01T00:00:00"/>
    <x v="1"/>
    <n v="1551"/>
    <n v="1565"/>
    <n v="3116"/>
  </r>
  <r>
    <x v="1"/>
    <x v="0"/>
    <d v="1997-01-01T00:00:00"/>
    <x v="1"/>
    <n v="1248"/>
    <n v="1331"/>
    <n v="2579"/>
  </r>
  <r>
    <x v="1"/>
    <x v="1"/>
    <d v="1997-02-01T00:00:00"/>
    <x v="1"/>
    <n v="1231"/>
    <n v="1239"/>
    <n v="2470"/>
  </r>
  <r>
    <x v="1"/>
    <x v="2"/>
    <d v="1997-03-01T00:00:00"/>
    <x v="1"/>
    <n v="1359"/>
    <n v="1394"/>
    <n v="2753"/>
  </r>
  <r>
    <x v="1"/>
    <x v="3"/>
    <d v="1997-04-01T00:00:00"/>
    <x v="1"/>
    <n v="1548"/>
    <n v="1571"/>
    <n v="3119"/>
  </r>
  <r>
    <x v="1"/>
    <x v="4"/>
    <d v="1997-05-01T00:00:00"/>
    <x v="1"/>
    <n v="2027"/>
    <n v="2011"/>
    <n v="4038"/>
  </r>
  <r>
    <x v="1"/>
    <x v="5"/>
    <d v="1997-06-01T00:00:00"/>
    <x v="1"/>
    <n v="2312"/>
    <n v="2269"/>
    <n v="4581"/>
  </r>
  <r>
    <x v="1"/>
    <x v="6"/>
    <d v="1997-07-01T00:00:00"/>
    <x v="1"/>
    <n v="2036"/>
    <n v="2159"/>
    <n v="4195"/>
  </r>
  <r>
    <x v="1"/>
    <x v="7"/>
    <d v="1997-08-01T00:00:00"/>
    <x v="1"/>
    <n v="1936"/>
    <n v="2001"/>
    <n v="3937"/>
  </r>
  <r>
    <x v="1"/>
    <x v="8"/>
    <d v="1997-09-01T00:00:00"/>
    <x v="1"/>
    <n v="1656"/>
    <n v="1726"/>
    <n v="3382"/>
  </r>
  <r>
    <x v="1"/>
    <x v="9"/>
    <d v="1997-10-01T00:00:00"/>
    <x v="1"/>
    <n v="1811"/>
    <n v="1866"/>
    <n v="3677"/>
  </r>
  <r>
    <x v="1"/>
    <x v="10"/>
    <d v="1997-11-01T00:00:00"/>
    <x v="1"/>
    <n v="1722"/>
    <n v="1724"/>
    <n v="3446"/>
  </r>
  <r>
    <x v="1"/>
    <x v="11"/>
    <d v="1997-12-01T00:00:00"/>
    <x v="1"/>
    <n v="1719"/>
    <n v="1710"/>
    <n v="3429"/>
  </r>
  <r>
    <x v="2"/>
    <x v="0"/>
    <d v="1998-01-01T00:00:00"/>
    <x v="1"/>
    <n v="1497"/>
    <n v="1529"/>
    <n v="3026"/>
  </r>
  <r>
    <x v="2"/>
    <x v="1"/>
    <d v="1998-02-01T00:00:00"/>
    <x v="1"/>
    <n v="1421"/>
    <n v="1449"/>
    <n v="2870"/>
  </r>
  <r>
    <x v="2"/>
    <x v="2"/>
    <d v="1998-03-01T00:00:00"/>
    <x v="1"/>
    <n v="1565"/>
    <n v="1416"/>
    <n v="2981"/>
  </r>
  <r>
    <x v="2"/>
    <x v="3"/>
    <d v="1998-04-01T00:00:00"/>
    <x v="1"/>
    <n v="1219"/>
    <n v="1215"/>
    <n v="2434"/>
  </r>
  <r>
    <x v="2"/>
    <x v="4"/>
    <d v="1998-05-01T00:00:00"/>
    <x v="1"/>
    <n v="1410"/>
    <n v="1365"/>
    <n v="2775"/>
  </r>
  <r>
    <x v="2"/>
    <x v="5"/>
    <d v="1998-06-01T00:00:00"/>
    <x v="1"/>
    <n v="1445"/>
    <n v="1490"/>
    <n v="2935"/>
  </r>
  <r>
    <x v="2"/>
    <x v="6"/>
    <d v="1998-07-01T00:00:00"/>
    <x v="1"/>
    <n v="1693"/>
    <n v="1522"/>
    <n v="3215"/>
  </r>
  <r>
    <x v="2"/>
    <x v="7"/>
    <d v="1998-08-01T00:00:00"/>
    <x v="1"/>
    <n v="1754"/>
    <n v="1817"/>
    <n v="3571"/>
  </r>
  <r>
    <x v="2"/>
    <x v="8"/>
    <d v="1998-09-01T00:00:00"/>
    <x v="1"/>
    <n v="1857"/>
    <n v="1792"/>
    <n v="3649"/>
  </r>
  <r>
    <x v="2"/>
    <x v="9"/>
    <d v="1998-10-01T00:00:00"/>
    <x v="1"/>
    <n v="1724"/>
    <n v="1726"/>
    <n v="3450"/>
  </r>
  <r>
    <x v="2"/>
    <x v="10"/>
    <d v="1998-11-01T00:00:00"/>
    <x v="1"/>
    <n v="1416"/>
    <n v="1485"/>
    <n v="2901"/>
  </r>
  <r>
    <x v="2"/>
    <x v="11"/>
    <d v="1998-12-01T00:00:00"/>
    <x v="1"/>
    <n v="1717"/>
    <n v="1675"/>
    <n v="3392"/>
  </r>
  <r>
    <x v="3"/>
    <x v="0"/>
    <d v="1999-01-01T00:00:00"/>
    <x v="1"/>
    <n v="1490"/>
    <n v="1402"/>
    <n v="2892"/>
  </r>
  <r>
    <x v="3"/>
    <x v="1"/>
    <d v="1999-02-01T00:00:00"/>
    <x v="1"/>
    <n v="1308"/>
    <n v="1333"/>
    <n v="2641"/>
  </r>
  <r>
    <x v="3"/>
    <x v="2"/>
    <d v="1999-03-01T00:00:00"/>
    <x v="1"/>
    <n v="1469"/>
    <n v="1457"/>
    <n v="2926"/>
  </r>
  <r>
    <x v="3"/>
    <x v="3"/>
    <d v="1999-04-01T00:00:00"/>
    <x v="1"/>
    <n v="1232"/>
    <n v="1252"/>
    <n v="2484"/>
  </r>
  <r>
    <x v="3"/>
    <x v="4"/>
    <d v="1999-05-01T00:00:00"/>
    <x v="1"/>
    <n v="1577"/>
    <n v="1626"/>
    <n v="3203"/>
  </r>
  <r>
    <x v="3"/>
    <x v="5"/>
    <d v="1999-06-01T00:00:00"/>
    <x v="1"/>
    <n v="1683"/>
    <n v="1670"/>
    <n v="3353"/>
  </r>
  <r>
    <x v="3"/>
    <x v="6"/>
    <d v="1999-07-01T00:00:00"/>
    <x v="1"/>
    <n v="1839"/>
    <n v="1778"/>
    <n v="3617"/>
  </r>
  <r>
    <x v="3"/>
    <x v="7"/>
    <d v="1999-08-01T00:00:00"/>
    <x v="1"/>
    <n v="1795"/>
    <n v="1939"/>
    <n v="3734"/>
  </r>
  <r>
    <x v="3"/>
    <x v="8"/>
    <d v="1999-09-01T00:00:00"/>
    <x v="1"/>
    <n v="1651"/>
    <n v="1688"/>
    <n v="3339"/>
  </r>
  <r>
    <x v="3"/>
    <x v="9"/>
    <d v="1999-10-01T00:00:00"/>
    <x v="1"/>
    <n v="1749"/>
    <n v="1271"/>
    <n v="3020"/>
  </r>
  <r>
    <x v="3"/>
    <x v="10"/>
    <d v="1999-11-01T00:00:00"/>
    <x v="1"/>
    <n v="1370"/>
    <n v="1366"/>
    <n v="2736"/>
  </r>
  <r>
    <x v="3"/>
    <x v="11"/>
    <d v="1999-12-01T00:00:00"/>
    <x v="1"/>
    <n v="1432"/>
    <n v="1366"/>
    <n v="2798"/>
  </r>
  <r>
    <x v="4"/>
    <x v="0"/>
    <d v="2000-01-01T00:00:00"/>
    <x v="1"/>
    <n v="1255"/>
    <n v="1262"/>
    <n v="2517"/>
  </r>
  <r>
    <x v="4"/>
    <x v="1"/>
    <d v="2000-02-01T00:00:00"/>
    <x v="1"/>
    <n v="1255"/>
    <n v="1347"/>
    <n v="2602"/>
  </r>
  <r>
    <x v="4"/>
    <x v="2"/>
    <d v="2000-03-01T00:00:00"/>
    <x v="1"/>
    <n v="1530"/>
    <n v="1441"/>
    <n v="2971"/>
  </r>
  <r>
    <x v="4"/>
    <x v="3"/>
    <d v="2000-04-01T00:00:00"/>
    <x v="1"/>
    <n v="1501"/>
    <n v="1457"/>
    <n v="2958"/>
  </r>
  <r>
    <x v="4"/>
    <x v="4"/>
    <d v="2000-05-01T00:00:00"/>
    <x v="1"/>
    <n v="1605"/>
    <n v="1558"/>
    <n v="3163"/>
  </r>
  <r>
    <x v="4"/>
    <x v="5"/>
    <d v="2000-06-01T00:00:00"/>
    <x v="1"/>
    <n v="1826"/>
    <n v="1733"/>
    <n v="3559"/>
  </r>
  <r>
    <x v="4"/>
    <x v="6"/>
    <d v="2000-07-01T00:00:00"/>
    <x v="1"/>
    <n v="1738"/>
    <n v="1580"/>
    <n v="3318"/>
  </r>
  <r>
    <x v="4"/>
    <x v="7"/>
    <d v="2000-08-01T00:00:00"/>
    <x v="1"/>
    <n v="1530"/>
    <n v="1679"/>
    <n v="3209"/>
  </r>
  <r>
    <x v="4"/>
    <x v="8"/>
    <d v="2000-09-01T00:00:00"/>
    <x v="1"/>
    <n v="1645"/>
    <n v="1721"/>
    <n v="3366"/>
  </r>
  <r>
    <x v="4"/>
    <x v="9"/>
    <d v="2000-10-01T00:00:00"/>
    <x v="1"/>
    <n v="2074"/>
    <n v="2033"/>
    <n v="4107"/>
  </r>
  <r>
    <x v="4"/>
    <x v="10"/>
    <d v="2000-11-01T00:00:00"/>
    <x v="1"/>
    <n v="1869"/>
    <n v="1928"/>
    <n v="3797"/>
  </r>
  <r>
    <x v="4"/>
    <x v="11"/>
    <d v="2000-12-01T00:00:00"/>
    <x v="1"/>
    <n v="1667"/>
    <n v="1758"/>
    <n v="3425"/>
  </r>
  <r>
    <x v="5"/>
    <x v="0"/>
    <d v="2001-01-01T00:00:00"/>
    <x v="1"/>
    <n v="1521"/>
    <n v="1480"/>
    <n v="3001"/>
  </r>
  <r>
    <x v="5"/>
    <x v="1"/>
    <d v="2001-02-01T00:00:00"/>
    <x v="1"/>
    <n v="1430"/>
    <n v="1362"/>
    <n v="2792"/>
  </r>
  <r>
    <x v="5"/>
    <x v="2"/>
    <d v="2001-03-01T00:00:00"/>
    <x v="1"/>
    <n v="1760"/>
    <n v="1741"/>
    <n v="3501"/>
  </r>
  <r>
    <x v="5"/>
    <x v="3"/>
    <d v="2001-04-01T00:00:00"/>
    <x v="1"/>
    <n v="1777"/>
    <n v="1719"/>
    <n v="3496"/>
  </r>
  <r>
    <x v="5"/>
    <x v="4"/>
    <d v="2001-05-01T00:00:00"/>
    <x v="1"/>
    <n v="1798"/>
    <n v="1628"/>
    <n v="3426"/>
  </r>
  <r>
    <x v="5"/>
    <x v="5"/>
    <d v="2001-06-01T00:00:00"/>
    <x v="1"/>
    <n v="1820"/>
    <n v="1834"/>
    <n v="3654"/>
  </r>
  <r>
    <x v="5"/>
    <x v="6"/>
    <d v="2001-07-01T00:00:00"/>
    <x v="1"/>
    <n v="1938"/>
    <n v="1921"/>
    <n v="3859"/>
  </r>
  <r>
    <x v="5"/>
    <x v="7"/>
    <d v="2001-08-01T00:00:00"/>
    <x v="1"/>
    <n v="1625"/>
    <n v="1753"/>
    <n v="3378"/>
  </r>
  <r>
    <x v="5"/>
    <x v="8"/>
    <d v="2001-09-01T00:00:00"/>
    <x v="1"/>
    <n v="1072"/>
    <n v="999"/>
    <n v="2071"/>
  </r>
  <r>
    <x v="5"/>
    <x v="9"/>
    <d v="2001-10-01T00:00:00"/>
    <x v="1"/>
    <n v="1679"/>
    <n v="1520"/>
    <n v="3199"/>
  </r>
  <r>
    <x v="5"/>
    <x v="10"/>
    <d v="2001-11-01T00:00:00"/>
    <x v="1"/>
    <n v="1424"/>
    <n v="1600"/>
    <n v="3024"/>
  </r>
  <r>
    <x v="5"/>
    <x v="11"/>
    <d v="2001-12-01T00:00:00"/>
    <x v="1"/>
    <n v="1429"/>
    <n v="1505"/>
    <n v="2934"/>
  </r>
  <r>
    <x v="6"/>
    <x v="0"/>
    <d v="2002-01-01T00:00:00"/>
    <x v="1"/>
    <n v="1447"/>
    <n v="1272"/>
    <n v="2719"/>
  </r>
  <r>
    <x v="6"/>
    <x v="1"/>
    <d v="2002-02-01T00:00:00"/>
    <x v="1"/>
    <n v="1384"/>
    <n v="1335"/>
    <n v="2719"/>
  </r>
  <r>
    <x v="6"/>
    <x v="2"/>
    <d v="2002-03-01T00:00:00"/>
    <x v="1"/>
    <n v="1573"/>
    <n v="1507"/>
    <n v="3080"/>
  </r>
  <r>
    <x v="6"/>
    <x v="3"/>
    <d v="2002-04-01T00:00:00"/>
    <x v="1"/>
    <n v="1572"/>
    <n v="1469"/>
    <n v="3041"/>
  </r>
  <r>
    <x v="6"/>
    <x v="4"/>
    <d v="2002-05-01T00:00:00"/>
    <x v="1"/>
    <n v="1380"/>
    <n v="1457"/>
    <n v="2837"/>
  </r>
  <r>
    <x v="6"/>
    <x v="5"/>
    <d v="2002-06-01T00:00:00"/>
    <x v="1"/>
    <n v="1412"/>
    <n v="1563"/>
    <n v="2975"/>
  </r>
  <r>
    <x v="6"/>
    <x v="6"/>
    <d v="2002-07-01T00:00:00"/>
    <x v="1"/>
    <n v="1525"/>
    <n v="1525"/>
    <n v="3050"/>
  </r>
  <r>
    <x v="6"/>
    <x v="7"/>
    <d v="2002-08-01T00:00:00"/>
    <x v="1"/>
    <n v="1610"/>
    <n v="1522"/>
    <n v="3132"/>
  </r>
  <r>
    <x v="6"/>
    <x v="8"/>
    <d v="2002-09-01T00:00:00"/>
    <x v="1"/>
    <n v="1479"/>
    <n v="1432"/>
    <n v="2911"/>
  </r>
  <r>
    <x v="6"/>
    <x v="9"/>
    <d v="2002-10-01T00:00:00"/>
    <x v="1"/>
    <n v="1550"/>
    <n v="1459"/>
    <n v="3009"/>
  </r>
  <r>
    <x v="6"/>
    <x v="10"/>
    <d v="2002-11-01T00:00:00"/>
    <x v="1"/>
    <n v="1258"/>
    <n v="1252"/>
    <n v="2510"/>
  </r>
  <r>
    <x v="6"/>
    <x v="11"/>
    <d v="2002-12-01T00:00:00"/>
    <x v="1"/>
    <n v="1295"/>
    <n v="1349"/>
    <n v="2644"/>
  </r>
  <r>
    <x v="7"/>
    <x v="0"/>
    <d v="2003-01-01T00:00:00"/>
    <x v="1"/>
    <n v="1222"/>
    <n v="1149"/>
    <n v="2371"/>
  </r>
  <r>
    <x v="7"/>
    <x v="1"/>
    <d v="2003-02-01T00:00:00"/>
    <x v="1"/>
    <n v="1060"/>
    <n v="1022"/>
    <n v="2082"/>
  </r>
  <r>
    <x v="7"/>
    <x v="2"/>
    <d v="2003-03-01T00:00:00"/>
    <x v="1"/>
    <n v="1018"/>
    <n v="1029"/>
    <n v="2047"/>
  </r>
  <r>
    <x v="7"/>
    <x v="3"/>
    <d v="2003-04-01T00:00:00"/>
    <x v="1"/>
    <n v="985"/>
    <n v="966"/>
    <n v="1951"/>
  </r>
  <r>
    <x v="7"/>
    <x v="4"/>
    <d v="2003-05-01T00:00:00"/>
    <x v="1"/>
    <n v="1030"/>
    <n v="918"/>
    <n v="1948"/>
  </r>
  <r>
    <x v="7"/>
    <x v="5"/>
    <d v="2003-06-01T00:00:00"/>
    <x v="1"/>
    <n v="1102"/>
    <n v="1182"/>
    <n v="2284"/>
  </r>
  <r>
    <x v="7"/>
    <x v="6"/>
    <d v="2003-07-01T00:00:00"/>
    <x v="1"/>
    <n v="1400"/>
    <n v="1349"/>
    <n v="2749"/>
  </r>
  <r>
    <x v="7"/>
    <x v="7"/>
    <d v="2003-08-01T00:00:00"/>
    <x v="1"/>
    <n v="1236"/>
    <n v="1236"/>
    <n v="2472"/>
  </r>
  <r>
    <x v="7"/>
    <x v="8"/>
    <d v="2003-09-01T00:00:00"/>
    <x v="1"/>
    <n v="1248"/>
    <n v="1215"/>
    <n v="2463"/>
  </r>
  <r>
    <x v="7"/>
    <x v="9"/>
    <d v="2003-10-01T00:00:00"/>
    <x v="1"/>
    <n v="1315"/>
    <n v="1185"/>
    <n v="2500"/>
  </r>
  <r>
    <x v="7"/>
    <x v="10"/>
    <d v="2003-11-01T00:00:00"/>
    <x v="1"/>
    <n v="1102"/>
    <n v="1013"/>
    <n v="2115"/>
  </r>
  <r>
    <x v="7"/>
    <x v="11"/>
    <d v="2003-12-01T00:00:00"/>
    <x v="1"/>
    <n v="1258"/>
    <n v="1311"/>
    <n v="2569"/>
  </r>
  <r>
    <x v="8"/>
    <x v="0"/>
    <d v="2004-01-01T00:00:00"/>
    <x v="1"/>
    <n v="1160"/>
    <n v="1121"/>
    <n v="2281"/>
  </r>
  <r>
    <x v="8"/>
    <x v="1"/>
    <d v="2004-02-01T00:00:00"/>
    <x v="1"/>
    <n v="1151"/>
    <n v="1156"/>
    <n v="2307"/>
  </r>
  <r>
    <x v="8"/>
    <x v="2"/>
    <d v="2004-03-01T00:00:00"/>
    <x v="1"/>
    <n v="1308"/>
    <n v="1282"/>
    <n v="2590"/>
  </r>
  <r>
    <x v="8"/>
    <x v="3"/>
    <d v="2004-04-01T00:00:00"/>
    <x v="1"/>
    <n v="1340"/>
    <n v="1316"/>
    <n v="2656"/>
  </r>
  <r>
    <x v="8"/>
    <x v="4"/>
    <d v="2004-05-01T00:00:00"/>
    <x v="1"/>
    <n v="1340"/>
    <n v="1316"/>
    <n v="2656"/>
  </r>
  <r>
    <x v="8"/>
    <x v="5"/>
    <d v="2004-06-01T00:00:00"/>
    <x v="1"/>
    <n v="1377"/>
    <n v="1271"/>
    <n v="2648"/>
  </r>
  <r>
    <x v="8"/>
    <x v="6"/>
    <d v="2004-07-01T00:00:00"/>
    <x v="1"/>
    <n v="1470"/>
    <n v="1465"/>
    <n v="2935"/>
  </r>
  <r>
    <x v="8"/>
    <x v="7"/>
    <d v="2004-08-01T00:00:00"/>
    <x v="1"/>
    <n v="1468"/>
    <n v="1358"/>
    <n v="2826"/>
  </r>
  <r>
    <x v="8"/>
    <x v="8"/>
    <d v="2004-09-01T00:00:00"/>
    <x v="1"/>
    <n v="1352"/>
    <n v="1422"/>
    <n v="2774"/>
  </r>
  <r>
    <x v="8"/>
    <x v="9"/>
    <d v="2004-10-01T00:00:00"/>
    <x v="1"/>
    <n v="1515"/>
    <n v="1564"/>
    <n v="3079"/>
  </r>
  <r>
    <x v="8"/>
    <x v="10"/>
    <d v="2004-11-01T00:00:00"/>
    <x v="1"/>
    <n v="1370"/>
    <n v="1372"/>
    <n v="2742"/>
  </r>
  <r>
    <x v="8"/>
    <x v="11"/>
    <d v="2004-12-01T00:00:00"/>
    <x v="1"/>
    <n v="1340"/>
    <n v="1426"/>
    <n v="2766"/>
  </r>
  <r>
    <x v="9"/>
    <x v="0"/>
    <d v="2005-01-01T00:00:00"/>
    <x v="1"/>
    <n v="1251"/>
    <n v="1306"/>
    <n v="2557"/>
  </r>
  <r>
    <x v="9"/>
    <x v="1"/>
    <d v="2005-02-01T00:00:00"/>
    <x v="1"/>
    <n v="1169"/>
    <n v="1172"/>
    <n v="2341"/>
  </r>
  <r>
    <x v="9"/>
    <x v="2"/>
    <d v="2005-03-01T00:00:00"/>
    <x v="1"/>
    <n v="1309"/>
    <n v="1305"/>
    <n v="2614"/>
  </r>
  <r>
    <x v="9"/>
    <x v="3"/>
    <d v="2005-04-01T00:00:00"/>
    <x v="1"/>
    <n v="1132"/>
    <n v="1206"/>
    <n v="2338"/>
  </r>
  <r>
    <x v="9"/>
    <x v="4"/>
    <d v="2005-05-01T00:00:00"/>
    <x v="1"/>
    <n v="1211"/>
    <n v="1328"/>
    <n v="2539"/>
  </r>
  <r>
    <x v="9"/>
    <x v="5"/>
    <d v="2005-06-01T00:00:00"/>
    <x v="1"/>
    <n v="1172"/>
    <n v="1300"/>
    <n v="2472"/>
  </r>
  <r>
    <x v="9"/>
    <x v="6"/>
    <d v="2005-07-01T00:00:00"/>
    <x v="1"/>
    <n v="1141"/>
    <n v="1160"/>
    <n v="2301"/>
  </r>
  <r>
    <x v="9"/>
    <x v="7"/>
    <d v="2005-08-01T00:00:00"/>
    <x v="1"/>
    <n v="1250"/>
    <n v="1114"/>
    <n v="2364"/>
  </r>
  <r>
    <x v="9"/>
    <x v="8"/>
    <d v="2005-09-01T00:00:00"/>
    <x v="1"/>
    <n v="1223"/>
    <n v="1175"/>
    <n v="2398"/>
  </r>
  <r>
    <x v="9"/>
    <x v="9"/>
    <d v="2005-10-01T00:00:00"/>
    <x v="1"/>
    <n v="1338"/>
    <n v="1269"/>
    <n v="2607"/>
  </r>
  <r>
    <x v="9"/>
    <x v="10"/>
    <d v="2005-11-01T00:00:00"/>
    <x v="1"/>
    <n v="1120"/>
    <n v="1123"/>
    <n v="2243"/>
  </r>
  <r>
    <x v="9"/>
    <x v="11"/>
    <d v="2005-12-01T00:00:00"/>
    <x v="1"/>
    <n v="1056"/>
    <n v="1061"/>
    <n v="2117"/>
  </r>
  <r>
    <x v="10"/>
    <x v="0"/>
    <d v="2006-01-01T00:00:00"/>
    <x v="1"/>
    <n v="987"/>
    <n v="1104"/>
    <n v="2091"/>
  </r>
  <r>
    <x v="10"/>
    <x v="1"/>
    <d v="2006-02-01T00:00:00"/>
    <x v="1"/>
    <n v="1064"/>
    <n v="1077"/>
    <n v="2141"/>
  </r>
  <r>
    <x v="10"/>
    <x v="2"/>
    <d v="2006-03-01T00:00:00"/>
    <x v="1"/>
    <n v="1232"/>
    <n v="1159"/>
    <n v="2391"/>
  </r>
  <r>
    <x v="10"/>
    <x v="3"/>
    <d v="2006-04-01T00:00:00"/>
    <x v="1"/>
    <n v="1255"/>
    <n v="1172"/>
    <n v="2427"/>
  </r>
  <r>
    <x v="10"/>
    <x v="4"/>
    <d v="2006-05-01T00:00:00"/>
    <x v="1"/>
    <n v="1521"/>
    <n v="1541"/>
    <n v="3062"/>
  </r>
  <r>
    <x v="10"/>
    <x v="5"/>
    <d v="2006-06-01T00:00:00"/>
    <x v="1"/>
    <n v="1598"/>
    <n v="1585"/>
    <n v="3183"/>
  </r>
  <r>
    <x v="10"/>
    <x v="6"/>
    <d v="2006-07-01T00:00:00"/>
    <x v="1"/>
    <n v="1616"/>
    <n v="1636"/>
    <n v="3252"/>
  </r>
  <r>
    <x v="10"/>
    <x v="7"/>
    <d v="2006-08-01T00:00:00"/>
    <x v="1"/>
    <n v="1303"/>
    <n v="1263"/>
    <n v="2566"/>
  </r>
  <r>
    <x v="10"/>
    <x v="8"/>
    <d v="2006-09-01T00:00:00"/>
    <x v="1"/>
    <n v="1663"/>
    <n v="1640"/>
    <n v="3303"/>
  </r>
  <r>
    <x v="10"/>
    <x v="9"/>
    <d v="2006-10-01T00:00:00"/>
    <x v="1"/>
    <n v="1742"/>
    <n v="1531"/>
    <n v="3273"/>
  </r>
  <r>
    <x v="10"/>
    <x v="10"/>
    <d v="2006-11-01T00:00:00"/>
    <x v="1"/>
    <n v="1428"/>
    <n v="1396"/>
    <n v="2824"/>
  </r>
  <r>
    <x v="10"/>
    <x v="11"/>
    <d v="2006-12-01T00:00:00"/>
    <x v="1"/>
    <n v="1248"/>
    <n v="1220"/>
    <n v="2468"/>
  </r>
  <r>
    <x v="11"/>
    <x v="0"/>
    <d v="2007-01-01T00:00:00"/>
    <x v="1"/>
    <n v="1253"/>
    <n v="1254"/>
    <n v="2507"/>
  </r>
  <r>
    <x v="11"/>
    <x v="1"/>
    <d v="2007-02-01T00:00:00"/>
    <x v="1"/>
    <n v="1250"/>
    <n v="1188"/>
    <n v="2438"/>
  </r>
  <r>
    <x v="11"/>
    <x v="2"/>
    <d v="2007-03-01T00:00:00"/>
    <x v="1"/>
    <n v="1260"/>
    <n v="1254"/>
    <n v="2514"/>
  </r>
  <r>
    <x v="11"/>
    <x v="3"/>
    <d v="2007-04-01T00:00:00"/>
    <x v="1"/>
    <n v="1362"/>
    <n v="1320"/>
    <n v="2682"/>
  </r>
  <r>
    <x v="11"/>
    <x v="4"/>
    <d v="2007-05-01T00:00:00"/>
    <x v="1"/>
    <n v="1412"/>
    <n v="1409"/>
    <n v="2821"/>
  </r>
  <r>
    <x v="11"/>
    <x v="5"/>
    <d v="2007-06-01T00:00:00"/>
    <x v="1"/>
    <n v="1428"/>
    <n v="1421"/>
    <n v="2849"/>
  </r>
  <r>
    <x v="11"/>
    <x v="6"/>
    <d v="2007-07-01T00:00:00"/>
    <x v="1"/>
    <n v="1553"/>
    <n v="1558"/>
    <n v="3111"/>
  </r>
  <r>
    <x v="11"/>
    <x v="7"/>
    <d v="2007-08-01T00:00:00"/>
    <x v="1"/>
    <n v="1504"/>
    <n v="1589"/>
    <n v="3093"/>
  </r>
  <r>
    <x v="11"/>
    <x v="8"/>
    <d v="2007-09-01T00:00:00"/>
    <x v="1"/>
    <n v="1501"/>
    <n v="1495"/>
    <n v="2996"/>
  </r>
  <r>
    <x v="11"/>
    <x v="9"/>
    <d v="2007-10-01T00:00:00"/>
    <x v="1"/>
    <n v="1606"/>
    <n v="1620"/>
    <n v="3226"/>
  </r>
  <r>
    <x v="11"/>
    <x v="10"/>
    <d v="2007-11-01T00:00:00"/>
    <x v="1"/>
    <n v="1393"/>
    <n v="1389"/>
    <n v="2782"/>
  </r>
  <r>
    <x v="11"/>
    <x v="11"/>
    <d v="2007-12-01T00:00:00"/>
    <x v="1"/>
    <n v="1244"/>
    <n v="1391"/>
    <n v="2635"/>
  </r>
  <r>
    <x v="12"/>
    <x v="0"/>
    <d v="2008-01-01T00:00:00"/>
    <x v="1"/>
    <n v="1311"/>
    <n v="1286"/>
    <n v="2597"/>
  </r>
  <r>
    <x v="12"/>
    <x v="1"/>
    <d v="2008-02-01T00:00:00"/>
    <x v="1"/>
    <n v="1381"/>
    <n v="1379"/>
    <n v="2760"/>
  </r>
  <r>
    <x v="12"/>
    <x v="2"/>
    <d v="2008-03-01T00:00:00"/>
    <x v="1"/>
    <n v="1402"/>
    <n v="1296"/>
    <n v="2698"/>
  </r>
  <r>
    <x v="12"/>
    <x v="3"/>
    <d v="2008-04-01T00:00:00"/>
    <x v="1"/>
    <n v="1311"/>
    <n v="1203"/>
    <n v="2514"/>
  </r>
  <r>
    <x v="12"/>
    <x v="4"/>
    <d v="2008-05-01T00:00:00"/>
    <x v="1"/>
    <n v="1312"/>
    <n v="1359"/>
    <n v="2671"/>
  </r>
  <r>
    <x v="12"/>
    <x v="5"/>
    <d v="2008-06-01T00:00:00"/>
    <x v="1"/>
    <n v="1341"/>
    <n v="1785"/>
    <n v="3126"/>
  </r>
  <r>
    <x v="12"/>
    <x v="6"/>
    <d v="2008-07-01T00:00:00"/>
    <x v="1"/>
    <n v="1503"/>
    <n v="1407"/>
    <n v="2910"/>
  </r>
  <r>
    <x v="12"/>
    <x v="7"/>
    <d v="2008-08-01T00:00:00"/>
    <x v="1"/>
    <n v="1154"/>
    <n v="1291"/>
    <n v="2445"/>
  </r>
  <r>
    <x v="12"/>
    <x v="8"/>
    <d v="2008-09-01T00:00:00"/>
    <x v="1"/>
    <n v="1105"/>
    <n v="1171"/>
    <n v="2276"/>
  </r>
  <r>
    <x v="12"/>
    <x v="9"/>
    <d v="2008-10-01T00:00:00"/>
    <x v="1"/>
    <n v="1156"/>
    <n v="1153"/>
    <n v="2309"/>
  </r>
  <r>
    <x v="12"/>
    <x v="10"/>
    <d v="2008-11-01T00:00:00"/>
    <x v="1"/>
    <n v="984"/>
    <n v="948"/>
    <n v="1932"/>
  </r>
  <r>
    <x v="12"/>
    <x v="11"/>
    <d v="2008-12-01T00:00:00"/>
    <x v="1"/>
    <n v="863"/>
    <n v="844"/>
    <n v="1707"/>
  </r>
  <r>
    <x v="13"/>
    <x v="0"/>
    <d v="2009-01-01T00:00:00"/>
    <x v="1"/>
    <n v="915"/>
    <n v="1033"/>
    <n v="1948"/>
  </r>
  <r>
    <x v="13"/>
    <x v="1"/>
    <d v="2009-02-01T00:00:00"/>
    <x v="1"/>
    <n v="795"/>
    <n v="805"/>
    <n v="1600"/>
  </r>
  <r>
    <x v="13"/>
    <x v="2"/>
    <d v="2009-03-01T00:00:00"/>
    <x v="1"/>
    <n v="850"/>
    <n v="1143"/>
    <n v="1993"/>
  </r>
  <r>
    <x v="13"/>
    <x v="3"/>
    <d v="2009-04-01T00:00:00"/>
    <x v="1"/>
    <n v="989"/>
    <n v="927"/>
    <n v="1916"/>
  </r>
  <r>
    <x v="13"/>
    <x v="4"/>
    <d v="2009-05-01T00:00:00"/>
    <x v="1"/>
    <n v="1031"/>
    <n v="988"/>
    <n v="2019"/>
  </r>
  <r>
    <x v="13"/>
    <x v="5"/>
    <d v="2009-06-01T00:00:00"/>
    <x v="1"/>
    <n v="905"/>
    <n v="855"/>
    <n v="1760"/>
  </r>
  <r>
    <x v="13"/>
    <x v="6"/>
    <d v="2009-07-01T00:00:00"/>
    <x v="1"/>
    <n v="1071"/>
    <n v="1019"/>
    <n v="2090"/>
  </r>
  <r>
    <x v="13"/>
    <x v="7"/>
    <d v="2009-08-01T00:00:00"/>
    <x v="1"/>
    <n v="1044"/>
    <n v="1047"/>
    <n v="2091"/>
  </r>
  <r>
    <x v="13"/>
    <x v="8"/>
    <d v="2009-09-01T00:00:00"/>
    <x v="1"/>
    <n v="1047"/>
    <n v="1044"/>
    <n v="2091"/>
  </r>
  <r>
    <x v="13"/>
    <x v="9"/>
    <d v="2009-10-01T00:00:00"/>
    <x v="1"/>
    <n v="985"/>
    <n v="889"/>
    <n v="1874"/>
  </r>
  <r>
    <x v="13"/>
    <x v="10"/>
    <d v="2009-11-01T00:00:00"/>
    <x v="1"/>
    <n v="883"/>
    <n v="799"/>
    <n v="1682"/>
  </r>
  <r>
    <x v="13"/>
    <x v="11"/>
    <d v="2009-12-01T00:00:00"/>
    <x v="1"/>
    <n v="848"/>
    <n v="974"/>
    <n v="1822"/>
  </r>
  <r>
    <x v="14"/>
    <x v="0"/>
    <d v="2010-01-01T00:00:00"/>
    <x v="1"/>
    <n v="857"/>
    <n v="873"/>
    <n v="1730"/>
  </r>
  <r>
    <x v="14"/>
    <x v="1"/>
    <d v="2010-02-01T00:00:00"/>
    <x v="1"/>
    <n v="734"/>
    <n v="728"/>
    <n v="1462"/>
  </r>
  <r>
    <x v="14"/>
    <x v="2"/>
    <d v="2010-03-01T00:00:00"/>
    <x v="1"/>
    <n v="712"/>
    <n v="772"/>
    <n v="1484"/>
  </r>
  <r>
    <x v="14"/>
    <x v="3"/>
    <d v="2010-04-01T00:00:00"/>
    <x v="1"/>
    <n v="755"/>
    <n v="835"/>
    <n v="1590"/>
  </r>
  <r>
    <x v="14"/>
    <x v="4"/>
    <d v="2010-05-01T00:00:00"/>
    <x v="1"/>
    <n v="1009"/>
    <n v="1079"/>
    <n v="2088"/>
  </r>
  <r>
    <x v="14"/>
    <x v="5"/>
    <d v="2010-06-01T00:00:00"/>
    <x v="1"/>
    <n v="948"/>
    <n v="895"/>
    <n v="1843"/>
  </r>
  <r>
    <x v="14"/>
    <x v="6"/>
    <d v="2010-07-01T00:00:00"/>
    <x v="1"/>
    <n v="1978"/>
    <n v="1580"/>
    <n v="3558"/>
  </r>
  <r>
    <x v="14"/>
    <x v="7"/>
    <d v="2010-08-01T00:00:00"/>
    <x v="1"/>
    <n v="2351"/>
    <n v="2250"/>
    <n v="4601"/>
  </r>
  <r>
    <x v="14"/>
    <x v="8"/>
    <d v="2010-09-01T00:00:00"/>
    <x v="1"/>
    <n v="2167"/>
    <n v="2129"/>
    <n v="4296"/>
  </r>
  <r>
    <x v="14"/>
    <x v="9"/>
    <d v="2010-10-01T00:00:00"/>
    <x v="1"/>
    <n v="2377"/>
    <n v="2369"/>
    <n v="4746"/>
  </r>
  <r>
    <x v="14"/>
    <x v="10"/>
    <d v="2010-11-01T00:00:00"/>
    <x v="1"/>
    <n v="1990"/>
    <n v="1996"/>
    <n v="3986"/>
  </r>
  <r>
    <x v="14"/>
    <x v="11"/>
    <d v="2010-12-01T00:00:00"/>
    <x v="1"/>
    <n v="1969"/>
    <n v="1940"/>
    <n v="3909"/>
  </r>
  <r>
    <x v="15"/>
    <x v="0"/>
    <d v="2011-01-01T00:00:00"/>
    <x v="1"/>
    <n v="1789"/>
    <n v="1717"/>
    <n v="3506"/>
  </r>
  <r>
    <x v="15"/>
    <x v="1"/>
    <d v="2011-02-01T00:00:00"/>
    <x v="1"/>
    <n v="1397"/>
    <n v="1362"/>
    <n v="2759"/>
  </r>
  <r>
    <x v="15"/>
    <x v="2"/>
    <d v="2011-03-01T00:00:00"/>
    <x v="1"/>
    <n v="1783"/>
    <n v="1882"/>
    <n v="3665"/>
  </r>
  <r>
    <x v="15"/>
    <x v="3"/>
    <d v="2011-04-01T00:00:00"/>
    <x v="1"/>
    <n v="1787"/>
    <n v="1866"/>
    <n v="3653"/>
  </r>
  <r>
    <x v="15"/>
    <x v="4"/>
    <d v="2011-05-01T00:00:00"/>
    <x v="1"/>
    <n v="2003"/>
    <n v="1981"/>
    <n v="3984"/>
  </r>
  <r>
    <x v="15"/>
    <x v="5"/>
    <d v="2011-06-01T00:00:00"/>
    <x v="1"/>
    <n v="2139"/>
    <n v="2252"/>
    <n v="4391"/>
  </r>
  <r>
    <x v="15"/>
    <x v="6"/>
    <d v="2011-07-01T00:00:00"/>
    <x v="1"/>
    <n v="2281"/>
    <n v="2416"/>
    <n v="4697"/>
  </r>
  <r>
    <x v="15"/>
    <x v="7"/>
    <d v="2011-08-01T00:00:00"/>
    <x v="1"/>
    <n v="2372"/>
    <n v="2387"/>
    <n v="4759"/>
  </r>
  <r>
    <x v="15"/>
    <x v="8"/>
    <d v="2011-09-01T00:00:00"/>
    <x v="1"/>
    <n v="1982"/>
    <n v="2047"/>
    <n v="4029"/>
  </r>
  <r>
    <x v="15"/>
    <x v="9"/>
    <d v="2011-10-01T00:00:00"/>
    <x v="1"/>
    <n v="1801"/>
    <n v="1920"/>
    <n v="3721"/>
  </r>
  <r>
    <x v="15"/>
    <x v="10"/>
    <d v="2011-11-01T00:00:00"/>
    <x v="1"/>
    <n v="1756"/>
    <n v="1739"/>
    <n v="3495"/>
  </r>
  <r>
    <x v="15"/>
    <x v="11"/>
    <d v="2011-12-01T00:00:00"/>
    <x v="1"/>
    <n v="1685"/>
    <n v="1737"/>
    <n v="3422"/>
  </r>
  <r>
    <x v="16"/>
    <x v="0"/>
    <d v="2012-01-01T00:00:00"/>
    <x v="1"/>
    <n v="1557"/>
    <n v="1628"/>
    <n v="3185"/>
  </r>
  <r>
    <x v="16"/>
    <x v="1"/>
    <d v="2012-02-01T00:00:00"/>
    <x v="1"/>
    <n v="1467"/>
    <n v="1479"/>
    <n v="2946"/>
  </r>
  <r>
    <x v="16"/>
    <x v="2"/>
    <d v="2012-03-01T00:00:00"/>
    <x v="1"/>
    <n v="1689"/>
    <n v="1748"/>
    <n v="3437"/>
  </r>
  <r>
    <x v="16"/>
    <x v="3"/>
    <d v="2012-04-01T00:00:00"/>
    <x v="1"/>
    <n v="966"/>
    <n v="1045"/>
    <n v="2011"/>
  </r>
  <r>
    <x v="16"/>
    <x v="4"/>
    <d v="2012-05-01T00:00:00"/>
    <x v="1"/>
    <n v="1079"/>
    <n v="1081"/>
    <n v="2160"/>
  </r>
  <r>
    <x v="16"/>
    <x v="5"/>
    <d v="2012-06-01T00:00:00"/>
    <x v="1"/>
    <n v="1017"/>
    <n v="1163"/>
    <n v="2180"/>
  </r>
  <r>
    <x v="16"/>
    <x v="6"/>
    <d v="2012-07-01T00:00:00"/>
    <x v="1"/>
    <n v="1208"/>
    <n v="1233"/>
    <n v="2441"/>
  </r>
  <r>
    <x v="16"/>
    <x v="7"/>
    <d v="2012-08-01T00:00:00"/>
    <x v="1"/>
    <n v="1102"/>
    <n v="1158"/>
    <n v="2260"/>
  </r>
  <r>
    <x v="16"/>
    <x v="8"/>
    <d v="2012-09-01T00:00:00"/>
    <x v="1"/>
    <n v="1148"/>
    <n v="1155"/>
    <n v="2303"/>
  </r>
  <r>
    <x v="16"/>
    <x v="9"/>
    <d v="2012-10-01T00:00:00"/>
    <x v="1"/>
    <n v="1044"/>
    <n v="1051"/>
    <n v="2095"/>
  </r>
  <r>
    <x v="16"/>
    <x v="10"/>
    <d v="2012-11-01T00:00:00"/>
    <x v="1"/>
    <n v="848"/>
    <n v="867"/>
    <n v="1715"/>
  </r>
  <r>
    <x v="16"/>
    <x v="11"/>
    <d v="2012-12-01T00:00:00"/>
    <x v="1"/>
    <n v="827"/>
    <n v="884"/>
    <n v="1711"/>
  </r>
  <r>
    <x v="17"/>
    <x v="0"/>
    <d v="2013-01-01T00:00:00"/>
    <x v="1"/>
    <n v="807"/>
    <n v="811"/>
    <n v="1618"/>
  </r>
  <r>
    <x v="17"/>
    <x v="1"/>
    <d v="2013-02-01T00:00:00"/>
    <x v="1"/>
    <n v="791"/>
    <n v="773"/>
    <n v="1564"/>
  </r>
  <r>
    <x v="17"/>
    <x v="2"/>
    <d v="2013-03-01T00:00:00"/>
    <x v="1"/>
    <n v="839"/>
    <n v="1014"/>
    <n v="1853"/>
  </r>
  <r>
    <x v="17"/>
    <x v="3"/>
    <d v="2013-04-01T00:00:00"/>
    <x v="1"/>
    <n v="849"/>
    <n v="831"/>
    <n v="1680"/>
  </r>
  <r>
    <x v="17"/>
    <x v="4"/>
    <d v="2013-05-01T00:00:00"/>
    <x v="1"/>
    <n v="983"/>
    <n v="1105"/>
    <n v="2088"/>
  </r>
  <r>
    <x v="17"/>
    <x v="5"/>
    <d v="2013-06-01T00:00:00"/>
    <x v="1"/>
    <n v="1064"/>
    <n v="1024"/>
    <n v="2088"/>
  </r>
  <r>
    <x v="17"/>
    <x v="6"/>
    <d v="2013-07-01T00:00:00"/>
    <x v="1"/>
    <n v="1050"/>
    <n v="1119"/>
    <n v="2169"/>
  </r>
  <r>
    <x v="17"/>
    <x v="7"/>
    <d v="2013-08-01T00:00:00"/>
    <x v="1"/>
    <n v="1032"/>
    <n v="1038"/>
    <n v="2070"/>
  </r>
  <r>
    <x v="17"/>
    <x v="8"/>
    <d v="2013-09-01T00:00:00"/>
    <x v="1"/>
    <n v="915"/>
    <n v="934"/>
    <n v="1849"/>
  </r>
  <r>
    <x v="17"/>
    <x v="9"/>
    <d v="2013-10-01T00:00:00"/>
    <x v="1"/>
    <n v="1008"/>
    <n v="960"/>
    <n v="1968"/>
  </r>
  <r>
    <x v="17"/>
    <x v="10"/>
    <d v="2013-11-01T00:00:00"/>
    <x v="1"/>
    <n v="776"/>
    <n v="795"/>
    <n v="1571"/>
  </r>
  <r>
    <x v="17"/>
    <x v="11"/>
    <d v="2013-12-01T00:00:00"/>
    <x v="1"/>
    <n v="663"/>
    <n v="630"/>
    <n v="1293"/>
  </r>
  <r>
    <x v="18"/>
    <x v="0"/>
    <d v="2014-01-01T00:00:00"/>
    <x v="1"/>
    <n v="505"/>
    <n v="565"/>
    <n v="1070"/>
  </r>
  <r>
    <x v="18"/>
    <x v="1"/>
    <d v="2014-02-01T00:00:00"/>
    <x v="1"/>
    <n v="461"/>
    <n v="442"/>
    <n v="903"/>
  </r>
  <r>
    <x v="18"/>
    <x v="2"/>
    <d v="2014-03-01T00:00:00"/>
    <x v="1"/>
    <n v="411"/>
    <n v="417"/>
    <n v="828"/>
  </r>
  <r>
    <x v="18"/>
    <x v="3"/>
    <d v="2014-04-01T00:00:00"/>
    <x v="1"/>
    <n v="287"/>
    <n v="310"/>
    <n v="597"/>
  </r>
  <r>
    <x v="18"/>
    <x v="4"/>
    <d v="2014-05-01T00:00:00"/>
    <x v="1"/>
    <n v="328"/>
    <n v="341"/>
    <n v="669"/>
  </r>
  <r>
    <x v="18"/>
    <x v="5"/>
    <d v="2014-06-01T00:00:00"/>
    <x v="1"/>
    <n v="337"/>
    <n v="330"/>
    <n v="667"/>
  </r>
  <r>
    <x v="18"/>
    <x v="6"/>
    <d v="2014-07-01T00:00:00"/>
    <x v="1"/>
    <n v="353"/>
    <n v="310"/>
    <n v="663"/>
  </r>
  <r>
    <x v="18"/>
    <x v="7"/>
    <d v="2014-08-01T00:00:00"/>
    <x v="1"/>
    <n v="397"/>
    <n v="383"/>
    <n v="780"/>
  </r>
  <r>
    <x v="18"/>
    <x v="8"/>
    <d v="2014-09-01T00:00:00"/>
    <x v="1"/>
    <n v="401"/>
    <n v="419"/>
    <n v="820"/>
  </r>
  <r>
    <x v="18"/>
    <x v="9"/>
    <d v="2014-10-01T00:00:00"/>
    <x v="1"/>
    <n v="392"/>
    <n v="367"/>
    <n v="759"/>
  </r>
  <r>
    <x v="18"/>
    <x v="10"/>
    <d v="2014-11-01T00:00:00"/>
    <x v="1"/>
    <n v="227"/>
    <n v="241"/>
    <n v="468"/>
  </r>
  <r>
    <x v="18"/>
    <x v="11"/>
    <d v="2014-12-01T00:00:00"/>
    <x v="1"/>
    <n v="333"/>
    <n v="354"/>
    <n v="687"/>
  </r>
  <r>
    <x v="19"/>
    <x v="0"/>
    <d v="2015-01-01T00:00:00"/>
    <x v="1"/>
    <n v="282"/>
    <n v="304"/>
    <n v="586"/>
  </r>
  <r>
    <x v="19"/>
    <x v="1"/>
    <d v="2015-02-01T00:00:00"/>
    <x v="1"/>
    <n v="224"/>
    <n v="223"/>
    <n v="447"/>
  </r>
  <r>
    <x v="19"/>
    <x v="2"/>
    <d v="2015-03-01T00:00:00"/>
    <x v="1"/>
    <n v="278"/>
    <n v="317"/>
    <n v="595"/>
  </r>
  <r>
    <x v="19"/>
    <x v="3"/>
    <d v="2015-04-01T00:00:00"/>
    <x v="1"/>
    <n v="258"/>
    <n v="280"/>
    <n v="538"/>
  </r>
  <r>
    <x v="19"/>
    <x v="4"/>
    <d v="2015-05-01T00:00:00"/>
    <x v="1"/>
    <n v="198"/>
    <n v="184"/>
    <n v="382"/>
  </r>
  <r>
    <x v="19"/>
    <x v="5"/>
    <d v="2015-06-01T00:00:00"/>
    <x v="1"/>
    <n v="179"/>
    <n v="188"/>
    <n v="367"/>
  </r>
  <r>
    <x v="19"/>
    <x v="6"/>
    <d v="2015-07-01T00:00:00"/>
    <x v="1"/>
    <n v="158"/>
    <n v="183"/>
    <n v="341"/>
  </r>
  <r>
    <x v="19"/>
    <x v="7"/>
    <d v="2015-08-01T00:00:00"/>
    <x v="1"/>
    <n v="178"/>
    <n v="201"/>
    <n v="379"/>
  </r>
  <r>
    <x v="19"/>
    <x v="8"/>
    <d v="2015-09-01T00:00:00"/>
    <x v="1"/>
    <n v="128"/>
    <n v="139"/>
    <n v="267"/>
  </r>
  <r>
    <x v="19"/>
    <x v="9"/>
    <d v="2015-10-01T00:00:00"/>
    <x v="1"/>
    <n v="112"/>
    <n v="151"/>
    <n v="263"/>
  </r>
  <r>
    <x v="19"/>
    <x v="10"/>
    <d v="2015-11-01T00:00:00"/>
    <x v="1"/>
    <n v="108"/>
    <n v="92"/>
    <n v="200"/>
  </r>
  <r>
    <x v="19"/>
    <x v="11"/>
    <d v="2015-12-01T00:00:00"/>
    <x v="1"/>
    <n v="129"/>
    <n v="148"/>
    <n v="277"/>
  </r>
  <r>
    <x v="0"/>
    <x v="0"/>
    <d v="1996-01-01T00:00:00"/>
    <x v="2"/>
    <n v="1498"/>
    <n v="1497"/>
    <n v="2995"/>
  </r>
  <r>
    <x v="0"/>
    <x v="1"/>
    <d v="1996-02-01T00:00:00"/>
    <x v="2"/>
    <n v="1397"/>
    <n v="1514"/>
    <n v="2911"/>
  </r>
  <r>
    <x v="0"/>
    <x v="2"/>
    <d v="1996-03-01T00:00:00"/>
    <x v="2"/>
    <n v="1341"/>
    <n v="1633"/>
    <n v="2974"/>
  </r>
  <r>
    <x v="0"/>
    <x v="3"/>
    <d v="1996-04-01T00:00:00"/>
    <x v="2"/>
    <n v="1630"/>
    <n v="1619"/>
    <n v="3249"/>
  </r>
  <r>
    <x v="0"/>
    <x v="4"/>
    <d v="1996-05-01T00:00:00"/>
    <x v="2"/>
    <n v="1955"/>
    <n v="2186"/>
    <n v="4141"/>
  </r>
  <r>
    <x v="0"/>
    <x v="5"/>
    <d v="1996-06-01T00:00:00"/>
    <x v="2"/>
    <n v="2698"/>
    <n v="3253"/>
    <n v="5951"/>
  </r>
  <r>
    <x v="0"/>
    <x v="6"/>
    <d v="1996-07-01T00:00:00"/>
    <x v="2"/>
    <n v="3600"/>
    <n v="3739"/>
    <n v="7339"/>
  </r>
  <r>
    <x v="0"/>
    <x v="7"/>
    <d v="1996-08-01T00:00:00"/>
    <x v="2"/>
    <n v="3778"/>
    <n v="3781"/>
    <n v="7559"/>
  </r>
  <r>
    <x v="0"/>
    <x v="8"/>
    <d v="1996-09-01T00:00:00"/>
    <x v="2"/>
    <n v="2866"/>
    <n v="2692"/>
    <n v="5558"/>
  </r>
  <r>
    <x v="0"/>
    <x v="9"/>
    <d v="1996-10-01T00:00:00"/>
    <x v="2"/>
    <n v="2105"/>
    <n v="1991"/>
    <n v="4096"/>
  </r>
  <r>
    <x v="0"/>
    <x v="10"/>
    <d v="1996-11-01T00:00:00"/>
    <x v="2"/>
    <n v="1868"/>
    <n v="1639"/>
    <n v="3507"/>
  </r>
  <r>
    <x v="0"/>
    <x v="11"/>
    <d v="1996-12-01T00:00:00"/>
    <x v="2"/>
    <n v="2065"/>
    <n v="2136"/>
    <n v="4201"/>
  </r>
  <r>
    <x v="1"/>
    <x v="0"/>
    <d v="1997-01-01T00:00:00"/>
    <x v="2"/>
    <n v="1715"/>
    <n v="1556"/>
    <n v="3271"/>
  </r>
  <r>
    <x v="1"/>
    <x v="1"/>
    <d v="1997-02-01T00:00:00"/>
    <x v="2"/>
    <n v="1459"/>
    <n v="1492"/>
    <n v="2951"/>
  </r>
  <r>
    <x v="1"/>
    <x v="2"/>
    <d v="1997-03-01T00:00:00"/>
    <x v="2"/>
    <n v="1595"/>
    <n v="1581"/>
    <n v="3176"/>
  </r>
  <r>
    <x v="1"/>
    <x v="3"/>
    <d v="1997-04-01T00:00:00"/>
    <x v="2"/>
    <n v="1556"/>
    <n v="1571"/>
    <n v="3127"/>
  </r>
  <r>
    <x v="1"/>
    <x v="4"/>
    <d v="1997-05-01T00:00:00"/>
    <x v="2"/>
    <n v="1896"/>
    <n v="2012"/>
    <n v="3908"/>
  </r>
  <r>
    <x v="1"/>
    <x v="5"/>
    <d v="1997-06-01T00:00:00"/>
    <x v="2"/>
    <n v="2777"/>
    <n v="3303"/>
    <n v="6080"/>
  </r>
  <r>
    <x v="1"/>
    <x v="6"/>
    <d v="1997-07-01T00:00:00"/>
    <x v="2"/>
    <n v="3803"/>
    <n v="3971"/>
    <n v="7774"/>
  </r>
  <r>
    <x v="1"/>
    <x v="7"/>
    <d v="1997-08-01T00:00:00"/>
    <x v="2"/>
    <n v="4468"/>
    <n v="4278"/>
    <n v="8746"/>
  </r>
  <r>
    <x v="1"/>
    <x v="8"/>
    <d v="1997-09-01T00:00:00"/>
    <x v="2"/>
    <n v="3091"/>
    <n v="2840"/>
    <n v="5931"/>
  </r>
  <r>
    <x v="1"/>
    <x v="9"/>
    <d v="1997-10-01T00:00:00"/>
    <x v="2"/>
    <n v="2324"/>
    <n v="2308"/>
    <n v="4632"/>
  </r>
  <r>
    <x v="1"/>
    <x v="10"/>
    <d v="1997-11-01T00:00:00"/>
    <x v="2"/>
    <n v="1991"/>
    <n v="1736"/>
    <n v="3727"/>
  </r>
  <r>
    <x v="1"/>
    <x v="11"/>
    <d v="1997-12-01T00:00:00"/>
    <x v="2"/>
    <n v="1913"/>
    <n v="2029"/>
    <n v="3942"/>
  </r>
  <r>
    <x v="2"/>
    <x v="0"/>
    <d v="1998-01-01T00:00:00"/>
    <x v="2"/>
    <n v="1362"/>
    <n v="1129"/>
    <n v="2491"/>
  </r>
  <r>
    <x v="2"/>
    <x v="1"/>
    <d v="1998-02-01T00:00:00"/>
    <x v="2"/>
    <n v="985"/>
    <n v="989"/>
    <n v="1974"/>
  </r>
  <r>
    <x v="2"/>
    <x v="2"/>
    <d v="1998-03-01T00:00:00"/>
    <x v="2"/>
    <n v="1249"/>
    <n v="1197"/>
    <n v="2446"/>
  </r>
  <r>
    <x v="2"/>
    <x v="3"/>
    <d v="1998-04-01T00:00:00"/>
    <x v="2"/>
    <n v="1118"/>
    <n v="1184"/>
    <n v="2302"/>
  </r>
  <r>
    <x v="2"/>
    <x v="4"/>
    <d v="1998-05-01T00:00:00"/>
    <x v="2"/>
    <n v="1400"/>
    <n v="1438"/>
    <n v="2838"/>
  </r>
  <r>
    <x v="2"/>
    <x v="5"/>
    <d v="1998-06-01T00:00:00"/>
    <x v="2"/>
    <n v="2693"/>
    <n v="3191"/>
    <n v="5884"/>
  </r>
  <r>
    <x v="2"/>
    <x v="6"/>
    <d v="1998-07-01T00:00:00"/>
    <x v="2"/>
    <n v="3761"/>
    <n v="3820"/>
    <n v="7581"/>
  </r>
  <r>
    <x v="2"/>
    <x v="7"/>
    <d v="1998-08-01T00:00:00"/>
    <x v="2"/>
    <n v="3960"/>
    <n v="3613"/>
    <n v="7573"/>
  </r>
  <r>
    <x v="2"/>
    <x v="8"/>
    <d v="1998-09-01T00:00:00"/>
    <x v="2"/>
    <n v="3234"/>
    <n v="3070"/>
    <n v="6304"/>
  </r>
  <r>
    <x v="2"/>
    <x v="9"/>
    <d v="1998-10-01T00:00:00"/>
    <x v="2"/>
    <n v="2216"/>
    <n v="2129"/>
    <n v="4345"/>
  </r>
  <r>
    <x v="2"/>
    <x v="10"/>
    <d v="1998-11-01T00:00:00"/>
    <x v="2"/>
    <n v="2036"/>
    <n v="1891"/>
    <n v="3927"/>
  </r>
  <r>
    <x v="2"/>
    <x v="11"/>
    <d v="1998-12-01T00:00:00"/>
    <x v="2"/>
    <n v="2230"/>
    <n v="2228"/>
    <n v="4458"/>
  </r>
  <r>
    <x v="3"/>
    <x v="0"/>
    <d v="1999-01-01T00:00:00"/>
    <x v="2"/>
    <n v="1697"/>
    <n v="1444"/>
    <n v="3141"/>
  </r>
  <r>
    <x v="3"/>
    <x v="1"/>
    <d v="1999-02-01T00:00:00"/>
    <x v="2"/>
    <n v="1426"/>
    <n v="1426"/>
    <n v="2852"/>
  </r>
  <r>
    <x v="3"/>
    <x v="2"/>
    <d v="1999-03-01T00:00:00"/>
    <x v="2"/>
    <n v="1550"/>
    <n v="1453"/>
    <n v="3003"/>
  </r>
  <r>
    <x v="3"/>
    <x v="3"/>
    <d v="1999-04-01T00:00:00"/>
    <x v="2"/>
    <n v="1621"/>
    <n v="1470"/>
    <n v="3091"/>
  </r>
  <r>
    <x v="3"/>
    <x v="4"/>
    <d v="1999-05-01T00:00:00"/>
    <x v="2"/>
    <n v="2062"/>
    <n v="2230"/>
    <n v="4292"/>
  </r>
  <r>
    <x v="3"/>
    <x v="5"/>
    <d v="1999-06-01T00:00:00"/>
    <x v="2"/>
    <n v="3042"/>
    <n v="3550"/>
    <n v="6592"/>
  </r>
  <r>
    <x v="3"/>
    <x v="6"/>
    <d v="1999-07-01T00:00:00"/>
    <x v="2"/>
    <n v="4224"/>
    <n v="4373"/>
    <n v="8597"/>
  </r>
  <r>
    <x v="3"/>
    <x v="7"/>
    <d v="1999-08-01T00:00:00"/>
    <x v="2"/>
    <n v="4633"/>
    <n v="4226"/>
    <n v="8859"/>
  </r>
  <r>
    <x v="3"/>
    <x v="8"/>
    <d v="1999-09-01T00:00:00"/>
    <x v="2"/>
    <n v="3038"/>
    <n v="2818"/>
    <n v="5856"/>
  </r>
  <r>
    <x v="3"/>
    <x v="9"/>
    <d v="1999-10-01T00:00:00"/>
    <x v="2"/>
    <n v="2267"/>
    <n v="2177"/>
    <n v="4444"/>
  </r>
  <r>
    <x v="3"/>
    <x v="10"/>
    <d v="1999-11-01T00:00:00"/>
    <x v="2"/>
    <n v="2150"/>
    <n v="1942"/>
    <n v="4092"/>
  </r>
  <r>
    <x v="3"/>
    <x v="11"/>
    <d v="1999-12-01T00:00:00"/>
    <x v="2"/>
    <n v="2014"/>
    <n v="2117"/>
    <n v="4131"/>
  </r>
  <r>
    <x v="4"/>
    <x v="0"/>
    <d v="2000-01-01T00:00:00"/>
    <x v="2"/>
    <n v="1739"/>
    <n v="1486"/>
    <n v="3225"/>
  </r>
  <r>
    <x v="4"/>
    <x v="1"/>
    <d v="2000-02-01T00:00:00"/>
    <x v="2"/>
    <n v="1563"/>
    <n v="1455"/>
    <n v="3018"/>
  </r>
  <r>
    <x v="4"/>
    <x v="2"/>
    <d v="2000-03-01T00:00:00"/>
    <x v="2"/>
    <n v="1851"/>
    <n v="1836"/>
    <n v="3687"/>
  </r>
  <r>
    <x v="4"/>
    <x v="3"/>
    <d v="2000-04-01T00:00:00"/>
    <x v="2"/>
    <n v="1761"/>
    <n v="1791"/>
    <n v="3552"/>
  </r>
  <r>
    <x v="4"/>
    <x v="4"/>
    <d v="2000-05-01T00:00:00"/>
    <x v="2"/>
    <n v="2360"/>
    <n v="2521"/>
    <n v="4881"/>
  </r>
  <r>
    <x v="4"/>
    <x v="5"/>
    <d v="2000-06-01T00:00:00"/>
    <x v="2"/>
    <n v="3169"/>
    <n v="2858"/>
    <n v="6027"/>
  </r>
  <r>
    <x v="4"/>
    <x v="6"/>
    <d v="2000-07-01T00:00:00"/>
    <x v="2"/>
    <n v="4521"/>
    <n v="4321"/>
    <n v="8842"/>
  </r>
  <r>
    <x v="4"/>
    <x v="7"/>
    <d v="2000-08-01T00:00:00"/>
    <x v="2"/>
    <n v="4472"/>
    <n v="4048"/>
    <n v="8520"/>
  </r>
  <r>
    <x v="4"/>
    <x v="8"/>
    <d v="2000-09-01T00:00:00"/>
    <x v="2"/>
    <n v="3060"/>
    <n v="2809"/>
    <n v="5869"/>
  </r>
  <r>
    <x v="4"/>
    <x v="9"/>
    <d v="2000-10-01T00:00:00"/>
    <x v="2"/>
    <n v="2584"/>
    <n v="2440"/>
    <n v="5024"/>
  </r>
  <r>
    <x v="4"/>
    <x v="10"/>
    <d v="2000-11-01T00:00:00"/>
    <x v="2"/>
    <n v="2110"/>
    <n v="2143"/>
    <n v="4253"/>
  </r>
  <r>
    <x v="4"/>
    <x v="11"/>
    <d v="2000-12-01T00:00:00"/>
    <x v="2"/>
    <n v="1709"/>
    <n v="1973"/>
    <n v="3682"/>
  </r>
  <r>
    <x v="5"/>
    <x v="0"/>
    <d v="2001-01-01T00:00:00"/>
    <x v="2"/>
    <n v="1517"/>
    <n v="1384"/>
    <n v="2901"/>
  </r>
  <r>
    <x v="5"/>
    <x v="1"/>
    <d v="2001-02-01T00:00:00"/>
    <x v="2"/>
    <n v="1279"/>
    <n v="1321"/>
    <n v="2600"/>
  </r>
  <r>
    <x v="5"/>
    <x v="2"/>
    <d v="2001-03-01T00:00:00"/>
    <x v="2"/>
    <n v="1363"/>
    <n v="1458"/>
    <n v="2821"/>
  </r>
  <r>
    <x v="5"/>
    <x v="3"/>
    <d v="2001-04-01T00:00:00"/>
    <x v="2"/>
    <n v="1731"/>
    <n v="1678"/>
    <n v="3409"/>
  </r>
  <r>
    <x v="5"/>
    <x v="4"/>
    <d v="2001-05-01T00:00:00"/>
    <x v="2"/>
    <n v="2085"/>
    <n v="2335"/>
    <n v="4420"/>
  </r>
  <r>
    <x v="5"/>
    <x v="5"/>
    <d v="2001-06-01T00:00:00"/>
    <x v="2"/>
    <n v="3028"/>
    <n v="3326"/>
    <n v="6354"/>
  </r>
  <r>
    <x v="5"/>
    <x v="6"/>
    <d v="2001-07-01T00:00:00"/>
    <x v="2"/>
    <n v="4195"/>
    <n v="4281"/>
    <n v="8476"/>
  </r>
  <r>
    <x v="5"/>
    <x v="7"/>
    <d v="2001-08-01T00:00:00"/>
    <x v="2"/>
    <n v="4142"/>
    <n v="3967"/>
    <n v="8109"/>
  </r>
  <r>
    <x v="5"/>
    <x v="8"/>
    <d v="2001-09-01T00:00:00"/>
    <x v="2"/>
    <n v="2072"/>
    <n v="1829"/>
    <n v="3901"/>
  </r>
  <r>
    <x v="5"/>
    <x v="9"/>
    <d v="2001-10-01T00:00:00"/>
    <x v="2"/>
    <n v="1662"/>
    <n v="1590"/>
    <n v="3252"/>
  </r>
  <r>
    <x v="5"/>
    <x v="10"/>
    <d v="2001-11-01T00:00:00"/>
    <x v="2"/>
    <n v="1432"/>
    <n v="1290"/>
    <n v="2722"/>
  </r>
  <r>
    <x v="5"/>
    <x v="11"/>
    <d v="2001-12-01T00:00:00"/>
    <x v="2"/>
    <n v="1150"/>
    <n v="1285"/>
    <n v="2435"/>
  </r>
  <r>
    <x v="6"/>
    <x v="0"/>
    <d v="2002-01-01T00:00:00"/>
    <x v="2"/>
    <n v="1237"/>
    <n v="1064"/>
    <n v="2301"/>
  </r>
  <r>
    <x v="6"/>
    <x v="1"/>
    <d v="2002-02-01T00:00:00"/>
    <x v="2"/>
    <n v="1072"/>
    <n v="1059"/>
    <n v="2131"/>
  </r>
  <r>
    <x v="6"/>
    <x v="2"/>
    <d v="2002-03-01T00:00:00"/>
    <x v="2"/>
    <n v="1164"/>
    <n v="1179"/>
    <n v="2343"/>
  </r>
  <r>
    <x v="6"/>
    <x v="3"/>
    <d v="2002-04-01T00:00:00"/>
    <x v="2"/>
    <n v="1227"/>
    <n v="1242"/>
    <n v="2469"/>
  </r>
  <r>
    <x v="6"/>
    <x v="4"/>
    <d v="2002-05-01T00:00:00"/>
    <x v="2"/>
    <n v="1610"/>
    <n v="1784"/>
    <n v="3394"/>
  </r>
  <r>
    <x v="6"/>
    <x v="5"/>
    <d v="2002-06-01T00:00:00"/>
    <x v="2"/>
    <n v="2155"/>
    <n v="2519"/>
    <n v="4674"/>
  </r>
  <r>
    <x v="6"/>
    <x v="6"/>
    <d v="2002-07-01T00:00:00"/>
    <x v="2"/>
    <n v="2649"/>
    <n v="2634"/>
    <n v="5283"/>
  </r>
  <r>
    <x v="6"/>
    <x v="7"/>
    <d v="2002-08-01T00:00:00"/>
    <x v="2"/>
    <n v="2854"/>
    <n v="2812"/>
    <n v="5666"/>
  </r>
  <r>
    <x v="6"/>
    <x v="8"/>
    <d v="2002-09-01T00:00:00"/>
    <x v="2"/>
    <n v="2116"/>
    <n v="1895"/>
    <n v="4011"/>
  </r>
  <r>
    <x v="6"/>
    <x v="9"/>
    <d v="2002-10-01T00:00:00"/>
    <x v="2"/>
    <n v="1734"/>
    <n v="1671"/>
    <n v="3405"/>
  </r>
  <r>
    <x v="6"/>
    <x v="10"/>
    <d v="2002-11-01T00:00:00"/>
    <x v="2"/>
    <n v="1461"/>
    <n v="1282"/>
    <n v="2743"/>
  </r>
  <r>
    <x v="6"/>
    <x v="11"/>
    <d v="2002-12-01T00:00:00"/>
    <x v="2"/>
    <n v="1357"/>
    <n v="1420"/>
    <n v="2777"/>
  </r>
  <r>
    <x v="7"/>
    <x v="0"/>
    <d v="2003-01-01T00:00:00"/>
    <x v="2"/>
    <n v="1197"/>
    <n v="1009"/>
    <n v="2206"/>
  </r>
  <r>
    <x v="7"/>
    <x v="1"/>
    <d v="2003-02-01T00:00:00"/>
    <x v="2"/>
    <n v="1118"/>
    <n v="1097"/>
    <n v="2215"/>
  </r>
  <r>
    <x v="7"/>
    <x v="2"/>
    <d v="2003-03-01T00:00:00"/>
    <x v="2"/>
    <n v="1238"/>
    <n v="1186"/>
    <n v="2424"/>
  </r>
  <r>
    <x v="7"/>
    <x v="3"/>
    <d v="2003-04-01T00:00:00"/>
    <x v="2"/>
    <n v="1153"/>
    <n v="1169"/>
    <n v="2322"/>
  </r>
  <r>
    <x v="7"/>
    <x v="4"/>
    <d v="2003-05-01T00:00:00"/>
    <x v="2"/>
    <n v="1580"/>
    <n v="1543"/>
    <n v="3123"/>
  </r>
  <r>
    <x v="7"/>
    <x v="5"/>
    <d v="2003-06-01T00:00:00"/>
    <x v="2"/>
    <n v="2083"/>
    <n v="2345"/>
    <n v="4428"/>
  </r>
  <r>
    <x v="7"/>
    <x v="6"/>
    <d v="2003-07-01T00:00:00"/>
    <x v="2"/>
    <n v="2452"/>
    <n v="2477"/>
    <n v="4929"/>
  </r>
  <r>
    <x v="7"/>
    <x v="7"/>
    <d v="2003-08-01T00:00:00"/>
    <x v="2"/>
    <n v="2651"/>
    <n v="2584"/>
    <n v="5235"/>
  </r>
  <r>
    <x v="7"/>
    <x v="8"/>
    <d v="2003-09-01T00:00:00"/>
    <x v="2"/>
    <n v="2377"/>
    <n v="2136"/>
    <n v="4513"/>
  </r>
  <r>
    <x v="7"/>
    <x v="9"/>
    <d v="2003-10-01T00:00:00"/>
    <x v="2"/>
    <n v="1859"/>
    <n v="1713"/>
    <n v="3572"/>
  </r>
  <r>
    <x v="7"/>
    <x v="10"/>
    <d v="2003-11-01T00:00:00"/>
    <x v="2"/>
    <n v="1393"/>
    <n v="1430"/>
    <n v="2823"/>
  </r>
  <r>
    <x v="7"/>
    <x v="11"/>
    <d v="2003-12-01T00:00:00"/>
    <x v="2"/>
    <n v="1224"/>
    <n v="1294"/>
    <n v="2518"/>
  </r>
  <r>
    <x v="8"/>
    <x v="0"/>
    <d v="2004-01-01T00:00:00"/>
    <x v="2"/>
    <n v="1079"/>
    <n v="1001"/>
    <n v="2080"/>
  </r>
  <r>
    <x v="8"/>
    <x v="1"/>
    <d v="2004-02-01T00:00:00"/>
    <x v="2"/>
    <n v="1026"/>
    <n v="950"/>
    <n v="1976"/>
  </r>
  <r>
    <x v="8"/>
    <x v="2"/>
    <d v="2004-03-01T00:00:00"/>
    <x v="2"/>
    <n v="1112"/>
    <n v="1121"/>
    <n v="2233"/>
  </r>
  <r>
    <x v="8"/>
    <x v="3"/>
    <d v="2004-04-01T00:00:00"/>
    <x v="2"/>
    <n v="1232"/>
    <n v="1279"/>
    <n v="2511"/>
  </r>
  <r>
    <x v="8"/>
    <x v="4"/>
    <d v="2004-05-01T00:00:00"/>
    <x v="2"/>
    <n v="1383"/>
    <n v="1443"/>
    <n v="2826"/>
  </r>
  <r>
    <x v="8"/>
    <x v="5"/>
    <d v="2004-06-01T00:00:00"/>
    <x v="2"/>
    <n v="3313"/>
    <n v="3507"/>
    <n v="6820"/>
  </r>
  <r>
    <x v="8"/>
    <x v="6"/>
    <d v="2004-07-01T00:00:00"/>
    <x v="2"/>
    <n v="4210"/>
    <n v="4318"/>
    <n v="8528"/>
  </r>
  <r>
    <x v="8"/>
    <x v="7"/>
    <d v="2004-08-01T00:00:00"/>
    <x v="2"/>
    <n v="4046"/>
    <n v="3617"/>
    <n v="7663"/>
  </r>
  <r>
    <x v="8"/>
    <x v="8"/>
    <d v="2004-09-01T00:00:00"/>
    <x v="2"/>
    <n v="3449"/>
    <n v="3188"/>
    <n v="6637"/>
  </r>
  <r>
    <x v="8"/>
    <x v="9"/>
    <d v="2004-10-01T00:00:00"/>
    <x v="2"/>
    <n v="2072"/>
    <n v="1959"/>
    <n v="4031"/>
  </r>
  <r>
    <x v="8"/>
    <x v="10"/>
    <d v="2004-11-01T00:00:00"/>
    <x v="2"/>
    <n v="1894"/>
    <n v="1698"/>
    <n v="3592"/>
  </r>
  <r>
    <x v="8"/>
    <x v="11"/>
    <d v="2004-12-01T00:00:00"/>
    <x v="2"/>
    <n v="1884"/>
    <n v="1955"/>
    <n v="3839"/>
  </r>
  <r>
    <x v="9"/>
    <x v="0"/>
    <d v="2005-01-01T00:00:00"/>
    <x v="2"/>
    <n v="1654"/>
    <n v="1459"/>
    <n v="3113"/>
  </r>
  <r>
    <x v="9"/>
    <x v="1"/>
    <d v="2005-02-01T00:00:00"/>
    <x v="2"/>
    <n v="1414"/>
    <n v="1388"/>
    <n v="2802"/>
  </r>
  <r>
    <x v="9"/>
    <x v="2"/>
    <d v="2005-03-01T00:00:00"/>
    <x v="2"/>
    <n v="1597"/>
    <n v="1467"/>
    <n v="3064"/>
  </r>
  <r>
    <x v="9"/>
    <x v="3"/>
    <d v="2005-04-01T00:00:00"/>
    <x v="2"/>
    <n v="1435"/>
    <n v="1484"/>
    <n v="2919"/>
  </r>
  <r>
    <x v="9"/>
    <x v="4"/>
    <d v="2005-05-01T00:00:00"/>
    <x v="2"/>
    <n v="1757"/>
    <n v="1810"/>
    <n v="3567"/>
  </r>
  <r>
    <x v="9"/>
    <x v="5"/>
    <d v="2005-06-01T00:00:00"/>
    <x v="2"/>
    <n v="3157"/>
    <n v="3587"/>
    <n v="6744"/>
  </r>
  <r>
    <x v="9"/>
    <x v="6"/>
    <d v="2005-07-01T00:00:00"/>
    <x v="2"/>
    <n v="3977"/>
    <n v="3874"/>
    <n v="7851"/>
  </r>
  <r>
    <x v="9"/>
    <x v="7"/>
    <d v="2005-08-01T00:00:00"/>
    <x v="2"/>
    <n v="4090"/>
    <n v="3710"/>
    <n v="7800"/>
  </r>
  <r>
    <x v="9"/>
    <x v="8"/>
    <d v="2005-09-01T00:00:00"/>
    <x v="2"/>
    <n v="3324"/>
    <n v="3223"/>
    <n v="6547"/>
  </r>
  <r>
    <x v="9"/>
    <x v="9"/>
    <d v="2005-10-01T00:00:00"/>
    <x v="2"/>
    <n v="2271"/>
    <n v="2238"/>
    <n v="4509"/>
  </r>
  <r>
    <x v="9"/>
    <x v="10"/>
    <d v="2005-11-01T00:00:00"/>
    <x v="2"/>
    <n v="1901"/>
    <n v="1747"/>
    <n v="3648"/>
  </r>
  <r>
    <x v="9"/>
    <x v="11"/>
    <d v="2005-12-01T00:00:00"/>
    <x v="2"/>
    <n v="1827"/>
    <n v="1907"/>
    <n v="3734"/>
  </r>
  <r>
    <x v="10"/>
    <x v="0"/>
    <d v="2006-01-01T00:00:00"/>
    <x v="2"/>
    <n v="1763"/>
    <n v="1594"/>
    <n v="3357"/>
  </r>
  <r>
    <x v="10"/>
    <x v="1"/>
    <d v="2006-02-01T00:00:00"/>
    <x v="2"/>
    <n v="1527"/>
    <n v="1534"/>
    <n v="3061"/>
  </r>
  <r>
    <x v="10"/>
    <x v="2"/>
    <d v="2006-03-01T00:00:00"/>
    <x v="2"/>
    <n v="1657"/>
    <n v="1624"/>
    <n v="3281"/>
  </r>
  <r>
    <x v="10"/>
    <x v="3"/>
    <d v="2006-04-01T00:00:00"/>
    <x v="2"/>
    <n v="1784"/>
    <n v="1911"/>
    <n v="3695"/>
  </r>
  <r>
    <x v="10"/>
    <x v="4"/>
    <d v="2006-05-01T00:00:00"/>
    <x v="2"/>
    <n v="2040"/>
    <n v="2222"/>
    <n v="4262"/>
  </r>
  <r>
    <x v="10"/>
    <x v="5"/>
    <d v="2006-06-01T00:00:00"/>
    <x v="2"/>
    <n v="3025"/>
    <n v="3334"/>
    <n v="6359"/>
  </r>
  <r>
    <x v="10"/>
    <x v="6"/>
    <d v="2006-07-01T00:00:00"/>
    <x v="2"/>
    <n v="4030"/>
    <n v="3674"/>
    <n v="7704"/>
  </r>
  <r>
    <x v="10"/>
    <x v="7"/>
    <d v="2006-08-01T00:00:00"/>
    <x v="2"/>
    <n v="3629"/>
    <n v="3513"/>
    <n v="7142"/>
  </r>
  <r>
    <x v="10"/>
    <x v="8"/>
    <d v="2006-09-01T00:00:00"/>
    <x v="2"/>
    <n v="3217"/>
    <n v="2891"/>
    <n v="6108"/>
  </r>
  <r>
    <x v="10"/>
    <x v="9"/>
    <d v="2006-10-01T00:00:00"/>
    <x v="2"/>
    <n v="2082"/>
    <n v="2006"/>
    <n v="4088"/>
  </r>
  <r>
    <x v="10"/>
    <x v="10"/>
    <d v="2006-11-01T00:00:00"/>
    <x v="2"/>
    <n v="1862"/>
    <n v="1784"/>
    <n v="3646"/>
  </r>
  <r>
    <x v="10"/>
    <x v="11"/>
    <d v="2006-12-01T00:00:00"/>
    <x v="2"/>
    <n v="1870"/>
    <n v="1867"/>
    <n v="3737"/>
  </r>
  <r>
    <x v="11"/>
    <x v="0"/>
    <d v="2007-01-01T00:00:00"/>
    <x v="2"/>
    <n v="1656"/>
    <n v="1500"/>
    <n v="3156"/>
  </r>
  <r>
    <x v="11"/>
    <x v="1"/>
    <d v="2007-02-01T00:00:00"/>
    <x v="2"/>
    <n v="1381"/>
    <n v="1352"/>
    <n v="2733"/>
  </r>
  <r>
    <x v="11"/>
    <x v="2"/>
    <d v="2007-03-01T00:00:00"/>
    <x v="2"/>
    <n v="1580"/>
    <n v="1600"/>
    <n v="3180"/>
  </r>
  <r>
    <x v="11"/>
    <x v="3"/>
    <d v="2007-04-01T00:00:00"/>
    <x v="2"/>
    <n v="1603"/>
    <n v="1577"/>
    <n v="3180"/>
  </r>
  <r>
    <x v="11"/>
    <x v="4"/>
    <d v="2007-05-01T00:00:00"/>
    <x v="2"/>
    <n v="1898"/>
    <n v="2009"/>
    <n v="3907"/>
  </r>
  <r>
    <x v="11"/>
    <x v="5"/>
    <d v="2007-06-01T00:00:00"/>
    <x v="2"/>
    <n v="2940"/>
    <n v="3425"/>
    <n v="6365"/>
  </r>
  <r>
    <x v="11"/>
    <x v="6"/>
    <d v="2007-07-01T00:00:00"/>
    <x v="2"/>
    <n v="3542"/>
    <n v="3307"/>
    <n v="6849"/>
  </r>
  <r>
    <x v="11"/>
    <x v="7"/>
    <d v="2007-08-01T00:00:00"/>
    <x v="2"/>
    <n v="3418"/>
    <n v="3317"/>
    <n v="6735"/>
  </r>
  <r>
    <x v="11"/>
    <x v="8"/>
    <d v="2007-09-01T00:00:00"/>
    <x v="2"/>
    <n v="3160"/>
    <n v="2850"/>
    <n v="6010"/>
  </r>
  <r>
    <x v="11"/>
    <x v="9"/>
    <d v="2007-10-01T00:00:00"/>
    <x v="2"/>
    <n v="2048"/>
    <n v="2002"/>
    <n v="4050"/>
  </r>
  <r>
    <x v="11"/>
    <x v="10"/>
    <d v="2007-11-01T00:00:00"/>
    <x v="2"/>
    <n v="1812"/>
    <n v="1716"/>
    <n v="3528"/>
  </r>
  <r>
    <x v="11"/>
    <x v="11"/>
    <d v="2007-12-01T00:00:00"/>
    <x v="2"/>
    <n v="1761"/>
    <n v="1812"/>
    <n v="3573"/>
  </r>
  <r>
    <x v="12"/>
    <x v="0"/>
    <d v="2008-01-01T00:00:00"/>
    <x v="2"/>
    <n v="1582"/>
    <n v="2086"/>
    <n v="3668"/>
  </r>
  <r>
    <x v="12"/>
    <x v="1"/>
    <d v="2008-02-01T00:00:00"/>
    <x v="2"/>
    <n v="1400"/>
    <n v="1374"/>
    <n v="2774"/>
  </r>
  <r>
    <x v="12"/>
    <x v="2"/>
    <d v="2008-03-01T00:00:00"/>
    <x v="2"/>
    <n v="1498"/>
    <n v="1544"/>
    <n v="3042"/>
  </r>
  <r>
    <x v="12"/>
    <x v="3"/>
    <d v="2008-04-01T00:00:00"/>
    <x v="2"/>
    <n v="1335"/>
    <n v="1336"/>
    <n v="2671"/>
  </r>
  <r>
    <x v="12"/>
    <x v="4"/>
    <d v="2008-05-01T00:00:00"/>
    <x v="2"/>
    <n v="1699"/>
    <n v="1782"/>
    <n v="3481"/>
  </r>
  <r>
    <x v="12"/>
    <x v="5"/>
    <d v="2008-06-01T00:00:00"/>
    <x v="2"/>
    <n v="2581"/>
    <n v="3070"/>
    <n v="5651"/>
  </r>
  <r>
    <x v="12"/>
    <x v="6"/>
    <d v="2008-07-01T00:00:00"/>
    <x v="2"/>
    <n v="3367"/>
    <n v="3100"/>
    <n v="6467"/>
  </r>
  <r>
    <x v="12"/>
    <x v="7"/>
    <d v="2008-08-01T00:00:00"/>
    <x v="2"/>
    <n v="3220"/>
    <n v="3134"/>
    <n v="6354"/>
  </r>
  <r>
    <x v="12"/>
    <x v="8"/>
    <d v="2008-09-01T00:00:00"/>
    <x v="2"/>
    <n v="3031"/>
    <n v="2686"/>
    <n v="5717"/>
  </r>
  <r>
    <x v="12"/>
    <x v="9"/>
    <d v="2008-10-01T00:00:00"/>
    <x v="2"/>
    <n v="2259"/>
    <n v="2080"/>
    <n v="4339"/>
  </r>
  <r>
    <x v="12"/>
    <x v="10"/>
    <d v="2008-11-01T00:00:00"/>
    <x v="2"/>
    <n v="1804"/>
    <n v="1690"/>
    <n v="3494"/>
  </r>
  <r>
    <x v="12"/>
    <x v="11"/>
    <d v="2008-12-01T00:00:00"/>
    <x v="2"/>
    <n v="2089"/>
    <n v="2094"/>
    <n v="4183"/>
  </r>
  <r>
    <x v="13"/>
    <x v="0"/>
    <d v="2009-01-01T00:00:00"/>
    <x v="2"/>
    <n v="1470"/>
    <n v="1409"/>
    <n v="2879"/>
  </r>
  <r>
    <x v="13"/>
    <x v="1"/>
    <d v="2009-02-01T00:00:00"/>
    <x v="2"/>
    <n v="1515"/>
    <n v="1397"/>
    <n v="2912"/>
  </r>
  <r>
    <x v="13"/>
    <x v="2"/>
    <d v="2009-03-01T00:00:00"/>
    <x v="2"/>
    <n v="1623"/>
    <n v="1701"/>
    <n v="3324"/>
  </r>
  <r>
    <x v="13"/>
    <x v="3"/>
    <d v="2009-04-01T00:00:00"/>
    <x v="2"/>
    <n v="1797"/>
    <n v="1641"/>
    <n v="3438"/>
  </r>
  <r>
    <x v="13"/>
    <x v="4"/>
    <d v="2009-05-01T00:00:00"/>
    <x v="2"/>
    <n v="2245"/>
    <n v="2293"/>
    <n v="4538"/>
  </r>
  <r>
    <x v="13"/>
    <x v="5"/>
    <d v="2009-06-01T00:00:00"/>
    <x v="2"/>
    <n v="3020"/>
    <n v="3312"/>
    <n v="6332"/>
  </r>
  <r>
    <x v="13"/>
    <x v="6"/>
    <d v="2009-07-01T00:00:00"/>
    <x v="2"/>
    <n v="3436"/>
    <n v="3344"/>
    <n v="6780"/>
  </r>
  <r>
    <x v="13"/>
    <x v="7"/>
    <d v="2009-08-01T00:00:00"/>
    <x v="2"/>
    <n v="3465"/>
    <n v="3125"/>
    <n v="6590"/>
  </r>
  <r>
    <x v="13"/>
    <x v="8"/>
    <d v="2009-09-01T00:00:00"/>
    <x v="2"/>
    <n v="2639"/>
    <n v="2278"/>
    <n v="4917"/>
  </r>
  <r>
    <x v="13"/>
    <x v="9"/>
    <d v="2009-10-01T00:00:00"/>
    <x v="2"/>
    <n v="1973"/>
    <n v="1791"/>
    <n v="3764"/>
  </r>
  <r>
    <x v="13"/>
    <x v="10"/>
    <d v="2009-11-01T00:00:00"/>
    <x v="2"/>
    <n v="1751"/>
    <n v="1635"/>
    <n v="3386"/>
  </r>
  <r>
    <x v="13"/>
    <x v="11"/>
    <d v="2009-12-01T00:00:00"/>
    <x v="2"/>
    <n v="1666"/>
    <n v="1694"/>
    <n v="3360"/>
  </r>
  <r>
    <x v="14"/>
    <x v="0"/>
    <d v="2010-01-01T00:00:00"/>
    <x v="2"/>
    <n v="1370"/>
    <n v="1294"/>
    <n v="2664"/>
  </r>
  <r>
    <x v="14"/>
    <x v="1"/>
    <d v="2010-02-01T00:00:00"/>
    <x v="2"/>
    <n v="1196"/>
    <n v="1097"/>
    <n v="2293"/>
  </r>
  <r>
    <x v="14"/>
    <x v="2"/>
    <d v="2010-03-01T00:00:00"/>
    <x v="2"/>
    <n v="1343"/>
    <n v="1403"/>
    <n v="2746"/>
  </r>
  <r>
    <x v="14"/>
    <x v="3"/>
    <d v="2010-04-01T00:00:00"/>
    <x v="2"/>
    <n v="1547"/>
    <n v="1634"/>
    <n v="3181"/>
  </r>
  <r>
    <x v="14"/>
    <x v="4"/>
    <d v="2010-05-01T00:00:00"/>
    <x v="2"/>
    <n v="2223"/>
    <n v="2246"/>
    <n v="4469"/>
  </r>
  <r>
    <x v="14"/>
    <x v="5"/>
    <d v="2010-06-01T00:00:00"/>
    <x v="2"/>
    <n v="3096"/>
    <n v="3435"/>
    <n v="6531"/>
  </r>
  <r>
    <x v="14"/>
    <x v="6"/>
    <d v="2010-07-01T00:00:00"/>
    <x v="2"/>
    <n v="3863"/>
    <n v="3537"/>
    <n v="7400"/>
  </r>
  <r>
    <x v="14"/>
    <x v="7"/>
    <d v="2010-08-01T00:00:00"/>
    <x v="2"/>
    <n v="3902"/>
    <n v="3534"/>
    <n v="7436"/>
  </r>
  <r>
    <x v="14"/>
    <x v="8"/>
    <d v="2010-09-01T00:00:00"/>
    <x v="2"/>
    <n v="3248"/>
    <n v="2938"/>
    <n v="6186"/>
  </r>
  <r>
    <x v="14"/>
    <x v="9"/>
    <d v="2010-10-01T00:00:00"/>
    <x v="2"/>
    <n v="2387"/>
    <n v="2266"/>
    <n v="4653"/>
  </r>
  <r>
    <x v="14"/>
    <x v="10"/>
    <d v="2010-11-01T00:00:00"/>
    <x v="2"/>
    <n v="2097"/>
    <n v="1903"/>
    <n v="4000"/>
  </r>
  <r>
    <x v="14"/>
    <x v="11"/>
    <d v="2010-12-01T00:00:00"/>
    <x v="2"/>
    <n v="2082"/>
    <n v="2098"/>
    <n v="4180"/>
  </r>
  <r>
    <x v="15"/>
    <x v="0"/>
    <d v="2011-01-01T00:00:00"/>
    <x v="2"/>
    <n v="1780"/>
    <n v="1715"/>
    <n v="3495"/>
  </r>
  <r>
    <x v="15"/>
    <x v="1"/>
    <d v="2011-02-01T00:00:00"/>
    <x v="2"/>
    <n v="1533"/>
    <n v="1535"/>
    <n v="3068"/>
  </r>
  <r>
    <x v="15"/>
    <x v="2"/>
    <d v="2011-03-01T00:00:00"/>
    <x v="2"/>
    <n v="1756"/>
    <n v="1734"/>
    <n v="3490"/>
  </r>
  <r>
    <x v="15"/>
    <x v="3"/>
    <d v="2011-04-01T00:00:00"/>
    <x v="2"/>
    <n v="1998"/>
    <n v="1936"/>
    <n v="3934"/>
  </r>
  <r>
    <x v="15"/>
    <x v="4"/>
    <d v="2011-05-01T00:00:00"/>
    <x v="2"/>
    <n v="2399"/>
    <n v="2526"/>
    <n v="4925"/>
  </r>
  <r>
    <x v="15"/>
    <x v="5"/>
    <d v="2011-06-01T00:00:00"/>
    <x v="2"/>
    <n v="3040"/>
    <n v="3362"/>
    <n v="6402"/>
  </r>
  <r>
    <x v="15"/>
    <x v="6"/>
    <d v="2011-07-01T00:00:00"/>
    <x v="2"/>
    <n v="3339"/>
    <n v="3282"/>
    <n v="6621"/>
  </r>
  <r>
    <x v="15"/>
    <x v="7"/>
    <d v="2011-08-01T00:00:00"/>
    <x v="2"/>
    <n v="3825"/>
    <n v="3478"/>
    <n v="7303"/>
  </r>
  <r>
    <x v="15"/>
    <x v="8"/>
    <d v="2011-09-01T00:00:00"/>
    <x v="2"/>
    <n v="2789"/>
    <n v="2546"/>
    <n v="5335"/>
  </r>
  <r>
    <x v="15"/>
    <x v="9"/>
    <d v="2011-10-01T00:00:00"/>
    <x v="2"/>
    <n v="2046"/>
    <n v="1827"/>
    <n v="3873"/>
  </r>
  <r>
    <x v="15"/>
    <x v="10"/>
    <d v="2011-11-01T00:00:00"/>
    <x v="2"/>
    <n v="1893"/>
    <n v="1710"/>
    <n v="3603"/>
  </r>
  <r>
    <x v="15"/>
    <x v="11"/>
    <d v="2011-12-01T00:00:00"/>
    <x v="2"/>
    <n v="1663"/>
    <n v="1673"/>
    <n v="3336"/>
  </r>
  <r>
    <x v="16"/>
    <x v="0"/>
    <d v="2012-01-01T00:00:00"/>
    <x v="2"/>
    <n v="1595"/>
    <n v="1548"/>
    <n v="3143"/>
  </r>
  <r>
    <x v="16"/>
    <x v="1"/>
    <d v="2012-02-01T00:00:00"/>
    <x v="2"/>
    <n v="1521"/>
    <n v="1522"/>
    <n v="3043"/>
  </r>
  <r>
    <x v="16"/>
    <x v="2"/>
    <d v="2012-03-01T00:00:00"/>
    <x v="2"/>
    <n v="1721"/>
    <n v="1604"/>
    <n v="3325"/>
  </r>
  <r>
    <x v="16"/>
    <x v="3"/>
    <d v="2012-04-01T00:00:00"/>
    <x v="2"/>
    <n v="1848"/>
    <n v="1908"/>
    <n v="3756"/>
  </r>
  <r>
    <x v="16"/>
    <x v="4"/>
    <d v="2012-05-01T00:00:00"/>
    <x v="2"/>
    <n v="2173"/>
    <n v="2227"/>
    <n v="4400"/>
  </r>
  <r>
    <x v="16"/>
    <x v="5"/>
    <d v="2012-06-01T00:00:00"/>
    <x v="2"/>
    <n v="2922"/>
    <n v="3314"/>
    <n v="6236"/>
  </r>
  <r>
    <x v="16"/>
    <x v="6"/>
    <d v="2012-07-01T00:00:00"/>
    <x v="2"/>
    <n v="3739"/>
    <n v="3559"/>
    <n v="7298"/>
  </r>
  <r>
    <x v="16"/>
    <x v="7"/>
    <d v="2012-08-01T00:00:00"/>
    <x v="2"/>
    <n v="3842"/>
    <n v="3629"/>
    <n v="7471"/>
  </r>
  <r>
    <x v="16"/>
    <x v="8"/>
    <d v="2012-09-01T00:00:00"/>
    <x v="2"/>
    <n v="2883"/>
    <n v="1652"/>
    <n v="4535"/>
  </r>
  <r>
    <x v="16"/>
    <x v="9"/>
    <d v="2012-10-01T00:00:00"/>
    <x v="2"/>
    <n v="2381"/>
    <n v="2175"/>
    <n v="4556"/>
  </r>
  <r>
    <x v="16"/>
    <x v="10"/>
    <d v="2012-11-01T00:00:00"/>
    <x v="2"/>
    <n v="1957"/>
    <n v="1805"/>
    <n v="3762"/>
  </r>
  <r>
    <x v="16"/>
    <x v="11"/>
    <d v="2012-12-01T00:00:00"/>
    <x v="2"/>
    <n v="1949"/>
    <n v="1874"/>
    <n v="3823"/>
  </r>
  <r>
    <x v="17"/>
    <x v="0"/>
    <d v="2013-01-01T00:00:00"/>
    <x v="2"/>
    <n v="1735"/>
    <n v="1670"/>
    <n v="3405"/>
  </r>
  <r>
    <x v="17"/>
    <x v="1"/>
    <d v="2013-02-01T00:00:00"/>
    <x v="2"/>
    <n v="1737"/>
    <n v="1584"/>
    <n v="3321"/>
  </r>
  <r>
    <x v="17"/>
    <x v="2"/>
    <d v="2013-03-01T00:00:00"/>
    <x v="2"/>
    <n v="1849"/>
    <n v="1716"/>
    <n v="3565"/>
  </r>
  <r>
    <x v="17"/>
    <x v="3"/>
    <d v="2013-04-01T00:00:00"/>
    <x v="2"/>
    <n v="1819"/>
    <n v="1820"/>
    <n v="3639"/>
  </r>
  <r>
    <x v="17"/>
    <x v="4"/>
    <d v="2013-05-01T00:00:00"/>
    <x v="2"/>
    <n v="2434"/>
    <n v="2547"/>
    <n v="4981"/>
  </r>
  <r>
    <x v="17"/>
    <x v="5"/>
    <d v="2013-06-01T00:00:00"/>
    <x v="2"/>
    <n v="3432"/>
    <n v="3951"/>
    <n v="7383"/>
  </r>
  <r>
    <x v="17"/>
    <x v="6"/>
    <d v="2013-07-01T00:00:00"/>
    <x v="2"/>
    <n v="4461"/>
    <n v="4155"/>
    <n v="8616"/>
  </r>
  <r>
    <x v="17"/>
    <x v="7"/>
    <d v="2013-08-01T00:00:00"/>
    <x v="2"/>
    <n v="3943"/>
    <n v="3759"/>
    <n v="7702"/>
  </r>
  <r>
    <x v="17"/>
    <x v="8"/>
    <d v="2013-09-01T00:00:00"/>
    <x v="2"/>
    <n v="2751"/>
    <n v="2554"/>
    <n v="5305"/>
  </r>
  <r>
    <x v="17"/>
    <x v="9"/>
    <d v="2013-10-01T00:00:00"/>
    <x v="2"/>
    <n v="2355"/>
    <n v="2149"/>
    <n v="4504"/>
  </r>
  <r>
    <x v="17"/>
    <x v="10"/>
    <d v="2013-11-01T00:00:00"/>
    <x v="2"/>
    <n v="2143"/>
    <n v="2032"/>
    <n v="4175"/>
  </r>
  <r>
    <x v="17"/>
    <x v="11"/>
    <d v="2013-12-01T00:00:00"/>
    <x v="2"/>
    <n v="2350"/>
    <n v="2286"/>
    <n v="4636"/>
  </r>
  <r>
    <x v="18"/>
    <x v="0"/>
    <d v="2014-01-01T00:00:00"/>
    <x v="2"/>
    <n v="1815"/>
    <n v="1690"/>
    <n v="3505"/>
  </r>
  <r>
    <x v="18"/>
    <x v="1"/>
    <d v="2014-02-01T00:00:00"/>
    <x v="2"/>
    <n v="1671"/>
    <n v="1489"/>
    <n v="3160"/>
  </r>
  <r>
    <x v="18"/>
    <x v="2"/>
    <d v="2014-03-01T00:00:00"/>
    <x v="2"/>
    <n v="2035"/>
    <n v="2005"/>
    <n v="4040"/>
  </r>
  <r>
    <x v="18"/>
    <x v="3"/>
    <d v="2014-04-01T00:00:00"/>
    <x v="2"/>
    <n v="2099"/>
    <n v="2159"/>
    <n v="4258"/>
  </r>
  <r>
    <x v="18"/>
    <x v="4"/>
    <d v="2014-05-01T00:00:00"/>
    <x v="2"/>
    <n v="2435"/>
    <n v="2563"/>
    <n v="4998"/>
  </r>
  <r>
    <x v="18"/>
    <x v="5"/>
    <d v="2014-06-01T00:00:00"/>
    <x v="2"/>
    <n v="3706"/>
    <n v="4074"/>
    <n v="7780"/>
  </r>
  <r>
    <x v="18"/>
    <x v="6"/>
    <d v="2014-07-01T00:00:00"/>
    <x v="2"/>
    <n v="3999"/>
    <n v="3945"/>
    <n v="7944"/>
  </r>
  <r>
    <x v="18"/>
    <x v="7"/>
    <d v="2014-08-01T00:00:00"/>
    <x v="2"/>
    <n v="4046"/>
    <n v="3846"/>
    <n v="7892"/>
  </r>
  <r>
    <x v="18"/>
    <x v="8"/>
    <d v="2014-09-01T00:00:00"/>
    <x v="2"/>
    <n v="3130"/>
    <n v="2895"/>
    <n v="6025"/>
  </r>
  <r>
    <x v="18"/>
    <x v="9"/>
    <d v="2014-10-01T00:00:00"/>
    <x v="2"/>
    <n v="2702"/>
    <n v="2480"/>
    <n v="5182"/>
  </r>
  <r>
    <x v="18"/>
    <x v="10"/>
    <d v="2014-11-01T00:00:00"/>
    <x v="2"/>
    <n v="2166"/>
    <n v="1930"/>
    <n v="4096"/>
  </r>
  <r>
    <x v="18"/>
    <x v="11"/>
    <d v="2014-12-01T00:00:00"/>
    <x v="2"/>
    <n v="2497"/>
    <n v="2257"/>
    <n v="4754"/>
  </r>
  <r>
    <x v="19"/>
    <x v="0"/>
    <d v="2015-01-01T00:00:00"/>
    <x v="2"/>
    <n v="1889"/>
    <n v="1814"/>
    <n v="3703"/>
  </r>
  <r>
    <x v="19"/>
    <x v="1"/>
    <d v="2015-02-01T00:00:00"/>
    <x v="2"/>
    <n v="1802"/>
    <n v="1748"/>
    <n v="3550"/>
  </r>
  <r>
    <x v="19"/>
    <x v="2"/>
    <d v="2015-03-01T00:00:00"/>
    <x v="2"/>
    <n v="2183"/>
    <n v="2141"/>
    <n v="4324"/>
  </r>
  <r>
    <x v="19"/>
    <x v="3"/>
    <d v="2015-04-01T00:00:00"/>
    <x v="2"/>
    <n v="2053"/>
    <n v="2071"/>
    <n v="4124"/>
  </r>
  <r>
    <x v="19"/>
    <x v="4"/>
    <d v="2015-05-01T00:00:00"/>
    <x v="2"/>
    <n v="2697"/>
    <n v="2770"/>
    <n v="5467"/>
  </r>
  <r>
    <x v="19"/>
    <x v="5"/>
    <d v="2015-06-01T00:00:00"/>
    <x v="2"/>
    <n v="3681"/>
    <n v="4062"/>
    <n v="7743"/>
  </r>
  <r>
    <x v="19"/>
    <x v="6"/>
    <d v="2015-07-01T00:00:00"/>
    <x v="2"/>
    <n v="4240"/>
    <n v="4181"/>
    <n v="8421"/>
  </r>
  <r>
    <x v="19"/>
    <x v="7"/>
    <d v="2015-08-01T00:00:00"/>
    <x v="2"/>
    <n v="4203"/>
    <n v="3950"/>
    <n v="8153"/>
  </r>
  <r>
    <x v="19"/>
    <x v="8"/>
    <d v="2015-09-01T00:00:00"/>
    <x v="2"/>
    <n v="3075"/>
    <n v="2980"/>
    <n v="6055"/>
  </r>
  <r>
    <x v="19"/>
    <x v="9"/>
    <d v="2015-10-01T00:00:00"/>
    <x v="2"/>
    <n v="2622"/>
    <n v="2351"/>
    <n v="4973"/>
  </r>
  <r>
    <x v="19"/>
    <x v="10"/>
    <d v="2015-11-01T00:00:00"/>
    <x v="2"/>
    <n v="2307"/>
    <n v="2068"/>
    <n v="4375"/>
  </r>
  <r>
    <x v="19"/>
    <x v="11"/>
    <d v="2015-12-01T00:00:00"/>
    <x v="2"/>
    <n v="2347"/>
    <n v="2243"/>
    <n v="4590"/>
  </r>
  <r>
    <x v="0"/>
    <x v="0"/>
    <d v="1996-01-01T00:00:00"/>
    <x v="3"/>
    <n v="1447"/>
    <n v="1333"/>
    <n v="2780"/>
  </r>
  <r>
    <x v="0"/>
    <x v="1"/>
    <d v="1996-02-01T00:00:00"/>
    <x v="3"/>
    <n v="1408"/>
    <n v="1403"/>
    <n v="2811"/>
  </r>
  <r>
    <x v="0"/>
    <x v="2"/>
    <d v="1996-03-01T00:00:00"/>
    <x v="3"/>
    <n v="1519"/>
    <n v="1382"/>
    <n v="2901"/>
  </r>
  <r>
    <x v="0"/>
    <x v="3"/>
    <d v="1996-04-01T00:00:00"/>
    <x v="3"/>
    <n v="1446"/>
    <n v="1361"/>
    <n v="2807"/>
  </r>
  <r>
    <x v="0"/>
    <x v="4"/>
    <d v="1996-05-01T00:00:00"/>
    <x v="3"/>
    <n v="1789"/>
    <n v="1317"/>
    <n v="3106"/>
  </r>
  <r>
    <x v="0"/>
    <x v="5"/>
    <d v="1996-06-01T00:00:00"/>
    <x v="3"/>
    <n v="1838"/>
    <n v="1765"/>
    <n v="3603"/>
  </r>
  <r>
    <x v="0"/>
    <x v="6"/>
    <d v="1996-07-01T00:00:00"/>
    <x v="3"/>
    <n v="1656"/>
    <n v="1587"/>
    <n v="3243"/>
  </r>
  <r>
    <x v="0"/>
    <x v="7"/>
    <d v="1996-08-01T00:00:00"/>
    <x v="3"/>
    <n v="1947"/>
    <n v="1738"/>
    <n v="3685"/>
  </r>
  <r>
    <x v="0"/>
    <x v="8"/>
    <d v="1996-09-01T00:00:00"/>
    <x v="3"/>
    <n v="1532"/>
    <n v="1474"/>
    <n v="3006"/>
  </r>
  <r>
    <x v="0"/>
    <x v="9"/>
    <d v="1996-10-01T00:00:00"/>
    <x v="3"/>
    <n v="1418"/>
    <n v="1374"/>
    <n v="2792"/>
  </r>
  <r>
    <x v="0"/>
    <x v="10"/>
    <d v="1996-11-01T00:00:00"/>
    <x v="3"/>
    <n v="1267"/>
    <n v="1159"/>
    <n v="2426"/>
  </r>
  <r>
    <x v="0"/>
    <x v="11"/>
    <d v="1996-12-01T00:00:00"/>
    <x v="3"/>
    <n v="1128"/>
    <n v="1038"/>
    <n v="2166"/>
  </r>
  <r>
    <x v="1"/>
    <x v="0"/>
    <d v="1997-01-01T00:00:00"/>
    <x v="3"/>
    <n v="1071"/>
    <n v="998"/>
    <n v="2069"/>
  </r>
  <r>
    <x v="1"/>
    <x v="1"/>
    <d v="1997-02-01T00:00:00"/>
    <x v="3"/>
    <n v="1131"/>
    <n v="1037"/>
    <n v="2168"/>
  </r>
  <r>
    <x v="1"/>
    <x v="2"/>
    <d v="1997-03-01T00:00:00"/>
    <x v="3"/>
    <n v="1116"/>
    <n v="1080"/>
    <n v="2196"/>
  </r>
  <r>
    <x v="1"/>
    <x v="3"/>
    <d v="1997-04-01T00:00:00"/>
    <x v="3"/>
    <n v="1163"/>
    <n v="1106"/>
    <n v="2269"/>
  </r>
  <r>
    <x v="1"/>
    <x v="4"/>
    <d v="1997-05-01T00:00:00"/>
    <x v="3"/>
    <n v="1120"/>
    <n v="1229"/>
    <n v="2349"/>
  </r>
  <r>
    <x v="1"/>
    <x v="5"/>
    <d v="1997-06-01T00:00:00"/>
    <x v="3"/>
    <n v="1222"/>
    <n v="1099"/>
    <n v="2321"/>
  </r>
  <r>
    <x v="1"/>
    <x v="6"/>
    <d v="1997-07-01T00:00:00"/>
    <x v="3"/>
    <n v="1373"/>
    <n v="1268"/>
    <n v="2641"/>
  </r>
  <r>
    <x v="1"/>
    <x v="7"/>
    <d v="1997-08-01T00:00:00"/>
    <x v="3"/>
    <n v="1248"/>
    <n v="1341"/>
    <n v="2589"/>
  </r>
  <r>
    <x v="1"/>
    <x v="8"/>
    <d v="1997-09-01T00:00:00"/>
    <x v="3"/>
    <n v="1363"/>
    <n v="1345"/>
    <n v="2708"/>
  </r>
  <r>
    <x v="1"/>
    <x v="9"/>
    <d v="1997-10-01T00:00:00"/>
    <x v="3"/>
    <n v="1560"/>
    <n v="1377"/>
    <n v="2937"/>
  </r>
  <r>
    <x v="1"/>
    <x v="10"/>
    <d v="1997-11-01T00:00:00"/>
    <x v="3"/>
    <n v="1451"/>
    <n v="1266"/>
    <n v="2717"/>
  </r>
  <r>
    <x v="1"/>
    <x v="11"/>
    <d v="1997-12-01T00:00:00"/>
    <x v="3"/>
    <n v="1210"/>
    <n v="1228"/>
    <n v="2438"/>
  </r>
  <r>
    <x v="2"/>
    <x v="0"/>
    <d v="1998-01-01T00:00:00"/>
    <x v="3"/>
    <n v="1119"/>
    <n v="969"/>
    <n v="2088"/>
  </r>
  <r>
    <x v="2"/>
    <x v="1"/>
    <d v="1998-02-01T00:00:00"/>
    <x v="3"/>
    <n v="953"/>
    <n v="979"/>
    <n v="1932"/>
  </r>
  <r>
    <x v="2"/>
    <x v="2"/>
    <d v="1998-03-01T00:00:00"/>
    <x v="3"/>
    <n v="1116"/>
    <n v="680"/>
    <n v="1796"/>
  </r>
  <r>
    <x v="2"/>
    <x v="3"/>
    <d v="1998-04-01T00:00:00"/>
    <x v="3"/>
    <n v="1221"/>
    <n v="1194"/>
    <n v="2415"/>
  </r>
  <r>
    <x v="2"/>
    <x v="4"/>
    <d v="1998-05-01T00:00:00"/>
    <x v="3"/>
    <n v="1221"/>
    <n v="1064"/>
    <n v="2285"/>
  </r>
  <r>
    <x v="2"/>
    <x v="5"/>
    <d v="1998-06-01T00:00:00"/>
    <x v="3"/>
    <n v="996"/>
    <n v="949"/>
    <n v="1945"/>
  </r>
  <r>
    <x v="2"/>
    <x v="6"/>
    <d v="1998-07-01T00:00:00"/>
    <x v="3"/>
    <n v="758"/>
    <n v="706"/>
    <n v="1464"/>
  </r>
  <r>
    <x v="2"/>
    <x v="7"/>
    <d v="1998-08-01T00:00:00"/>
    <x v="3"/>
    <n v="933"/>
    <n v="964"/>
    <n v="1897"/>
  </r>
  <r>
    <x v="2"/>
    <x v="8"/>
    <d v="1998-09-01T00:00:00"/>
    <x v="3"/>
    <n v="1059"/>
    <n v="1130"/>
    <n v="2189"/>
  </r>
  <r>
    <x v="2"/>
    <x v="9"/>
    <d v="1998-10-01T00:00:00"/>
    <x v="3"/>
    <n v="1159"/>
    <n v="1120"/>
    <n v="2279"/>
  </r>
  <r>
    <x v="2"/>
    <x v="10"/>
    <d v="1998-11-01T00:00:00"/>
    <x v="3"/>
    <n v="1205"/>
    <n v="1176"/>
    <n v="2381"/>
  </r>
  <r>
    <x v="2"/>
    <x v="11"/>
    <d v="1998-12-01T00:00:00"/>
    <x v="3"/>
    <n v="1237"/>
    <n v="1236"/>
    <n v="2473"/>
  </r>
  <r>
    <x v="3"/>
    <x v="0"/>
    <d v="1999-01-01T00:00:00"/>
    <x v="3"/>
    <n v="1092"/>
    <n v="1019"/>
    <n v="2111"/>
  </r>
  <r>
    <x v="3"/>
    <x v="1"/>
    <d v="1999-02-01T00:00:00"/>
    <x v="3"/>
    <n v="1037"/>
    <n v="1028"/>
    <n v="2065"/>
  </r>
  <r>
    <x v="3"/>
    <x v="2"/>
    <d v="1999-03-01T00:00:00"/>
    <x v="3"/>
    <n v="1074"/>
    <n v="1095"/>
    <n v="2169"/>
  </r>
  <r>
    <x v="3"/>
    <x v="3"/>
    <d v="1999-04-01T00:00:00"/>
    <x v="3"/>
    <n v="1020"/>
    <n v="980"/>
    <n v="2000"/>
  </r>
  <r>
    <x v="3"/>
    <x v="4"/>
    <d v="1999-05-01T00:00:00"/>
    <x v="3"/>
    <n v="1267"/>
    <n v="1330"/>
    <n v="2597"/>
  </r>
  <r>
    <x v="3"/>
    <x v="5"/>
    <d v="1999-06-01T00:00:00"/>
    <x v="3"/>
    <n v="1439"/>
    <n v="1468"/>
    <n v="2907"/>
  </r>
  <r>
    <x v="3"/>
    <x v="6"/>
    <d v="1999-07-01T00:00:00"/>
    <x v="3"/>
    <n v="1704"/>
    <n v="1648"/>
    <n v="3352"/>
  </r>
  <r>
    <x v="3"/>
    <x v="7"/>
    <d v="1999-08-01T00:00:00"/>
    <x v="3"/>
    <n v="1551"/>
    <n v="1570"/>
    <n v="3121"/>
  </r>
  <r>
    <x v="3"/>
    <x v="8"/>
    <d v="1999-09-01T00:00:00"/>
    <x v="3"/>
    <n v="1321"/>
    <n v="1314"/>
    <n v="2635"/>
  </r>
  <r>
    <x v="3"/>
    <x v="9"/>
    <d v="1999-10-01T00:00:00"/>
    <x v="3"/>
    <n v="1644"/>
    <n v="1589"/>
    <n v="3233"/>
  </r>
  <r>
    <x v="3"/>
    <x v="10"/>
    <d v="1999-11-01T00:00:00"/>
    <x v="3"/>
    <n v="1415"/>
    <n v="1353"/>
    <n v="2768"/>
  </r>
  <r>
    <x v="3"/>
    <x v="11"/>
    <d v="1999-12-01T00:00:00"/>
    <x v="3"/>
    <n v="1182"/>
    <n v="1240"/>
    <n v="2422"/>
  </r>
  <r>
    <x v="4"/>
    <x v="0"/>
    <d v="2000-01-01T00:00:00"/>
    <x v="3"/>
    <n v="1257"/>
    <n v="1212"/>
    <n v="2469"/>
  </r>
  <r>
    <x v="4"/>
    <x v="1"/>
    <d v="2000-02-01T00:00:00"/>
    <x v="3"/>
    <n v="1217"/>
    <n v="1210"/>
    <n v="2427"/>
  </r>
  <r>
    <x v="4"/>
    <x v="2"/>
    <d v="2000-03-01T00:00:00"/>
    <x v="3"/>
    <n v="1356"/>
    <n v="1336"/>
    <n v="2692"/>
  </r>
  <r>
    <x v="4"/>
    <x v="3"/>
    <d v="2000-04-01T00:00:00"/>
    <x v="3"/>
    <n v="1267"/>
    <n v="1280"/>
    <n v="2547"/>
  </r>
  <r>
    <x v="4"/>
    <x v="4"/>
    <d v="2000-05-01T00:00:00"/>
    <x v="3"/>
    <n v="1359"/>
    <n v="1423"/>
    <n v="2782"/>
  </r>
  <r>
    <x v="4"/>
    <x v="5"/>
    <d v="2000-06-01T00:00:00"/>
    <x v="3"/>
    <n v="1451"/>
    <n v="1558"/>
    <n v="3009"/>
  </r>
  <r>
    <x v="4"/>
    <x v="6"/>
    <d v="2000-07-01T00:00:00"/>
    <x v="3"/>
    <n v="1579"/>
    <n v="1561"/>
    <n v="3140"/>
  </r>
  <r>
    <x v="4"/>
    <x v="7"/>
    <d v="2000-08-01T00:00:00"/>
    <x v="3"/>
    <n v="1448"/>
    <n v="1430"/>
    <n v="2878"/>
  </r>
  <r>
    <x v="4"/>
    <x v="8"/>
    <d v="2000-09-01T00:00:00"/>
    <x v="3"/>
    <n v="1253"/>
    <n v="1324"/>
    <n v="2577"/>
  </r>
  <r>
    <x v="4"/>
    <x v="9"/>
    <d v="2000-10-01T00:00:00"/>
    <x v="3"/>
    <n v="1918"/>
    <n v="1881"/>
    <n v="3799"/>
  </r>
  <r>
    <x v="4"/>
    <x v="10"/>
    <d v="2000-11-01T00:00:00"/>
    <x v="3"/>
    <n v="1629"/>
    <n v="1537"/>
    <n v="3166"/>
  </r>
  <r>
    <x v="4"/>
    <x v="11"/>
    <d v="2000-12-01T00:00:00"/>
    <x v="3"/>
    <n v="1362"/>
    <n v="1353"/>
    <n v="2715"/>
  </r>
  <r>
    <x v="5"/>
    <x v="0"/>
    <d v="2001-01-01T00:00:00"/>
    <x v="3"/>
    <n v="1227"/>
    <n v="1153"/>
    <n v="2380"/>
  </r>
  <r>
    <x v="5"/>
    <x v="1"/>
    <d v="2001-02-01T00:00:00"/>
    <x v="3"/>
    <n v="997"/>
    <n v="1032"/>
    <n v="2029"/>
  </r>
  <r>
    <x v="5"/>
    <x v="2"/>
    <d v="2001-03-01T00:00:00"/>
    <x v="3"/>
    <n v="1423"/>
    <n v="1330"/>
    <n v="2753"/>
  </r>
  <r>
    <x v="5"/>
    <x v="3"/>
    <d v="2001-04-01T00:00:00"/>
    <x v="3"/>
    <n v="1150"/>
    <n v="1257"/>
    <n v="2407"/>
  </r>
  <r>
    <x v="5"/>
    <x v="4"/>
    <d v="2001-05-01T00:00:00"/>
    <x v="3"/>
    <n v="1492"/>
    <n v="1548"/>
    <n v="3040"/>
  </r>
  <r>
    <x v="5"/>
    <x v="5"/>
    <d v="2001-06-01T00:00:00"/>
    <x v="3"/>
    <n v="1432"/>
    <n v="1442"/>
    <n v="2874"/>
  </r>
  <r>
    <x v="5"/>
    <x v="6"/>
    <d v="2001-07-01T00:00:00"/>
    <x v="3"/>
    <n v="1207"/>
    <n v="1125"/>
    <n v="2332"/>
  </r>
  <r>
    <x v="5"/>
    <x v="7"/>
    <d v="2001-08-01T00:00:00"/>
    <x v="3"/>
    <n v="1348"/>
    <n v="1344"/>
    <n v="2692"/>
  </r>
  <r>
    <x v="5"/>
    <x v="8"/>
    <d v="2001-09-01T00:00:00"/>
    <x v="3"/>
    <n v="668"/>
    <n v="672"/>
    <n v="1340"/>
  </r>
  <r>
    <x v="5"/>
    <x v="9"/>
    <d v="2001-10-01T00:00:00"/>
    <x v="3"/>
    <n v="1078"/>
    <n v="1028"/>
    <n v="2106"/>
  </r>
  <r>
    <x v="5"/>
    <x v="10"/>
    <d v="2001-11-01T00:00:00"/>
    <x v="3"/>
    <n v="901"/>
    <n v="862"/>
    <n v="1763"/>
  </r>
  <r>
    <x v="5"/>
    <x v="11"/>
    <d v="2001-12-01T00:00:00"/>
    <x v="3"/>
    <n v="882"/>
    <n v="935"/>
    <n v="1817"/>
  </r>
  <r>
    <x v="6"/>
    <x v="0"/>
    <d v="2002-01-01T00:00:00"/>
    <x v="3"/>
    <n v="859"/>
    <n v="847"/>
    <n v="1706"/>
  </r>
  <r>
    <x v="6"/>
    <x v="1"/>
    <d v="2002-02-01T00:00:00"/>
    <x v="3"/>
    <n v="919"/>
    <n v="856"/>
    <n v="1775"/>
  </r>
  <r>
    <x v="6"/>
    <x v="2"/>
    <d v="2002-03-01T00:00:00"/>
    <x v="3"/>
    <n v="979"/>
    <n v="917"/>
    <n v="1896"/>
  </r>
  <r>
    <x v="6"/>
    <x v="3"/>
    <d v="2002-04-01T00:00:00"/>
    <x v="3"/>
    <n v="1017"/>
    <n v="1020"/>
    <n v="2037"/>
  </r>
  <r>
    <x v="6"/>
    <x v="4"/>
    <d v="2002-05-01T00:00:00"/>
    <x v="3"/>
    <n v="1072"/>
    <n v="1035"/>
    <n v="2107"/>
  </r>
  <r>
    <x v="6"/>
    <x v="5"/>
    <d v="2002-06-01T00:00:00"/>
    <x v="3"/>
    <n v="1086"/>
    <n v="1051"/>
    <n v="2137"/>
  </r>
  <r>
    <x v="6"/>
    <x v="6"/>
    <d v="2002-07-01T00:00:00"/>
    <x v="3"/>
    <n v="1060"/>
    <n v="984"/>
    <n v="2044"/>
  </r>
  <r>
    <x v="6"/>
    <x v="7"/>
    <d v="2002-08-01T00:00:00"/>
    <x v="3"/>
    <n v="1020"/>
    <n v="1042"/>
    <n v="2062"/>
  </r>
  <r>
    <x v="6"/>
    <x v="8"/>
    <d v="2002-09-01T00:00:00"/>
    <x v="3"/>
    <n v="938"/>
    <n v="968"/>
    <n v="1906"/>
  </r>
  <r>
    <x v="6"/>
    <x v="9"/>
    <d v="2002-10-01T00:00:00"/>
    <x v="3"/>
    <n v="1156"/>
    <n v="1229"/>
    <n v="2385"/>
  </r>
  <r>
    <x v="6"/>
    <x v="10"/>
    <d v="2002-11-01T00:00:00"/>
    <x v="3"/>
    <n v="1066"/>
    <n v="971"/>
    <n v="2037"/>
  </r>
  <r>
    <x v="6"/>
    <x v="11"/>
    <d v="2002-12-01T00:00:00"/>
    <x v="3"/>
    <n v="1106"/>
    <n v="1059"/>
    <n v="2165"/>
  </r>
  <r>
    <x v="7"/>
    <x v="0"/>
    <d v="2003-01-01T00:00:00"/>
    <x v="3"/>
    <n v="968"/>
    <n v="955"/>
    <n v="1923"/>
  </r>
  <r>
    <x v="7"/>
    <x v="1"/>
    <d v="2003-02-01T00:00:00"/>
    <x v="3"/>
    <n v="1019"/>
    <n v="977"/>
    <n v="1996"/>
  </r>
  <r>
    <x v="7"/>
    <x v="2"/>
    <d v="2003-03-01T00:00:00"/>
    <x v="3"/>
    <n v="1087"/>
    <n v="1020"/>
    <n v="2107"/>
  </r>
  <r>
    <x v="7"/>
    <x v="3"/>
    <d v="2003-04-01T00:00:00"/>
    <x v="3"/>
    <n v="1091"/>
    <n v="1118"/>
    <n v="2209"/>
  </r>
  <r>
    <x v="7"/>
    <x v="4"/>
    <d v="2003-05-01T00:00:00"/>
    <x v="3"/>
    <n v="1177"/>
    <n v="1120"/>
    <n v="2297"/>
  </r>
  <r>
    <x v="7"/>
    <x v="5"/>
    <d v="2003-06-01T00:00:00"/>
    <x v="3"/>
    <n v="1258"/>
    <n v="1345"/>
    <n v="2603"/>
  </r>
  <r>
    <x v="7"/>
    <x v="6"/>
    <d v="2003-07-01T00:00:00"/>
    <x v="3"/>
    <n v="1324"/>
    <n v="1348"/>
    <n v="2672"/>
  </r>
  <r>
    <x v="7"/>
    <x v="7"/>
    <d v="2003-08-01T00:00:00"/>
    <x v="3"/>
    <n v="1202"/>
    <n v="1205"/>
    <n v="2407"/>
  </r>
  <r>
    <x v="7"/>
    <x v="8"/>
    <d v="2003-09-01T00:00:00"/>
    <x v="3"/>
    <n v="1070"/>
    <n v="1094"/>
    <n v="2164"/>
  </r>
  <r>
    <x v="7"/>
    <x v="9"/>
    <d v="2003-10-01T00:00:00"/>
    <x v="3"/>
    <n v="1246"/>
    <n v="1158"/>
    <n v="2404"/>
  </r>
  <r>
    <x v="7"/>
    <x v="10"/>
    <d v="2003-11-01T00:00:00"/>
    <x v="3"/>
    <n v="1074"/>
    <n v="1129"/>
    <n v="2203"/>
  </r>
  <r>
    <x v="7"/>
    <x v="11"/>
    <d v="2003-12-01T00:00:00"/>
    <x v="3"/>
    <n v="1073"/>
    <n v="1118"/>
    <n v="2191"/>
  </r>
  <r>
    <x v="8"/>
    <x v="0"/>
    <d v="2004-01-01T00:00:00"/>
    <x v="3"/>
    <n v="1034"/>
    <n v="994"/>
    <n v="2028"/>
  </r>
  <r>
    <x v="8"/>
    <x v="1"/>
    <d v="2004-02-01T00:00:00"/>
    <x v="3"/>
    <n v="1010"/>
    <n v="1079"/>
    <n v="2089"/>
  </r>
  <r>
    <x v="8"/>
    <x v="2"/>
    <d v="2004-03-01T00:00:00"/>
    <x v="3"/>
    <n v="1078"/>
    <n v="1053"/>
    <n v="2131"/>
  </r>
  <r>
    <x v="8"/>
    <x v="3"/>
    <d v="2004-04-01T00:00:00"/>
    <x v="3"/>
    <n v="1082"/>
    <n v="1061"/>
    <n v="2143"/>
  </r>
  <r>
    <x v="8"/>
    <x v="4"/>
    <d v="2004-05-01T00:00:00"/>
    <x v="3"/>
    <n v="1102"/>
    <n v="1118"/>
    <n v="2220"/>
  </r>
  <r>
    <x v="8"/>
    <x v="5"/>
    <d v="2004-06-01T00:00:00"/>
    <x v="3"/>
    <n v="1252"/>
    <n v="1325"/>
    <n v="2577"/>
  </r>
  <r>
    <x v="8"/>
    <x v="6"/>
    <d v="2004-07-01T00:00:00"/>
    <x v="3"/>
    <n v="1321"/>
    <n v="1300"/>
    <n v="2621"/>
  </r>
  <r>
    <x v="8"/>
    <x v="7"/>
    <d v="2004-08-01T00:00:00"/>
    <x v="3"/>
    <n v="1249"/>
    <n v="1317"/>
    <n v="2566"/>
  </r>
  <r>
    <x v="8"/>
    <x v="8"/>
    <d v="2004-09-01T00:00:00"/>
    <x v="3"/>
    <n v="1301"/>
    <n v="1256"/>
    <n v="2557"/>
  </r>
  <r>
    <x v="8"/>
    <x v="9"/>
    <d v="2004-10-01T00:00:00"/>
    <x v="3"/>
    <n v="1374"/>
    <n v="1362"/>
    <n v="2736"/>
  </r>
  <r>
    <x v="8"/>
    <x v="10"/>
    <d v="2004-11-01T00:00:00"/>
    <x v="3"/>
    <n v="1215"/>
    <n v="1196"/>
    <n v="2411"/>
  </r>
  <r>
    <x v="8"/>
    <x v="11"/>
    <d v="2004-12-01T00:00:00"/>
    <x v="3"/>
    <n v="1251"/>
    <n v="1196"/>
    <n v="2447"/>
  </r>
  <r>
    <x v="9"/>
    <x v="0"/>
    <d v="2005-01-01T00:00:00"/>
    <x v="3"/>
    <n v="1018"/>
    <n v="1005"/>
    <n v="2023"/>
  </r>
  <r>
    <x v="9"/>
    <x v="1"/>
    <d v="2005-02-01T00:00:00"/>
    <x v="3"/>
    <n v="913"/>
    <n v="887"/>
    <n v="1800"/>
  </r>
  <r>
    <x v="9"/>
    <x v="2"/>
    <d v="2005-03-01T00:00:00"/>
    <x v="3"/>
    <n v="1083"/>
    <n v="1046"/>
    <n v="2129"/>
  </r>
  <r>
    <x v="9"/>
    <x v="3"/>
    <d v="2005-04-01T00:00:00"/>
    <x v="3"/>
    <n v="1039"/>
    <n v="980"/>
    <n v="2019"/>
  </r>
  <r>
    <x v="9"/>
    <x v="4"/>
    <d v="2005-05-01T00:00:00"/>
    <x v="3"/>
    <n v="1341"/>
    <n v="1378"/>
    <n v="2719"/>
  </r>
  <r>
    <x v="9"/>
    <x v="5"/>
    <d v="2005-06-01T00:00:00"/>
    <x v="3"/>
    <n v="1437"/>
    <n v="1449"/>
    <n v="2886"/>
  </r>
  <r>
    <x v="9"/>
    <x v="6"/>
    <d v="2005-07-01T00:00:00"/>
    <x v="3"/>
    <n v="1368"/>
    <n v="1396"/>
    <n v="2764"/>
  </r>
  <r>
    <x v="9"/>
    <x v="7"/>
    <d v="2005-08-01T00:00:00"/>
    <x v="3"/>
    <n v="1542"/>
    <n v="1503"/>
    <n v="3045"/>
  </r>
  <r>
    <x v="9"/>
    <x v="8"/>
    <d v="2005-09-01T00:00:00"/>
    <x v="3"/>
    <n v="1447"/>
    <n v="1350"/>
    <n v="2797"/>
  </r>
  <r>
    <x v="9"/>
    <x v="9"/>
    <d v="2005-10-01T00:00:00"/>
    <x v="3"/>
    <n v="1621"/>
    <n v="1476"/>
    <n v="3097"/>
  </r>
  <r>
    <x v="9"/>
    <x v="10"/>
    <d v="2005-11-01T00:00:00"/>
    <x v="3"/>
    <n v="1458"/>
    <n v="1454"/>
    <n v="2912"/>
  </r>
  <r>
    <x v="9"/>
    <x v="11"/>
    <d v="2005-12-01T00:00:00"/>
    <x v="3"/>
    <n v="1481"/>
    <n v="1561"/>
    <n v="3042"/>
  </r>
  <r>
    <x v="10"/>
    <x v="0"/>
    <d v="2006-01-01T00:00:00"/>
    <x v="3"/>
    <n v="1446"/>
    <n v="1360"/>
    <n v="2806"/>
  </r>
  <r>
    <x v="10"/>
    <x v="1"/>
    <d v="2006-02-01T00:00:00"/>
    <x v="3"/>
    <n v="1606"/>
    <n v="1629"/>
    <n v="3235"/>
  </r>
  <r>
    <x v="10"/>
    <x v="2"/>
    <d v="2006-03-01T00:00:00"/>
    <x v="3"/>
    <n v="1740"/>
    <n v="1713"/>
    <n v="3453"/>
  </r>
  <r>
    <x v="10"/>
    <x v="3"/>
    <d v="2006-04-01T00:00:00"/>
    <x v="3"/>
    <n v="1653"/>
    <n v="1633"/>
    <n v="3286"/>
  </r>
  <r>
    <x v="10"/>
    <x v="4"/>
    <d v="2006-05-01T00:00:00"/>
    <x v="3"/>
    <n v="1825"/>
    <n v="1873"/>
    <n v="3698"/>
  </r>
  <r>
    <x v="10"/>
    <x v="5"/>
    <d v="2006-06-01T00:00:00"/>
    <x v="3"/>
    <n v="1934"/>
    <n v="1857"/>
    <n v="3791"/>
  </r>
  <r>
    <x v="10"/>
    <x v="6"/>
    <d v="2006-07-01T00:00:00"/>
    <x v="3"/>
    <n v="1719"/>
    <n v="1653"/>
    <n v="3372"/>
  </r>
  <r>
    <x v="10"/>
    <x v="7"/>
    <d v="2006-08-01T00:00:00"/>
    <x v="3"/>
    <n v="1919"/>
    <n v="1819"/>
    <n v="3738"/>
  </r>
  <r>
    <x v="10"/>
    <x v="8"/>
    <d v="2006-09-01T00:00:00"/>
    <x v="3"/>
    <n v="1961"/>
    <n v="1909"/>
    <n v="3870"/>
  </r>
  <r>
    <x v="10"/>
    <x v="9"/>
    <d v="2006-10-01T00:00:00"/>
    <x v="3"/>
    <n v="2230"/>
    <n v="1817"/>
    <n v="4047"/>
  </r>
  <r>
    <x v="10"/>
    <x v="10"/>
    <d v="2006-11-01T00:00:00"/>
    <x v="3"/>
    <n v="2079"/>
    <n v="1942"/>
    <n v="4021"/>
  </r>
  <r>
    <x v="10"/>
    <x v="11"/>
    <d v="2006-12-01T00:00:00"/>
    <x v="3"/>
    <n v="1767"/>
    <n v="1812"/>
    <n v="3579"/>
  </r>
  <r>
    <x v="11"/>
    <x v="0"/>
    <d v="2007-01-01T00:00:00"/>
    <x v="3"/>
    <n v="1724"/>
    <n v="1623"/>
    <n v="3347"/>
  </r>
  <r>
    <x v="11"/>
    <x v="1"/>
    <d v="2007-02-01T00:00:00"/>
    <x v="3"/>
    <n v="1830"/>
    <n v="1703"/>
    <n v="3533"/>
  </r>
  <r>
    <x v="11"/>
    <x v="2"/>
    <d v="2007-03-01T00:00:00"/>
    <x v="3"/>
    <n v="2097"/>
    <n v="2095"/>
    <n v="4192"/>
  </r>
  <r>
    <x v="11"/>
    <x v="3"/>
    <d v="2007-04-01T00:00:00"/>
    <x v="3"/>
    <n v="2105"/>
    <n v="2061"/>
    <n v="4166"/>
  </r>
  <r>
    <x v="11"/>
    <x v="4"/>
    <d v="2007-05-01T00:00:00"/>
    <x v="3"/>
    <n v="2273"/>
    <n v="2356"/>
    <n v="4629"/>
  </r>
  <r>
    <x v="11"/>
    <x v="5"/>
    <d v="2007-06-01T00:00:00"/>
    <x v="3"/>
    <n v="2439"/>
    <n v="2220"/>
    <n v="4659"/>
  </r>
  <r>
    <x v="11"/>
    <x v="6"/>
    <d v="2007-07-01T00:00:00"/>
    <x v="3"/>
    <n v="2231"/>
    <n v="2245"/>
    <n v="4476"/>
  </r>
  <r>
    <x v="11"/>
    <x v="7"/>
    <d v="2007-08-01T00:00:00"/>
    <x v="3"/>
    <n v="2442"/>
    <n v="2312"/>
    <n v="4754"/>
  </r>
  <r>
    <x v="11"/>
    <x v="8"/>
    <d v="2007-09-01T00:00:00"/>
    <x v="3"/>
    <n v="2096"/>
    <n v="2107"/>
    <n v="4203"/>
  </r>
  <r>
    <x v="11"/>
    <x v="9"/>
    <d v="2007-10-01T00:00:00"/>
    <x v="3"/>
    <n v="2414"/>
    <n v="2367"/>
    <n v="4781"/>
  </r>
  <r>
    <x v="11"/>
    <x v="10"/>
    <d v="2007-11-01T00:00:00"/>
    <x v="3"/>
    <n v="2152"/>
    <n v="2026"/>
    <n v="4178"/>
  </r>
  <r>
    <x v="11"/>
    <x v="11"/>
    <d v="2007-12-01T00:00:00"/>
    <x v="3"/>
    <n v="1844"/>
    <n v="1730"/>
    <n v="3574"/>
  </r>
  <r>
    <x v="12"/>
    <x v="0"/>
    <d v="2008-01-01T00:00:00"/>
    <x v="3"/>
    <n v="1710"/>
    <n v="1650"/>
    <n v="3360"/>
  </r>
  <r>
    <x v="12"/>
    <x v="1"/>
    <d v="2008-02-01T00:00:00"/>
    <x v="3"/>
    <n v="1999"/>
    <n v="1793"/>
    <n v="3792"/>
  </r>
  <r>
    <x v="12"/>
    <x v="2"/>
    <d v="2008-03-01T00:00:00"/>
    <x v="3"/>
    <n v="1954"/>
    <n v="2037"/>
    <n v="3991"/>
  </r>
  <r>
    <x v="12"/>
    <x v="3"/>
    <d v="2008-04-01T00:00:00"/>
    <x v="3"/>
    <n v="2152"/>
    <n v="2158"/>
    <n v="4310"/>
  </r>
  <r>
    <x v="12"/>
    <x v="4"/>
    <d v="2008-05-01T00:00:00"/>
    <x v="3"/>
    <n v="2470"/>
    <n v="2333"/>
    <n v="4803"/>
  </r>
  <r>
    <x v="12"/>
    <x v="5"/>
    <d v="2008-06-01T00:00:00"/>
    <x v="3"/>
    <n v="2342"/>
    <n v="2520"/>
    <n v="4862"/>
  </r>
  <r>
    <x v="12"/>
    <x v="6"/>
    <d v="2008-07-01T00:00:00"/>
    <x v="3"/>
    <n v="2594"/>
    <n v="2598"/>
    <n v="5192"/>
  </r>
  <r>
    <x v="12"/>
    <x v="7"/>
    <d v="2008-08-01T00:00:00"/>
    <x v="3"/>
    <n v="2723"/>
    <n v="2552"/>
    <n v="5275"/>
  </r>
  <r>
    <x v="12"/>
    <x v="8"/>
    <d v="2008-09-01T00:00:00"/>
    <x v="3"/>
    <n v="2594"/>
    <n v="2655"/>
    <n v="5249"/>
  </r>
  <r>
    <x v="12"/>
    <x v="9"/>
    <d v="2008-10-01T00:00:00"/>
    <x v="3"/>
    <n v="2724"/>
    <n v="2473"/>
    <n v="5197"/>
  </r>
  <r>
    <x v="12"/>
    <x v="10"/>
    <d v="2008-11-01T00:00:00"/>
    <x v="3"/>
    <n v="2301"/>
    <n v="2078"/>
    <n v="4379"/>
  </r>
  <r>
    <x v="12"/>
    <x v="11"/>
    <d v="2008-12-01T00:00:00"/>
    <x v="3"/>
    <n v="2446"/>
    <n v="2311"/>
    <n v="4757"/>
  </r>
  <r>
    <x v="13"/>
    <x v="0"/>
    <d v="2009-01-01T00:00:00"/>
    <x v="3"/>
    <n v="2117"/>
    <n v="1990"/>
    <n v="4107"/>
  </r>
  <r>
    <x v="13"/>
    <x v="1"/>
    <d v="2009-02-01T00:00:00"/>
    <x v="3"/>
    <n v="2220"/>
    <n v="1917"/>
    <n v="4137"/>
  </r>
  <r>
    <x v="13"/>
    <x v="2"/>
    <d v="2009-03-01T00:00:00"/>
    <x v="3"/>
    <n v="1903"/>
    <n v="1793"/>
    <n v="3696"/>
  </r>
  <r>
    <x v="13"/>
    <x v="3"/>
    <d v="2009-04-01T00:00:00"/>
    <x v="3"/>
    <n v="2208"/>
    <n v="2075"/>
    <n v="4283"/>
  </r>
  <r>
    <x v="13"/>
    <x v="4"/>
    <d v="2009-05-01T00:00:00"/>
    <x v="3"/>
    <n v="2234"/>
    <n v="2062"/>
    <n v="4296"/>
  </r>
  <r>
    <x v="13"/>
    <x v="5"/>
    <d v="2009-06-01T00:00:00"/>
    <x v="3"/>
    <n v="2328"/>
    <n v="2232"/>
    <n v="4560"/>
  </r>
  <r>
    <x v="13"/>
    <x v="6"/>
    <d v="2009-07-01T00:00:00"/>
    <x v="3"/>
    <n v="2464"/>
    <n v="2186"/>
    <n v="4650"/>
  </r>
  <r>
    <x v="13"/>
    <x v="7"/>
    <d v="2009-08-01T00:00:00"/>
    <x v="3"/>
    <n v="2278"/>
    <n v="2093"/>
    <n v="4371"/>
  </r>
  <r>
    <x v="13"/>
    <x v="8"/>
    <d v="2009-09-01T00:00:00"/>
    <x v="3"/>
    <n v="2250"/>
    <n v="2035"/>
    <n v="4285"/>
  </r>
  <r>
    <x v="13"/>
    <x v="9"/>
    <d v="2009-10-01T00:00:00"/>
    <x v="3"/>
    <n v="2369"/>
    <n v="1995"/>
    <n v="4364"/>
  </r>
  <r>
    <x v="13"/>
    <x v="10"/>
    <d v="2009-11-01T00:00:00"/>
    <x v="3"/>
    <n v="2255"/>
    <n v="2108"/>
    <n v="4363"/>
  </r>
  <r>
    <x v="13"/>
    <x v="11"/>
    <d v="2009-12-01T00:00:00"/>
    <x v="3"/>
    <n v="2338"/>
    <n v="1920"/>
    <n v="4258"/>
  </r>
  <r>
    <x v="14"/>
    <x v="0"/>
    <d v="2010-01-01T00:00:00"/>
    <x v="3"/>
    <n v="1857"/>
    <n v="1921"/>
    <n v="3778"/>
  </r>
  <r>
    <x v="14"/>
    <x v="1"/>
    <d v="2010-02-01T00:00:00"/>
    <x v="3"/>
    <n v="2080"/>
    <n v="1831"/>
    <n v="3911"/>
  </r>
  <r>
    <x v="14"/>
    <x v="2"/>
    <d v="2010-03-01T00:00:00"/>
    <x v="3"/>
    <n v="2343"/>
    <n v="2034"/>
    <n v="4377"/>
  </r>
  <r>
    <x v="14"/>
    <x v="3"/>
    <d v="2010-04-01T00:00:00"/>
    <x v="3"/>
    <n v="2206"/>
    <n v="2044"/>
    <n v="4250"/>
  </r>
  <r>
    <x v="14"/>
    <x v="4"/>
    <d v="2010-05-01T00:00:00"/>
    <x v="3"/>
    <n v="2234"/>
    <n v="2050"/>
    <n v="4284"/>
  </r>
  <r>
    <x v="14"/>
    <x v="5"/>
    <d v="2010-06-01T00:00:00"/>
    <x v="3"/>
    <n v="2408"/>
    <n v="2219"/>
    <n v="4627"/>
  </r>
  <r>
    <x v="14"/>
    <x v="6"/>
    <d v="2010-07-01T00:00:00"/>
    <x v="3"/>
    <n v="2649"/>
    <n v="2324"/>
    <n v="4973"/>
  </r>
  <r>
    <x v="14"/>
    <x v="7"/>
    <d v="2010-08-01T00:00:00"/>
    <x v="3"/>
    <n v="2751"/>
    <n v="2667"/>
    <n v="5418"/>
  </r>
  <r>
    <x v="14"/>
    <x v="8"/>
    <d v="2010-09-01T00:00:00"/>
    <x v="3"/>
    <n v="2534"/>
    <n v="2331"/>
    <n v="4865"/>
  </r>
  <r>
    <x v="14"/>
    <x v="9"/>
    <d v="2010-10-01T00:00:00"/>
    <x v="3"/>
    <n v="3153"/>
    <n v="2680"/>
    <n v="5833"/>
  </r>
  <r>
    <x v="14"/>
    <x v="10"/>
    <d v="2010-11-01T00:00:00"/>
    <x v="3"/>
    <n v="2556"/>
    <n v="2382"/>
    <n v="4938"/>
  </r>
  <r>
    <x v="14"/>
    <x v="11"/>
    <d v="2010-12-01T00:00:00"/>
    <x v="3"/>
    <n v="2731"/>
    <n v="2486"/>
    <n v="5217"/>
  </r>
  <r>
    <x v="15"/>
    <x v="0"/>
    <d v="2011-01-01T00:00:00"/>
    <x v="3"/>
    <n v="2460"/>
    <n v="2150"/>
    <n v="4610"/>
  </r>
  <r>
    <x v="15"/>
    <x v="1"/>
    <d v="2011-02-01T00:00:00"/>
    <x v="3"/>
    <n v="2379"/>
    <n v="2140"/>
    <n v="4519"/>
  </r>
  <r>
    <x v="15"/>
    <x v="2"/>
    <d v="2011-03-01T00:00:00"/>
    <x v="3"/>
    <n v="2799"/>
    <n v="2496"/>
    <n v="5295"/>
  </r>
  <r>
    <x v="15"/>
    <x v="3"/>
    <d v="2011-04-01T00:00:00"/>
    <x v="3"/>
    <n v="2615"/>
    <n v="2359"/>
    <n v="4974"/>
  </r>
  <r>
    <x v="15"/>
    <x v="4"/>
    <d v="2011-05-01T00:00:00"/>
    <x v="3"/>
    <n v="2878"/>
    <n v="2559"/>
    <n v="5437"/>
  </r>
  <r>
    <x v="15"/>
    <x v="5"/>
    <d v="2011-06-01T00:00:00"/>
    <x v="3"/>
    <n v="2992"/>
    <n v="2751"/>
    <n v="5743"/>
  </r>
  <r>
    <x v="15"/>
    <x v="6"/>
    <d v="2011-07-01T00:00:00"/>
    <x v="3"/>
    <n v="2915"/>
    <n v="2494"/>
    <n v="5409"/>
  </r>
  <r>
    <x v="15"/>
    <x v="7"/>
    <d v="2011-08-01T00:00:00"/>
    <x v="3"/>
    <n v="2743"/>
    <n v="2473"/>
    <n v="5216"/>
  </r>
  <r>
    <x v="15"/>
    <x v="8"/>
    <d v="2011-09-01T00:00:00"/>
    <x v="3"/>
    <n v="2554"/>
    <n v="2277"/>
    <n v="4831"/>
  </r>
  <r>
    <x v="15"/>
    <x v="9"/>
    <d v="2011-10-01T00:00:00"/>
    <x v="3"/>
    <n v="2794"/>
    <n v="2462"/>
    <n v="5256"/>
  </r>
  <r>
    <x v="15"/>
    <x v="10"/>
    <d v="2011-11-01T00:00:00"/>
    <x v="3"/>
    <n v="2944"/>
    <n v="2578"/>
    <n v="5522"/>
  </r>
  <r>
    <x v="15"/>
    <x v="11"/>
    <d v="2011-12-01T00:00:00"/>
    <x v="3"/>
    <n v="2703"/>
    <n v="2483"/>
    <n v="5186"/>
  </r>
  <r>
    <x v="16"/>
    <x v="0"/>
    <d v="2012-01-01T00:00:00"/>
    <x v="3"/>
    <n v="2525"/>
    <n v="2190"/>
    <n v="4715"/>
  </r>
  <r>
    <x v="16"/>
    <x v="1"/>
    <d v="2012-02-01T00:00:00"/>
    <x v="3"/>
    <n v="2419"/>
    <n v="2103"/>
    <n v="4522"/>
  </r>
  <r>
    <x v="16"/>
    <x v="2"/>
    <d v="2012-03-01T00:00:00"/>
    <x v="3"/>
    <n v="3162"/>
    <n v="2858"/>
    <n v="6020"/>
  </r>
  <r>
    <x v="16"/>
    <x v="3"/>
    <d v="2012-04-01T00:00:00"/>
    <x v="3"/>
    <n v="2573"/>
    <n v="2491"/>
    <n v="5064"/>
  </r>
  <r>
    <x v="16"/>
    <x v="4"/>
    <d v="2012-05-01T00:00:00"/>
    <x v="3"/>
    <n v="2932"/>
    <n v="2532"/>
    <n v="5464"/>
  </r>
  <r>
    <x v="16"/>
    <x v="5"/>
    <d v="2012-06-01T00:00:00"/>
    <x v="3"/>
    <n v="2808"/>
    <n v="2482"/>
    <n v="5290"/>
  </r>
  <r>
    <x v="16"/>
    <x v="6"/>
    <d v="2012-07-01T00:00:00"/>
    <x v="3"/>
    <n v="2558"/>
    <n v="2235"/>
    <n v="4793"/>
  </r>
  <r>
    <x v="16"/>
    <x v="7"/>
    <d v="2012-08-01T00:00:00"/>
    <x v="3"/>
    <n v="2956"/>
    <n v="2546"/>
    <n v="5502"/>
  </r>
  <r>
    <x v="16"/>
    <x v="8"/>
    <d v="2012-09-01T00:00:00"/>
    <x v="3"/>
    <n v="2526"/>
    <n v="2266"/>
    <n v="4792"/>
  </r>
  <r>
    <x v="16"/>
    <x v="9"/>
    <d v="2012-10-01T00:00:00"/>
    <x v="3"/>
    <n v="2970"/>
    <n v="2511"/>
    <n v="5481"/>
  </r>
  <r>
    <x v="16"/>
    <x v="10"/>
    <d v="2012-11-01T00:00:00"/>
    <x v="3"/>
    <n v="2385"/>
    <n v="2157"/>
    <n v="4542"/>
  </r>
  <r>
    <x v="16"/>
    <x v="11"/>
    <d v="2012-12-01T00:00:00"/>
    <x v="3"/>
    <n v="2408"/>
    <n v="2169"/>
    <n v="4577"/>
  </r>
  <r>
    <x v="17"/>
    <x v="0"/>
    <d v="2013-01-01T00:00:00"/>
    <x v="3"/>
    <n v="2199"/>
    <n v="1996"/>
    <n v="4195"/>
  </r>
  <r>
    <x v="17"/>
    <x v="1"/>
    <d v="2013-02-01T00:00:00"/>
    <x v="3"/>
    <n v="2233"/>
    <n v="1952"/>
    <n v="4185"/>
  </r>
  <r>
    <x v="17"/>
    <x v="2"/>
    <d v="2013-03-01T00:00:00"/>
    <x v="3"/>
    <n v="2563"/>
    <n v="2274"/>
    <n v="4837"/>
  </r>
  <r>
    <x v="17"/>
    <x v="3"/>
    <d v="2013-04-01T00:00:00"/>
    <x v="3"/>
    <n v="2545"/>
    <n v="2292"/>
    <n v="4837"/>
  </r>
  <r>
    <x v="17"/>
    <x v="4"/>
    <d v="2013-05-01T00:00:00"/>
    <x v="3"/>
    <n v="2314"/>
    <n v="1965"/>
    <n v="4279"/>
  </r>
  <r>
    <x v="17"/>
    <x v="5"/>
    <d v="2013-06-01T00:00:00"/>
    <x v="3"/>
    <n v="2379"/>
    <n v="2012"/>
    <n v="4391"/>
  </r>
  <r>
    <x v="17"/>
    <x v="6"/>
    <d v="2013-07-01T00:00:00"/>
    <x v="3"/>
    <n v="2274"/>
    <n v="1951"/>
    <n v="4225"/>
  </r>
  <r>
    <x v="17"/>
    <x v="7"/>
    <d v="2013-08-01T00:00:00"/>
    <x v="3"/>
    <n v="2533"/>
    <n v="2087"/>
    <n v="4620"/>
  </r>
  <r>
    <x v="17"/>
    <x v="8"/>
    <d v="2013-09-01T00:00:00"/>
    <x v="3"/>
    <n v="2248"/>
    <n v="1972"/>
    <n v="4220"/>
  </r>
  <r>
    <x v="17"/>
    <x v="9"/>
    <d v="2013-10-01T00:00:00"/>
    <x v="3"/>
    <n v="2368"/>
    <n v="1976"/>
    <n v="4344"/>
  </r>
  <r>
    <x v="17"/>
    <x v="10"/>
    <d v="2013-11-01T00:00:00"/>
    <x v="3"/>
    <n v="2320"/>
    <n v="1932"/>
    <n v="4252"/>
  </r>
  <r>
    <x v="17"/>
    <x v="11"/>
    <d v="2013-12-01T00:00:00"/>
    <x v="3"/>
    <n v="2472"/>
    <n v="1971"/>
    <n v="4443"/>
  </r>
  <r>
    <x v="18"/>
    <x v="0"/>
    <d v="2014-01-01T00:00:00"/>
    <x v="3"/>
    <n v="2141"/>
    <n v="1821"/>
    <n v="3962"/>
  </r>
  <r>
    <x v="18"/>
    <x v="1"/>
    <d v="2014-02-01T00:00:00"/>
    <x v="3"/>
    <n v="2064"/>
    <n v="1741"/>
    <n v="3805"/>
  </r>
  <r>
    <x v="18"/>
    <x v="2"/>
    <d v="2014-03-01T00:00:00"/>
    <x v="3"/>
    <n v="2210"/>
    <n v="1886"/>
    <n v="4096"/>
  </r>
  <r>
    <x v="18"/>
    <x v="3"/>
    <d v="2014-04-01T00:00:00"/>
    <x v="3"/>
    <n v="2514"/>
    <n v="2116"/>
    <n v="4630"/>
  </r>
  <r>
    <x v="18"/>
    <x v="4"/>
    <d v="2014-05-01T00:00:00"/>
    <x v="3"/>
    <n v="2304"/>
    <n v="2043"/>
    <n v="4347"/>
  </r>
  <r>
    <x v="18"/>
    <x v="5"/>
    <d v="2014-06-01T00:00:00"/>
    <x v="3"/>
    <n v="2237"/>
    <n v="2032"/>
    <n v="4269"/>
  </r>
  <r>
    <x v="18"/>
    <x v="6"/>
    <d v="2014-07-01T00:00:00"/>
    <x v="3"/>
    <n v="2285"/>
    <n v="1918"/>
    <n v="4203"/>
  </r>
  <r>
    <x v="18"/>
    <x v="7"/>
    <d v="2014-08-01T00:00:00"/>
    <x v="3"/>
    <n v="2398"/>
    <n v="2362"/>
    <n v="4760"/>
  </r>
  <r>
    <x v="18"/>
    <x v="8"/>
    <d v="2014-09-01T00:00:00"/>
    <x v="3"/>
    <n v="2195"/>
    <n v="2188"/>
    <n v="4383"/>
  </r>
  <r>
    <x v="18"/>
    <x v="9"/>
    <d v="2014-10-01T00:00:00"/>
    <x v="3"/>
    <n v="2288"/>
    <n v="2199"/>
    <n v="4487"/>
  </r>
  <r>
    <x v="18"/>
    <x v="10"/>
    <d v="2014-11-01T00:00:00"/>
    <x v="3"/>
    <n v="2143"/>
    <n v="2111"/>
    <n v="4254"/>
  </r>
  <r>
    <x v="18"/>
    <x v="11"/>
    <d v="2014-12-01T00:00:00"/>
    <x v="3"/>
    <n v="2456"/>
    <n v="2385"/>
    <n v="4841"/>
  </r>
  <r>
    <x v="19"/>
    <x v="0"/>
    <d v="2015-01-01T00:00:00"/>
    <x v="3"/>
    <n v="2099"/>
    <n v="1973"/>
    <n v="4072"/>
  </r>
  <r>
    <x v="19"/>
    <x v="1"/>
    <d v="2015-02-01T00:00:00"/>
    <x v="3"/>
    <n v="2420"/>
    <n v="2409"/>
    <n v="4829"/>
  </r>
  <r>
    <x v="19"/>
    <x v="2"/>
    <d v="2015-03-01T00:00:00"/>
    <x v="3"/>
    <n v="2555"/>
    <n v="2648"/>
    <n v="5203"/>
  </r>
  <r>
    <x v="19"/>
    <x v="3"/>
    <d v="2015-04-01T00:00:00"/>
    <x v="3"/>
    <n v="2610"/>
    <n v="2543"/>
    <n v="5153"/>
  </r>
  <r>
    <x v="19"/>
    <x v="4"/>
    <d v="2015-05-01T00:00:00"/>
    <x v="3"/>
    <n v="2613"/>
    <n v="2735"/>
    <n v="5348"/>
  </r>
  <r>
    <x v="19"/>
    <x v="5"/>
    <d v="2015-06-01T00:00:00"/>
    <x v="3"/>
    <n v="2495"/>
    <n v="2661"/>
    <n v="5156"/>
  </r>
  <r>
    <x v="19"/>
    <x v="6"/>
    <d v="2015-07-01T00:00:00"/>
    <x v="3"/>
    <n v="2649"/>
    <n v="2662"/>
    <n v="5311"/>
  </r>
  <r>
    <x v="19"/>
    <x v="7"/>
    <d v="2015-08-01T00:00:00"/>
    <x v="3"/>
    <n v="3107"/>
    <n v="3050"/>
    <n v="6157"/>
  </r>
  <r>
    <x v="19"/>
    <x v="8"/>
    <d v="2015-09-01T00:00:00"/>
    <x v="3"/>
    <n v="2669"/>
    <n v="2549"/>
    <n v="5218"/>
  </r>
  <r>
    <x v="19"/>
    <x v="9"/>
    <d v="2015-10-01T00:00:00"/>
    <x v="3"/>
    <n v="2882"/>
    <n v="2860"/>
    <n v="5742"/>
  </r>
  <r>
    <x v="19"/>
    <x v="10"/>
    <d v="2015-11-01T00:00:00"/>
    <x v="3"/>
    <n v="2665"/>
    <n v="2599"/>
    <n v="5264"/>
  </r>
  <r>
    <x v="19"/>
    <x v="11"/>
    <d v="2015-12-01T00:00:00"/>
    <x v="3"/>
    <n v="2662"/>
    <n v="2549"/>
    <n v="5211"/>
  </r>
  <r>
    <x v="0"/>
    <x v="0"/>
    <d v="1996-01-01T00:00:00"/>
    <x v="4"/>
    <n v="17876"/>
    <n v="15312"/>
    <n v="33188"/>
  </r>
  <r>
    <x v="0"/>
    <x v="1"/>
    <d v="1996-02-01T00:00:00"/>
    <x v="4"/>
    <n v="16758"/>
    <n v="18607"/>
    <n v="35365"/>
  </r>
  <r>
    <x v="0"/>
    <x v="2"/>
    <d v="1996-03-01T00:00:00"/>
    <x v="4"/>
    <n v="19870"/>
    <n v="17479"/>
    <n v="37349"/>
  </r>
  <r>
    <x v="0"/>
    <x v="3"/>
    <d v="1996-04-01T00:00:00"/>
    <x v="4"/>
    <n v="5988"/>
    <n v="4626"/>
    <n v="10614"/>
  </r>
  <r>
    <x v="0"/>
    <x v="4"/>
    <d v="1996-05-01T00:00:00"/>
    <x v="4"/>
    <n v="7430"/>
    <n v="9046"/>
    <n v="16476"/>
  </r>
  <r>
    <x v="0"/>
    <x v="5"/>
    <d v="1996-06-01T00:00:00"/>
    <x v="4"/>
    <n v="17543"/>
    <n v="20587"/>
    <n v="38130"/>
  </r>
  <r>
    <x v="0"/>
    <x v="6"/>
    <d v="1996-07-01T00:00:00"/>
    <x v="4"/>
    <n v="24246"/>
    <n v="26044"/>
    <n v="50290"/>
  </r>
  <r>
    <x v="0"/>
    <x v="7"/>
    <d v="1996-08-01T00:00:00"/>
    <x v="4"/>
    <n v="27374"/>
    <n v="24771"/>
    <n v="52145"/>
  </r>
  <r>
    <x v="0"/>
    <x v="8"/>
    <d v="1996-09-01T00:00:00"/>
    <x v="4"/>
    <n v="19637"/>
    <n v="17072"/>
    <n v="36709"/>
  </r>
  <r>
    <x v="0"/>
    <x v="9"/>
    <d v="1996-10-01T00:00:00"/>
    <x v="4"/>
    <n v="8835"/>
    <n v="7123"/>
    <n v="15958"/>
  </r>
  <r>
    <x v="0"/>
    <x v="10"/>
    <d v="1996-11-01T00:00:00"/>
    <x v="4"/>
    <n v="4789"/>
    <n v="4807"/>
    <n v="9596"/>
  </r>
  <r>
    <x v="0"/>
    <x v="11"/>
    <d v="1996-12-01T00:00:00"/>
    <x v="4"/>
    <n v="9774"/>
    <n v="13620"/>
    <n v="23394"/>
  </r>
  <r>
    <x v="1"/>
    <x v="0"/>
    <d v="1997-01-01T00:00:00"/>
    <x v="4"/>
    <n v="16911"/>
    <n v="14933"/>
    <n v="31844"/>
  </r>
  <r>
    <x v="1"/>
    <x v="1"/>
    <d v="1997-02-01T00:00:00"/>
    <x v="4"/>
    <n v="18397"/>
    <n v="19575"/>
    <n v="37972"/>
  </r>
  <r>
    <x v="1"/>
    <x v="2"/>
    <d v="1997-03-01T00:00:00"/>
    <x v="4"/>
    <n v="22529"/>
    <n v="20276"/>
    <n v="42805"/>
  </r>
  <r>
    <x v="1"/>
    <x v="3"/>
    <d v="1997-04-01T00:00:00"/>
    <x v="4"/>
    <n v="7328"/>
    <n v="5988"/>
    <n v="13316"/>
  </r>
  <r>
    <x v="1"/>
    <x v="4"/>
    <d v="1997-05-01T00:00:00"/>
    <x v="4"/>
    <n v="7553"/>
    <n v="9360"/>
    <n v="16913"/>
  </r>
  <r>
    <x v="1"/>
    <x v="5"/>
    <d v="1997-06-01T00:00:00"/>
    <x v="4"/>
    <n v="17527"/>
    <n v="20752"/>
    <n v="38279"/>
  </r>
  <r>
    <x v="1"/>
    <x v="6"/>
    <d v="1997-07-01T00:00:00"/>
    <x v="4"/>
    <n v="25105"/>
    <n v="26176"/>
    <n v="51281"/>
  </r>
  <r>
    <x v="1"/>
    <x v="7"/>
    <d v="1997-08-01T00:00:00"/>
    <x v="4"/>
    <n v="26946"/>
    <n v="25478"/>
    <n v="52424"/>
  </r>
  <r>
    <x v="1"/>
    <x v="8"/>
    <d v="1997-09-01T00:00:00"/>
    <x v="4"/>
    <n v="22508"/>
    <n v="19503"/>
    <n v="42011"/>
  </r>
  <r>
    <x v="1"/>
    <x v="9"/>
    <d v="1997-10-01T00:00:00"/>
    <x v="4"/>
    <n v="10810"/>
    <n v="8950"/>
    <n v="19760"/>
  </r>
  <r>
    <x v="1"/>
    <x v="10"/>
    <d v="1997-11-01T00:00:00"/>
    <x v="4"/>
    <n v="5279"/>
    <n v="5664"/>
    <n v="10943"/>
  </r>
  <r>
    <x v="1"/>
    <x v="11"/>
    <d v="1997-12-01T00:00:00"/>
    <x v="4"/>
    <n v="10614"/>
    <n v="15941"/>
    <n v="26555"/>
  </r>
  <r>
    <x v="2"/>
    <x v="0"/>
    <d v="1998-01-01T00:00:00"/>
    <x v="4"/>
    <n v="17904"/>
    <n v="16401"/>
    <n v="34305"/>
  </r>
  <r>
    <x v="2"/>
    <x v="1"/>
    <d v="1998-02-01T00:00:00"/>
    <x v="4"/>
    <n v="19041"/>
    <n v="19627"/>
    <n v="38668"/>
  </r>
  <r>
    <x v="2"/>
    <x v="2"/>
    <d v="1998-03-01T00:00:00"/>
    <x v="4"/>
    <n v="22016"/>
    <n v="18935"/>
    <n v="40951"/>
  </r>
  <r>
    <x v="2"/>
    <x v="3"/>
    <d v="1998-04-01T00:00:00"/>
    <x v="4"/>
    <n v="8167"/>
    <n v="7286"/>
    <n v="15453"/>
  </r>
  <r>
    <x v="2"/>
    <x v="4"/>
    <d v="1998-05-01T00:00:00"/>
    <x v="4"/>
    <n v="8178"/>
    <n v="9670"/>
    <n v="17848"/>
  </r>
  <r>
    <x v="2"/>
    <x v="5"/>
    <d v="1998-06-01T00:00:00"/>
    <x v="4"/>
    <n v="18743"/>
    <n v="24933"/>
    <n v="43676"/>
  </r>
  <r>
    <x v="2"/>
    <x v="6"/>
    <d v="1998-07-01T00:00:00"/>
    <x v="4"/>
    <n v="26262"/>
    <n v="27681"/>
    <n v="53943"/>
  </r>
  <r>
    <x v="2"/>
    <x v="7"/>
    <d v="1998-08-01T00:00:00"/>
    <x v="4"/>
    <n v="28029"/>
    <n v="28146"/>
    <n v="56175"/>
  </r>
  <r>
    <x v="2"/>
    <x v="8"/>
    <d v="1998-09-01T00:00:00"/>
    <x v="4"/>
    <n v="26777"/>
    <n v="24165"/>
    <n v="50942"/>
  </r>
  <r>
    <x v="2"/>
    <x v="9"/>
    <d v="1998-10-01T00:00:00"/>
    <x v="4"/>
    <n v="10132"/>
    <n v="8562"/>
    <n v="18694"/>
  </r>
  <r>
    <x v="2"/>
    <x v="10"/>
    <d v="1998-11-01T00:00:00"/>
    <x v="4"/>
    <n v="4768"/>
    <n v="4943"/>
    <n v="9711"/>
  </r>
  <r>
    <x v="2"/>
    <x v="11"/>
    <d v="1998-12-01T00:00:00"/>
    <x v="4"/>
    <n v="9567"/>
    <n v="13591"/>
    <n v="23158"/>
  </r>
  <r>
    <x v="3"/>
    <x v="0"/>
    <d v="1999-01-01T00:00:00"/>
    <x v="4"/>
    <n v="15840"/>
    <n v="14597"/>
    <n v="30437"/>
  </r>
  <r>
    <x v="3"/>
    <x v="1"/>
    <d v="1999-02-01T00:00:00"/>
    <x v="4"/>
    <n v="16662"/>
    <n v="16624"/>
    <n v="33286"/>
  </r>
  <r>
    <x v="3"/>
    <x v="2"/>
    <d v="1999-03-01T00:00:00"/>
    <x v="4"/>
    <n v="20185"/>
    <n v="20234"/>
    <n v="40419"/>
  </r>
  <r>
    <x v="3"/>
    <x v="3"/>
    <d v="1999-04-01T00:00:00"/>
    <x v="4"/>
    <n v="6240"/>
    <n v="4363"/>
    <n v="10603"/>
  </r>
  <r>
    <x v="3"/>
    <x v="4"/>
    <d v="1999-05-01T00:00:00"/>
    <x v="4"/>
    <n v="6365"/>
    <n v="7755"/>
    <n v="14120"/>
  </r>
  <r>
    <x v="3"/>
    <x v="5"/>
    <d v="1999-06-01T00:00:00"/>
    <x v="4"/>
    <n v="15226"/>
    <n v="18977"/>
    <n v="34203"/>
  </r>
  <r>
    <x v="3"/>
    <x v="6"/>
    <d v="1999-07-01T00:00:00"/>
    <x v="4"/>
    <n v="22277"/>
    <n v="15044"/>
    <n v="37321"/>
  </r>
  <r>
    <x v="3"/>
    <x v="7"/>
    <d v="1999-08-01T00:00:00"/>
    <x v="4"/>
    <n v="24959"/>
    <n v="23628"/>
    <n v="48587"/>
  </r>
  <r>
    <x v="3"/>
    <x v="8"/>
    <d v="1999-09-01T00:00:00"/>
    <x v="4"/>
    <n v="22069"/>
    <n v="19862"/>
    <n v="41931"/>
  </r>
  <r>
    <x v="3"/>
    <x v="9"/>
    <d v="1999-10-01T00:00:00"/>
    <x v="4"/>
    <n v="8807"/>
    <n v="8046"/>
    <n v="16853"/>
  </r>
  <r>
    <x v="3"/>
    <x v="10"/>
    <d v="1999-11-01T00:00:00"/>
    <x v="4"/>
    <n v="4984"/>
    <n v="8046"/>
    <n v="13030"/>
  </r>
  <r>
    <x v="3"/>
    <x v="11"/>
    <d v="1999-12-01T00:00:00"/>
    <x v="4"/>
    <n v="9737"/>
    <n v="14786"/>
    <n v="24523"/>
  </r>
  <r>
    <x v="4"/>
    <x v="0"/>
    <d v="2000-01-01T00:00:00"/>
    <x v="4"/>
    <n v="19359"/>
    <n v="17925"/>
    <n v="37284"/>
  </r>
  <r>
    <x v="4"/>
    <x v="1"/>
    <d v="2000-02-01T00:00:00"/>
    <x v="4"/>
    <n v="20313"/>
    <n v="20821"/>
    <n v="41134"/>
  </r>
  <r>
    <x v="4"/>
    <x v="2"/>
    <d v="2000-03-01T00:00:00"/>
    <x v="4"/>
    <n v="21615"/>
    <n v="20380"/>
    <n v="41995"/>
  </r>
  <r>
    <x v="4"/>
    <x v="3"/>
    <d v="2000-04-01T00:00:00"/>
    <x v="4"/>
    <n v="4818"/>
    <n v="3603"/>
    <n v="8421"/>
  </r>
  <r>
    <x v="4"/>
    <x v="4"/>
    <d v="2000-05-01T00:00:00"/>
    <x v="4"/>
    <n v="3823"/>
    <n v="4677"/>
    <n v="8500"/>
  </r>
  <r>
    <x v="4"/>
    <x v="5"/>
    <d v="2000-06-01T00:00:00"/>
    <x v="4"/>
    <n v="15737"/>
    <n v="15226"/>
    <n v="30963"/>
  </r>
  <r>
    <x v="4"/>
    <x v="6"/>
    <d v="2000-07-01T00:00:00"/>
    <x v="4"/>
    <n v="25383"/>
    <n v="25893"/>
    <n v="51276"/>
  </r>
  <r>
    <x v="4"/>
    <x v="7"/>
    <d v="2000-08-01T00:00:00"/>
    <x v="4"/>
    <n v="25832"/>
    <n v="24959"/>
    <n v="50791"/>
  </r>
  <r>
    <x v="4"/>
    <x v="8"/>
    <d v="2000-09-01T00:00:00"/>
    <x v="4"/>
    <n v="20049"/>
    <n v="17908"/>
    <n v="37957"/>
  </r>
  <r>
    <x v="4"/>
    <x v="9"/>
    <d v="2000-10-01T00:00:00"/>
    <x v="4"/>
    <n v="9376"/>
    <n v="8807"/>
    <n v="18183"/>
  </r>
  <r>
    <x v="4"/>
    <x v="10"/>
    <d v="2000-11-01T00:00:00"/>
    <x v="4"/>
    <n v="5239"/>
    <n v="4984"/>
    <n v="10223"/>
  </r>
  <r>
    <x v="4"/>
    <x v="11"/>
    <d v="2000-12-01T00:00:00"/>
    <x v="4"/>
    <n v="10469"/>
    <n v="15164"/>
    <n v="25633"/>
  </r>
  <r>
    <x v="5"/>
    <x v="0"/>
    <d v="2001-01-01T00:00:00"/>
    <x v="4"/>
    <n v="20174"/>
    <n v="18309"/>
    <n v="38483"/>
  </r>
  <r>
    <x v="5"/>
    <x v="1"/>
    <d v="2001-02-01T00:00:00"/>
    <x v="4"/>
    <n v="19949"/>
    <n v="20313"/>
    <n v="40262"/>
  </r>
  <r>
    <x v="5"/>
    <x v="2"/>
    <d v="2001-03-01T00:00:00"/>
    <x v="4"/>
    <n v="22530"/>
    <n v="21678"/>
    <n v="44208"/>
  </r>
  <r>
    <x v="5"/>
    <x v="3"/>
    <d v="2001-04-01T00:00:00"/>
    <x v="4"/>
    <n v="5251"/>
    <n v="4383"/>
    <n v="9634"/>
  </r>
  <r>
    <x v="5"/>
    <x v="4"/>
    <d v="2001-05-01T00:00:00"/>
    <x v="4"/>
    <n v="6994"/>
    <n v="7653"/>
    <n v="14647"/>
  </r>
  <r>
    <x v="5"/>
    <x v="5"/>
    <d v="2001-06-01T00:00:00"/>
    <x v="4"/>
    <n v="15687"/>
    <n v="19032"/>
    <n v="34719"/>
  </r>
  <r>
    <x v="5"/>
    <x v="6"/>
    <d v="2001-07-01T00:00:00"/>
    <x v="4"/>
    <n v="24893"/>
    <n v="25353"/>
    <n v="50246"/>
  </r>
  <r>
    <x v="5"/>
    <x v="7"/>
    <d v="2001-08-01T00:00:00"/>
    <x v="4"/>
    <n v="26502"/>
    <n v="25832"/>
    <n v="52334"/>
  </r>
  <r>
    <x v="5"/>
    <x v="8"/>
    <d v="2001-09-01T00:00:00"/>
    <x v="4"/>
    <n v="13730"/>
    <n v="12147"/>
    <n v="25877"/>
  </r>
  <r>
    <x v="5"/>
    <x v="9"/>
    <d v="2001-10-01T00:00:00"/>
    <x v="4"/>
    <n v="7074"/>
    <n v="5829"/>
    <n v="12903"/>
  </r>
  <r>
    <x v="5"/>
    <x v="10"/>
    <d v="2001-11-01T00:00:00"/>
    <x v="4"/>
    <n v="4613"/>
    <n v="4429"/>
    <n v="9042"/>
  </r>
  <r>
    <x v="5"/>
    <x v="11"/>
    <d v="2001-12-01T00:00:00"/>
    <x v="4"/>
    <n v="9366"/>
    <n v="13983"/>
    <n v="23349"/>
  </r>
  <r>
    <x v="6"/>
    <x v="0"/>
    <d v="2002-01-01T00:00:00"/>
    <x v="4"/>
    <n v="17638"/>
    <n v="15889"/>
    <n v="33527"/>
  </r>
  <r>
    <x v="6"/>
    <x v="1"/>
    <d v="2002-02-01T00:00:00"/>
    <x v="4"/>
    <n v="20262"/>
    <n v="21009"/>
    <n v="41271"/>
  </r>
  <r>
    <x v="6"/>
    <x v="2"/>
    <d v="2002-03-01T00:00:00"/>
    <x v="4"/>
    <n v="23301"/>
    <n v="21500"/>
    <n v="44801"/>
  </r>
  <r>
    <x v="6"/>
    <x v="3"/>
    <d v="2002-04-01T00:00:00"/>
    <x v="4"/>
    <n v="5515"/>
    <n v="5052"/>
    <n v="10567"/>
  </r>
  <r>
    <x v="6"/>
    <x v="4"/>
    <d v="2002-05-01T00:00:00"/>
    <x v="4"/>
    <n v="6159"/>
    <n v="7669"/>
    <n v="13828"/>
  </r>
  <r>
    <x v="6"/>
    <x v="5"/>
    <d v="2002-06-01T00:00:00"/>
    <x v="4"/>
    <n v="15659"/>
    <n v="19785"/>
    <n v="35444"/>
  </r>
  <r>
    <x v="6"/>
    <x v="6"/>
    <d v="2002-07-01T00:00:00"/>
    <x v="4"/>
    <n v="26048"/>
    <n v="26852"/>
    <n v="52900"/>
  </r>
  <r>
    <x v="6"/>
    <x v="7"/>
    <d v="2002-08-01T00:00:00"/>
    <x v="4"/>
    <n v="29550"/>
    <n v="27684"/>
    <n v="57234"/>
  </r>
  <r>
    <x v="6"/>
    <x v="8"/>
    <d v="2002-09-01T00:00:00"/>
    <x v="4"/>
    <n v="20926"/>
    <n v="17684"/>
    <n v="38610"/>
  </r>
  <r>
    <x v="6"/>
    <x v="9"/>
    <d v="2002-10-01T00:00:00"/>
    <x v="4"/>
    <n v="7678"/>
    <n v="6341"/>
    <n v="14019"/>
  </r>
  <r>
    <x v="6"/>
    <x v="10"/>
    <d v="2002-11-01T00:00:00"/>
    <x v="4"/>
    <n v="5550"/>
    <n v="5047"/>
    <n v="10597"/>
  </r>
  <r>
    <x v="6"/>
    <x v="11"/>
    <d v="2002-12-01T00:00:00"/>
    <x v="4"/>
    <n v="12130"/>
    <n v="17770"/>
    <n v="29900"/>
  </r>
  <r>
    <x v="7"/>
    <x v="0"/>
    <d v="2003-01-01T00:00:00"/>
    <x v="4"/>
    <n v="21209"/>
    <n v="18077"/>
    <n v="39286"/>
  </r>
  <r>
    <x v="7"/>
    <x v="1"/>
    <d v="2003-02-01T00:00:00"/>
    <x v="4"/>
    <n v="21511"/>
    <n v="23240"/>
    <n v="44751"/>
  </r>
  <r>
    <x v="7"/>
    <x v="2"/>
    <d v="2003-03-01T00:00:00"/>
    <x v="4"/>
    <n v="25469"/>
    <n v="21798"/>
    <n v="47267"/>
  </r>
  <r>
    <x v="7"/>
    <x v="3"/>
    <d v="2003-04-01T00:00:00"/>
    <x v="4"/>
    <n v="6387"/>
    <n v="5471"/>
    <n v="11858"/>
  </r>
  <r>
    <x v="7"/>
    <x v="4"/>
    <d v="2003-05-01T00:00:00"/>
    <x v="4"/>
    <n v="7138"/>
    <n v="8082"/>
    <n v="15220"/>
  </r>
  <r>
    <x v="7"/>
    <x v="5"/>
    <d v="2003-06-01T00:00:00"/>
    <x v="4"/>
    <n v="20070"/>
    <n v="24579"/>
    <n v="44649"/>
  </r>
  <r>
    <x v="7"/>
    <x v="6"/>
    <d v="2003-07-01T00:00:00"/>
    <x v="4"/>
    <n v="32587"/>
    <n v="34281"/>
    <n v="66868"/>
  </r>
  <r>
    <x v="7"/>
    <x v="7"/>
    <d v="2003-08-01T00:00:00"/>
    <x v="4"/>
    <n v="37476"/>
    <n v="33959"/>
    <n v="71435"/>
  </r>
  <r>
    <x v="7"/>
    <x v="8"/>
    <d v="2003-09-01T00:00:00"/>
    <x v="4"/>
    <n v="22444"/>
    <n v="18701"/>
    <n v="41145"/>
  </r>
  <r>
    <x v="7"/>
    <x v="9"/>
    <d v="2003-10-01T00:00:00"/>
    <x v="4"/>
    <n v="7234"/>
    <n v="6407"/>
    <n v="13641"/>
  </r>
  <r>
    <x v="7"/>
    <x v="10"/>
    <d v="2003-11-01T00:00:00"/>
    <x v="4"/>
    <n v="5076"/>
    <n v="4852"/>
    <n v="9928"/>
  </r>
  <r>
    <x v="7"/>
    <x v="11"/>
    <d v="2003-12-01T00:00:00"/>
    <x v="4"/>
    <n v="10929"/>
    <n v="16459"/>
    <n v="27388"/>
  </r>
  <r>
    <x v="8"/>
    <x v="0"/>
    <d v="2004-01-01T00:00:00"/>
    <x v="4"/>
    <n v="19280"/>
    <n v="17197"/>
    <n v="36477"/>
  </r>
  <r>
    <x v="8"/>
    <x v="1"/>
    <d v="2004-02-01T00:00:00"/>
    <x v="4"/>
    <n v="21706"/>
    <n v="22021"/>
    <n v="43727"/>
  </r>
  <r>
    <x v="8"/>
    <x v="2"/>
    <d v="2004-03-01T00:00:00"/>
    <x v="4"/>
    <n v="22770"/>
    <n v="19489"/>
    <n v="42259"/>
  </r>
  <r>
    <x v="8"/>
    <x v="3"/>
    <d v="2004-04-01T00:00:00"/>
    <x v="4"/>
    <n v="6387"/>
    <n v="5471"/>
    <n v="11858"/>
  </r>
  <r>
    <x v="8"/>
    <x v="4"/>
    <d v="2004-05-01T00:00:00"/>
    <x v="4"/>
    <n v="7337"/>
    <n v="8082"/>
    <n v="15419"/>
  </r>
  <r>
    <x v="8"/>
    <x v="5"/>
    <d v="2004-06-01T00:00:00"/>
    <x v="4"/>
    <n v="22959"/>
    <n v="19970"/>
    <n v="42929"/>
  </r>
  <r>
    <x v="8"/>
    <x v="6"/>
    <d v="2004-07-01T00:00:00"/>
    <x v="4"/>
    <n v="29370"/>
    <n v="32116"/>
    <n v="61486"/>
  </r>
  <r>
    <x v="8"/>
    <x v="7"/>
    <d v="2004-08-01T00:00:00"/>
    <x v="4"/>
    <n v="33159"/>
    <n v="30416"/>
    <n v="63575"/>
  </r>
  <r>
    <x v="8"/>
    <x v="8"/>
    <d v="2004-09-01T00:00:00"/>
    <x v="4"/>
    <n v="20970"/>
    <n v="21063"/>
    <n v="42033"/>
  </r>
  <r>
    <x v="8"/>
    <x v="9"/>
    <d v="2004-10-01T00:00:00"/>
    <x v="4"/>
    <n v="10929"/>
    <n v="17770"/>
    <n v="28699"/>
  </r>
  <r>
    <x v="8"/>
    <x v="10"/>
    <d v="2004-11-01T00:00:00"/>
    <x v="4"/>
    <n v="6485"/>
    <n v="6144"/>
    <n v="12629"/>
  </r>
  <r>
    <x v="8"/>
    <x v="11"/>
    <d v="2004-12-01T00:00:00"/>
    <x v="4"/>
    <n v="12786"/>
    <n v="18041"/>
    <n v="30827"/>
  </r>
  <r>
    <x v="9"/>
    <x v="0"/>
    <d v="2005-01-01T00:00:00"/>
    <x v="4"/>
    <n v="23669"/>
    <n v="21592"/>
    <n v="45261"/>
  </r>
  <r>
    <x v="9"/>
    <x v="1"/>
    <d v="2005-02-01T00:00:00"/>
    <x v="4"/>
    <n v="24037"/>
    <n v="24243"/>
    <n v="48280"/>
  </r>
  <r>
    <x v="9"/>
    <x v="2"/>
    <d v="2005-03-01T00:00:00"/>
    <x v="4"/>
    <n v="26994"/>
    <n v="24355"/>
    <n v="51349"/>
  </r>
  <r>
    <x v="9"/>
    <x v="3"/>
    <d v="2005-04-01T00:00:00"/>
    <x v="4"/>
    <n v="7382"/>
    <n v="5912"/>
    <n v="13294"/>
  </r>
  <r>
    <x v="9"/>
    <x v="4"/>
    <d v="2005-05-01T00:00:00"/>
    <x v="4"/>
    <n v="8106"/>
    <n v="9816"/>
    <n v="17922"/>
  </r>
  <r>
    <x v="9"/>
    <x v="5"/>
    <d v="2005-06-01T00:00:00"/>
    <x v="4"/>
    <n v="26431"/>
    <n v="31291"/>
    <n v="57722"/>
  </r>
  <r>
    <x v="9"/>
    <x v="6"/>
    <d v="2005-07-01T00:00:00"/>
    <x v="4"/>
    <n v="36176"/>
    <n v="33562"/>
    <n v="69738"/>
  </r>
  <r>
    <x v="9"/>
    <x v="7"/>
    <d v="2005-08-01T00:00:00"/>
    <x v="4"/>
    <n v="36077"/>
    <n v="33475"/>
    <n v="69552"/>
  </r>
  <r>
    <x v="9"/>
    <x v="8"/>
    <d v="2005-09-01T00:00:00"/>
    <x v="4"/>
    <n v="27708"/>
    <n v="25123"/>
    <n v="52831"/>
  </r>
  <r>
    <x v="9"/>
    <x v="9"/>
    <d v="2005-10-01T00:00:00"/>
    <x v="4"/>
    <n v="11077"/>
    <n v="8850"/>
    <n v="19927"/>
  </r>
  <r>
    <x v="9"/>
    <x v="10"/>
    <d v="2005-11-01T00:00:00"/>
    <x v="4"/>
    <n v="6882"/>
    <n v="6698"/>
    <n v="13580"/>
  </r>
  <r>
    <x v="9"/>
    <x v="11"/>
    <d v="2005-12-01T00:00:00"/>
    <x v="4"/>
    <n v="13799"/>
    <n v="18940"/>
    <n v="32739"/>
  </r>
  <r>
    <x v="10"/>
    <x v="0"/>
    <d v="2006-01-01T00:00:00"/>
    <x v="4"/>
    <n v="26166"/>
    <n v="24044"/>
    <n v="50210"/>
  </r>
  <r>
    <x v="10"/>
    <x v="1"/>
    <d v="2006-02-01T00:00:00"/>
    <x v="4"/>
    <n v="26947"/>
    <n v="28531"/>
    <n v="55478"/>
  </r>
  <r>
    <x v="10"/>
    <x v="2"/>
    <d v="2006-03-01T00:00:00"/>
    <x v="4"/>
    <n v="30674"/>
    <n v="27485"/>
    <n v="58159"/>
  </r>
  <r>
    <x v="10"/>
    <x v="3"/>
    <d v="2006-04-01T00:00:00"/>
    <x v="4"/>
    <n v="7958"/>
    <n v="6828"/>
    <n v="14786"/>
  </r>
  <r>
    <x v="10"/>
    <x v="4"/>
    <d v="2006-05-01T00:00:00"/>
    <x v="4"/>
    <n v="8992"/>
    <n v="10963"/>
    <n v="19955"/>
  </r>
  <r>
    <x v="10"/>
    <x v="5"/>
    <d v="2006-06-01T00:00:00"/>
    <x v="4"/>
    <n v="28572"/>
    <n v="34145"/>
    <n v="62717"/>
  </r>
  <r>
    <x v="10"/>
    <x v="6"/>
    <d v="2006-07-01T00:00:00"/>
    <x v="4"/>
    <n v="41663"/>
    <n v="42438"/>
    <n v="84101"/>
  </r>
  <r>
    <x v="10"/>
    <x v="7"/>
    <d v="2006-08-01T00:00:00"/>
    <x v="4"/>
    <n v="41778"/>
    <n v="38768"/>
    <n v="80546"/>
  </r>
  <r>
    <x v="10"/>
    <x v="8"/>
    <d v="2006-09-01T00:00:00"/>
    <x v="4"/>
    <n v="30230"/>
    <n v="27115"/>
    <n v="57345"/>
  </r>
  <r>
    <x v="10"/>
    <x v="9"/>
    <d v="2006-10-01T00:00:00"/>
    <x v="4"/>
    <n v="11292"/>
    <n v="9213"/>
    <n v="20505"/>
  </r>
  <r>
    <x v="10"/>
    <x v="10"/>
    <d v="2006-11-01T00:00:00"/>
    <x v="4"/>
    <n v="7875"/>
    <n v="7662"/>
    <n v="15537"/>
  </r>
  <r>
    <x v="10"/>
    <x v="11"/>
    <d v="2006-12-01T00:00:00"/>
    <x v="4"/>
    <n v="15534"/>
    <n v="21036"/>
    <n v="36570"/>
  </r>
  <r>
    <x v="11"/>
    <x v="0"/>
    <d v="2007-01-01T00:00:00"/>
    <x v="4"/>
    <n v="24253"/>
    <n v="20628"/>
    <n v="44881"/>
  </r>
  <r>
    <x v="11"/>
    <x v="1"/>
    <d v="2007-02-01T00:00:00"/>
    <x v="4"/>
    <n v="22911"/>
    <n v="22550"/>
    <n v="45461"/>
  </r>
  <r>
    <x v="11"/>
    <x v="2"/>
    <d v="2007-03-01T00:00:00"/>
    <x v="4"/>
    <n v="25569"/>
    <n v="22849"/>
    <n v="48418"/>
  </r>
  <r>
    <x v="11"/>
    <x v="3"/>
    <d v="2007-04-01T00:00:00"/>
    <x v="4"/>
    <n v="10390"/>
    <n v="7605"/>
    <n v="17995"/>
  </r>
  <r>
    <x v="11"/>
    <x v="4"/>
    <d v="2007-05-01T00:00:00"/>
    <x v="4"/>
    <n v="8828"/>
    <n v="10224"/>
    <n v="19052"/>
  </r>
  <r>
    <x v="11"/>
    <x v="5"/>
    <d v="2007-06-01T00:00:00"/>
    <x v="4"/>
    <n v="28568"/>
    <n v="33116"/>
    <n v="61684"/>
  </r>
  <r>
    <x v="11"/>
    <x v="6"/>
    <d v="2007-07-01T00:00:00"/>
    <x v="4"/>
    <n v="42810"/>
    <n v="41300"/>
    <n v="84110"/>
  </r>
  <r>
    <x v="11"/>
    <x v="7"/>
    <d v="2007-08-01T00:00:00"/>
    <x v="4"/>
    <n v="43986"/>
    <n v="37936"/>
    <n v="81922"/>
  </r>
  <r>
    <x v="11"/>
    <x v="8"/>
    <d v="2007-09-01T00:00:00"/>
    <x v="4"/>
    <n v="33150"/>
    <n v="27791"/>
    <n v="60941"/>
  </r>
  <r>
    <x v="11"/>
    <x v="9"/>
    <d v="2007-10-01T00:00:00"/>
    <x v="4"/>
    <n v="13495"/>
    <n v="11049"/>
    <n v="24544"/>
  </r>
  <r>
    <x v="11"/>
    <x v="10"/>
    <d v="2007-11-01T00:00:00"/>
    <x v="4"/>
    <n v="7711"/>
    <n v="6461"/>
    <n v="14172"/>
  </r>
  <r>
    <x v="11"/>
    <x v="11"/>
    <d v="2007-12-01T00:00:00"/>
    <x v="4"/>
    <n v="15690"/>
    <n v="22533"/>
    <n v="38223"/>
  </r>
  <r>
    <x v="12"/>
    <x v="0"/>
    <d v="2008-01-01T00:00:00"/>
    <x v="4"/>
    <n v="26008"/>
    <n v="23710"/>
    <n v="49718"/>
  </r>
  <r>
    <x v="12"/>
    <x v="1"/>
    <d v="2008-02-01T00:00:00"/>
    <x v="4"/>
    <n v="27824"/>
    <n v="28021"/>
    <n v="55845"/>
  </r>
  <r>
    <x v="12"/>
    <x v="2"/>
    <d v="2008-03-01T00:00:00"/>
    <x v="4"/>
    <n v="30333"/>
    <n v="26870"/>
    <n v="57203"/>
  </r>
  <r>
    <x v="12"/>
    <x v="3"/>
    <d v="2008-04-01T00:00:00"/>
    <x v="4"/>
    <n v="8692"/>
    <n v="6890"/>
    <n v="15582"/>
  </r>
  <r>
    <x v="12"/>
    <x v="4"/>
    <d v="2008-05-01T00:00:00"/>
    <x v="4"/>
    <n v="12967"/>
    <n v="16118"/>
    <n v="29085"/>
  </r>
  <r>
    <x v="12"/>
    <x v="5"/>
    <d v="2008-06-01T00:00:00"/>
    <x v="4"/>
    <n v="36363"/>
    <n v="42043"/>
    <n v="78406"/>
  </r>
  <r>
    <x v="12"/>
    <x v="6"/>
    <d v="2008-07-01T00:00:00"/>
    <x v="4"/>
    <n v="47327"/>
    <n v="47621"/>
    <n v="94948"/>
  </r>
  <r>
    <x v="12"/>
    <x v="7"/>
    <d v="2008-08-01T00:00:00"/>
    <x v="4"/>
    <n v="52145"/>
    <n v="47359"/>
    <n v="99504"/>
  </r>
  <r>
    <x v="12"/>
    <x v="8"/>
    <d v="2008-09-01T00:00:00"/>
    <x v="4"/>
    <n v="32324"/>
    <n v="27166"/>
    <n v="59490"/>
  </r>
  <r>
    <x v="12"/>
    <x v="9"/>
    <d v="2008-10-01T00:00:00"/>
    <x v="4"/>
    <n v="12109"/>
    <n v="10059"/>
    <n v="22168"/>
  </r>
  <r>
    <x v="12"/>
    <x v="10"/>
    <d v="2008-11-01T00:00:00"/>
    <x v="4"/>
    <n v="6074"/>
    <n v="6014"/>
    <n v="12088"/>
  </r>
  <r>
    <x v="12"/>
    <x v="11"/>
    <d v="2008-12-01T00:00:00"/>
    <x v="4"/>
    <n v="11853"/>
    <n v="18077"/>
    <n v="29930"/>
  </r>
  <r>
    <x v="13"/>
    <x v="0"/>
    <d v="2009-01-01T00:00:00"/>
    <x v="4"/>
    <n v="22931"/>
    <n v="20401"/>
    <n v="43332"/>
  </r>
  <r>
    <x v="13"/>
    <x v="1"/>
    <d v="2009-02-01T00:00:00"/>
    <x v="4"/>
    <n v="24822"/>
    <n v="24605"/>
    <n v="49427"/>
  </r>
  <r>
    <x v="13"/>
    <x v="2"/>
    <d v="2009-03-01T00:00:00"/>
    <x v="4"/>
    <n v="27435"/>
    <n v="21716"/>
    <n v="49151"/>
  </r>
  <r>
    <x v="13"/>
    <x v="3"/>
    <d v="2009-04-01T00:00:00"/>
    <x v="4"/>
    <n v="8198"/>
    <n v="7578"/>
    <n v="15776"/>
  </r>
  <r>
    <x v="13"/>
    <x v="4"/>
    <d v="2009-05-01T00:00:00"/>
    <x v="4"/>
    <n v="8329"/>
    <n v="9928"/>
    <n v="18257"/>
  </r>
  <r>
    <x v="13"/>
    <x v="5"/>
    <d v="2009-06-01T00:00:00"/>
    <x v="4"/>
    <n v="29986"/>
    <n v="34713"/>
    <n v="64699"/>
  </r>
  <r>
    <x v="13"/>
    <x v="6"/>
    <d v="2009-07-01T00:00:00"/>
    <x v="4"/>
    <n v="45086"/>
    <n v="47456"/>
    <n v="92542"/>
  </r>
  <r>
    <x v="13"/>
    <x v="7"/>
    <d v="2009-08-01T00:00:00"/>
    <x v="4"/>
    <n v="52879"/>
    <n v="49603"/>
    <n v="102482"/>
  </r>
  <r>
    <x v="13"/>
    <x v="8"/>
    <d v="2009-09-01T00:00:00"/>
    <x v="4"/>
    <n v="33037"/>
    <n v="29241"/>
    <n v="62278"/>
  </r>
  <r>
    <x v="13"/>
    <x v="9"/>
    <d v="2009-10-01T00:00:00"/>
    <x v="4"/>
    <n v="12411"/>
    <n v="10014"/>
    <n v="22425"/>
  </r>
  <r>
    <x v="13"/>
    <x v="10"/>
    <d v="2009-11-01T00:00:00"/>
    <x v="4"/>
    <n v="7277"/>
    <n v="7045"/>
    <n v="14322"/>
  </r>
  <r>
    <x v="13"/>
    <x v="11"/>
    <d v="2009-12-01T00:00:00"/>
    <x v="4"/>
    <n v="15166"/>
    <n v="22004"/>
    <n v="37170"/>
  </r>
  <r>
    <x v="14"/>
    <x v="0"/>
    <d v="2010-01-01T00:00:00"/>
    <x v="4"/>
    <n v="23905"/>
    <n v="19392"/>
    <n v="43297"/>
  </r>
  <r>
    <x v="14"/>
    <x v="1"/>
    <d v="2010-02-01T00:00:00"/>
    <x v="4"/>
    <n v="24817"/>
    <n v="25267"/>
    <n v="50084"/>
  </r>
  <r>
    <x v="14"/>
    <x v="2"/>
    <d v="2010-03-01T00:00:00"/>
    <x v="4"/>
    <n v="26931"/>
    <n v="25683"/>
    <n v="52614"/>
  </r>
  <r>
    <x v="14"/>
    <x v="3"/>
    <d v="2010-04-01T00:00:00"/>
    <x v="4"/>
    <n v="9803"/>
    <n v="7582"/>
    <n v="17385"/>
  </r>
  <r>
    <x v="14"/>
    <x v="4"/>
    <d v="2010-05-01T00:00:00"/>
    <x v="4"/>
    <n v="10630"/>
    <n v="13237"/>
    <n v="23867"/>
  </r>
  <r>
    <x v="14"/>
    <x v="5"/>
    <d v="2010-06-01T00:00:00"/>
    <x v="4"/>
    <n v="27329"/>
    <n v="32130"/>
    <n v="59459"/>
  </r>
  <r>
    <x v="14"/>
    <x v="6"/>
    <d v="2010-07-01T00:00:00"/>
    <x v="4"/>
    <n v="46197"/>
    <n v="48663"/>
    <n v="94860"/>
  </r>
  <r>
    <x v="14"/>
    <x v="7"/>
    <d v="2010-08-01T00:00:00"/>
    <x v="4"/>
    <n v="50501"/>
    <n v="45080"/>
    <n v="95581"/>
  </r>
  <r>
    <x v="14"/>
    <x v="8"/>
    <d v="2010-09-01T00:00:00"/>
    <x v="4"/>
    <n v="35019"/>
    <n v="30741"/>
    <n v="65760"/>
  </r>
  <r>
    <x v="14"/>
    <x v="9"/>
    <d v="2010-10-01T00:00:00"/>
    <x v="4"/>
    <n v="13257"/>
    <n v="10305"/>
    <n v="23562"/>
  </r>
  <r>
    <x v="14"/>
    <x v="10"/>
    <d v="2010-11-01T00:00:00"/>
    <x v="4"/>
    <n v="7296"/>
    <n v="7320"/>
    <n v="14616"/>
  </r>
  <r>
    <x v="14"/>
    <x v="11"/>
    <d v="2010-12-01T00:00:00"/>
    <x v="4"/>
    <n v="14714"/>
    <n v="19549"/>
    <n v="34263"/>
  </r>
  <r>
    <x v="15"/>
    <x v="0"/>
    <d v="2011-01-01T00:00:00"/>
    <x v="4"/>
    <n v="23511"/>
    <n v="19229"/>
    <n v="42740"/>
  </r>
  <r>
    <x v="15"/>
    <x v="1"/>
    <d v="2011-02-01T00:00:00"/>
    <x v="4"/>
    <n v="22961"/>
    <n v="22929"/>
    <n v="45890"/>
  </r>
  <r>
    <x v="15"/>
    <x v="2"/>
    <d v="2011-03-01T00:00:00"/>
    <x v="4"/>
    <n v="25338"/>
    <n v="21911"/>
    <n v="47249"/>
  </r>
  <r>
    <x v="15"/>
    <x v="3"/>
    <d v="2011-04-01T00:00:00"/>
    <x v="4"/>
    <n v="7823"/>
    <n v="7033"/>
    <n v="14856"/>
  </r>
  <r>
    <x v="15"/>
    <x v="4"/>
    <d v="2011-05-01T00:00:00"/>
    <x v="4"/>
    <n v="10558"/>
    <n v="13091"/>
    <n v="23649"/>
  </r>
  <r>
    <x v="15"/>
    <x v="5"/>
    <d v="2011-06-01T00:00:00"/>
    <x v="4"/>
    <n v="27684"/>
    <n v="33878"/>
    <n v="61562"/>
  </r>
  <r>
    <x v="15"/>
    <x v="6"/>
    <d v="2011-07-01T00:00:00"/>
    <x v="4"/>
    <n v="46590"/>
    <n v="47639"/>
    <n v="94229"/>
  </r>
  <r>
    <x v="15"/>
    <x v="7"/>
    <d v="2011-08-01T00:00:00"/>
    <x v="4"/>
    <n v="49540"/>
    <n v="44732"/>
    <n v="94272"/>
  </r>
  <r>
    <x v="15"/>
    <x v="8"/>
    <d v="2011-09-01T00:00:00"/>
    <x v="4"/>
    <n v="32132"/>
    <n v="26576"/>
    <n v="58708"/>
  </r>
  <r>
    <x v="15"/>
    <x v="9"/>
    <d v="2011-10-01T00:00:00"/>
    <x v="4"/>
    <n v="11482"/>
    <n v="9623"/>
    <n v="21105"/>
  </r>
  <r>
    <x v="15"/>
    <x v="10"/>
    <d v="2011-11-01T00:00:00"/>
    <x v="4"/>
    <n v="6341"/>
    <n v="6105"/>
    <n v="12446"/>
  </r>
  <r>
    <x v="15"/>
    <x v="11"/>
    <d v="2011-12-01T00:00:00"/>
    <x v="4"/>
    <n v="14577"/>
    <n v="19967"/>
    <n v="34544"/>
  </r>
  <r>
    <x v="16"/>
    <x v="0"/>
    <d v="2012-01-01T00:00:00"/>
    <x v="4"/>
    <n v="20232"/>
    <n v="16698"/>
    <n v="36930"/>
  </r>
  <r>
    <x v="16"/>
    <x v="1"/>
    <d v="2012-02-01T00:00:00"/>
    <x v="4"/>
    <n v="21184"/>
    <n v="21756"/>
    <n v="42940"/>
  </r>
  <r>
    <x v="16"/>
    <x v="2"/>
    <d v="2012-03-01T00:00:00"/>
    <x v="4"/>
    <n v="24801"/>
    <n v="22657"/>
    <n v="47458"/>
  </r>
  <r>
    <x v="16"/>
    <x v="3"/>
    <d v="2012-04-01T00:00:00"/>
    <x v="4"/>
    <n v="8030"/>
    <n v="7001"/>
    <n v="15031"/>
  </r>
  <r>
    <x v="16"/>
    <x v="4"/>
    <d v="2012-05-01T00:00:00"/>
    <x v="4"/>
    <n v="10072"/>
    <n v="12213"/>
    <n v="22285"/>
  </r>
  <r>
    <x v="16"/>
    <x v="5"/>
    <d v="2012-06-01T00:00:00"/>
    <x v="4"/>
    <n v="27120"/>
    <n v="34359"/>
    <n v="61479"/>
  </r>
  <r>
    <x v="16"/>
    <x v="6"/>
    <d v="2012-07-01T00:00:00"/>
    <x v="4"/>
    <n v="45206"/>
    <n v="49249"/>
    <n v="94455"/>
  </r>
  <r>
    <x v="16"/>
    <x v="7"/>
    <d v="2012-08-01T00:00:00"/>
    <x v="4"/>
    <n v="49149"/>
    <n v="43485"/>
    <n v="92634"/>
  </r>
  <r>
    <x v="16"/>
    <x v="8"/>
    <d v="2012-09-01T00:00:00"/>
    <x v="4"/>
    <n v="32503"/>
    <n v="27635"/>
    <n v="60138"/>
  </r>
  <r>
    <x v="16"/>
    <x v="9"/>
    <d v="2012-10-01T00:00:00"/>
    <x v="4"/>
    <n v="12435"/>
    <n v="9643"/>
    <n v="22078"/>
  </r>
  <r>
    <x v="16"/>
    <x v="10"/>
    <d v="2012-11-01T00:00:00"/>
    <x v="4"/>
    <n v="7024"/>
    <n v="6976"/>
    <n v="14000"/>
  </r>
  <r>
    <x v="16"/>
    <x v="11"/>
    <d v="2012-12-01T00:00:00"/>
    <x v="4"/>
    <n v="14411"/>
    <n v="18591"/>
    <n v="33002"/>
  </r>
  <r>
    <x v="17"/>
    <x v="0"/>
    <d v="2013-01-01T00:00:00"/>
    <x v="4"/>
    <n v="23728"/>
    <n v="19072"/>
    <n v="42800"/>
  </r>
  <r>
    <x v="17"/>
    <x v="1"/>
    <d v="2013-02-01T00:00:00"/>
    <x v="4"/>
    <n v="24991"/>
    <n v="24897"/>
    <n v="49888"/>
  </r>
  <r>
    <x v="17"/>
    <x v="2"/>
    <d v="2013-03-01T00:00:00"/>
    <x v="4"/>
    <n v="26908"/>
    <n v="23759"/>
    <n v="50667"/>
  </r>
  <r>
    <x v="17"/>
    <x v="3"/>
    <d v="2013-04-01T00:00:00"/>
    <x v="4"/>
    <n v="8220"/>
    <n v="7524"/>
    <n v="15744"/>
  </r>
  <r>
    <x v="17"/>
    <x v="4"/>
    <d v="2013-05-01T00:00:00"/>
    <x v="4"/>
    <n v="11782"/>
    <n v="13865"/>
    <n v="25647"/>
  </r>
  <r>
    <x v="17"/>
    <x v="5"/>
    <d v="2013-06-01T00:00:00"/>
    <x v="4"/>
    <n v="29440"/>
    <n v="34508"/>
    <n v="63948"/>
  </r>
  <r>
    <x v="17"/>
    <x v="6"/>
    <d v="2013-07-01T00:00:00"/>
    <x v="4"/>
    <n v="46592"/>
    <n v="49078"/>
    <n v="95670"/>
  </r>
  <r>
    <x v="17"/>
    <x v="7"/>
    <d v="2013-08-01T00:00:00"/>
    <x v="4"/>
    <n v="49991"/>
    <n v="48295"/>
    <n v="98286"/>
  </r>
  <r>
    <x v="17"/>
    <x v="8"/>
    <d v="2013-09-01T00:00:00"/>
    <x v="4"/>
    <n v="33588"/>
    <n v="24903"/>
    <n v="58491"/>
  </r>
  <r>
    <x v="17"/>
    <x v="9"/>
    <d v="2013-10-01T00:00:00"/>
    <x v="4"/>
    <n v="13229"/>
    <n v="10478"/>
    <n v="23707"/>
  </r>
  <r>
    <x v="17"/>
    <x v="10"/>
    <d v="2013-11-01T00:00:00"/>
    <x v="4"/>
    <n v="7269"/>
    <n v="7156"/>
    <n v="14425"/>
  </r>
  <r>
    <x v="17"/>
    <x v="11"/>
    <d v="2013-12-01T00:00:00"/>
    <x v="4"/>
    <n v="14877"/>
    <n v="22691"/>
    <n v="37568"/>
  </r>
  <r>
    <x v="18"/>
    <x v="0"/>
    <d v="2014-01-01T00:00:00"/>
    <x v="4"/>
    <n v="26154"/>
    <n v="22252"/>
    <n v="48406"/>
  </r>
  <r>
    <x v="18"/>
    <x v="1"/>
    <d v="2014-02-01T00:00:00"/>
    <x v="4"/>
    <n v="27165"/>
    <n v="28439"/>
    <n v="55604"/>
  </r>
  <r>
    <x v="18"/>
    <x v="2"/>
    <d v="2014-03-01T00:00:00"/>
    <x v="4"/>
    <n v="32118"/>
    <n v="29777"/>
    <n v="61895"/>
  </r>
  <r>
    <x v="18"/>
    <x v="3"/>
    <d v="2014-04-01T00:00:00"/>
    <x v="4"/>
    <n v="8040"/>
    <n v="7476"/>
    <n v="15516"/>
  </r>
  <r>
    <x v="18"/>
    <x v="4"/>
    <d v="2014-05-01T00:00:00"/>
    <x v="4"/>
    <n v="13089"/>
    <n v="15510"/>
    <n v="28599"/>
  </r>
  <r>
    <x v="18"/>
    <x v="5"/>
    <d v="2014-06-01T00:00:00"/>
    <x v="4"/>
    <n v="32830"/>
    <n v="38091"/>
    <n v="70921"/>
  </r>
  <r>
    <x v="18"/>
    <x v="6"/>
    <d v="2014-07-01T00:00:00"/>
    <x v="4"/>
    <n v="48107"/>
    <n v="50121"/>
    <n v="98228"/>
  </r>
  <r>
    <x v="18"/>
    <x v="7"/>
    <d v="2014-08-01T00:00:00"/>
    <x v="4"/>
    <n v="52254"/>
    <n v="50246"/>
    <n v="102500"/>
  </r>
  <r>
    <x v="18"/>
    <x v="8"/>
    <d v="2014-09-01T00:00:00"/>
    <x v="4"/>
    <n v="33139"/>
    <n v="28747"/>
    <n v="61886"/>
  </r>
  <r>
    <x v="18"/>
    <x v="9"/>
    <d v="2014-10-01T00:00:00"/>
    <x v="4"/>
    <n v="14823"/>
    <n v="11460"/>
    <n v="26283"/>
  </r>
  <r>
    <x v="18"/>
    <x v="10"/>
    <d v="2014-11-01T00:00:00"/>
    <x v="4"/>
    <n v="7249"/>
    <n v="7124"/>
    <n v="14373"/>
  </r>
  <r>
    <x v="18"/>
    <x v="11"/>
    <d v="2014-12-01T00:00:00"/>
    <x v="4"/>
    <n v="17053"/>
    <n v="25514"/>
    <n v="42567"/>
  </r>
  <r>
    <x v="19"/>
    <x v="0"/>
    <d v="2015-01-01T00:00:00"/>
    <x v="4"/>
    <n v="26801"/>
    <n v="22471"/>
    <n v="49272"/>
  </r>
  <r>
    <x v="19"/>
    <x v="1"/>
    <d v="2015-02-01T00:00:00"/>
    <x v="4"/>
    <n v="27349"/>
    <n v="28140"/>
    <n v="55489"/>
  </r>
  <r>
    <x v="19"/>
    <x v="2"/>
    <d v="2015-03-01T00:00:00"/>
    <x v="4"/>
    <n v="29513"/>
    <n v="28723"/>
    <n v="58236"/>
  </r>
  <r>
    <x v="19"/>
    <x v="3"/>
    <d v="2015-04-01T00:00:00"/>
    <x v="4"/>
    <n v="8457"/>
    <n v="8527"/>
    <n v="16984"/>
  </r>
  <r>
    <x v="19"/>
    <x v="4"/>
    <d v="2015-05-01T00:00:00"/>
    <x v="4"/>
    <n v="11851"/>
    <n v="14125"/>
    <n v="25976"/>
  </r>
  <r>
    <x v="19"/>
    <x v="5"/>
    <d v="2015-06-01T00:00:00"/>
    <x v="4"/>
    <n v="32111"/>
    <n v="38603"/>
    <n v="70714"/>
  </r>
  <r>
    <x v="19"/>
    <x v="6"/>
    <d v="2015-07-01T00:00:00"/>
    <x v="4"/>
    <n v="45994"/>
    <n v="48801"/>
    <n v="94795"/>
  </r>
  <r>
    <x v="19"/>
    <x v="7"/>
    <d v="2015-08-01T00:00:00"/>
    <x v="4"/>
    <n v="50408"/>
    <n v="46367"/>
    <n v="96775"/>
  </r>
  <r>
    <x v="19"/>
    <x v="8"/>
    <d v="2015-09-01T00:00:00"/>
    <x v="4"/>
    <n v="32078"/>
    <n v="32016"/>
    <n v="64094"/>
  </r>
  <r>
    <x v="19"/>
    <x v="9"/>
    <d v="2015-10-01T00:00:00"/>
    <x v="4"/>
    <n v="15542"/>
    <n v="12004"/>
    <n v="27546"/>
  </r>
  <r>
    <x v="19"/>
    <x v="10"/>
    <d v="2015-11-01T00:00:00"/>
    <x v="4"/>
    <n v="8165"/>
    <n v="7953"/>
    <n v="16118"/>
  </r>
  <r>
    <x v="19"/>
    <x v="11"/>
    <d v="2015-12-01T00:00:00"/>
    <x v="4"/>
    <n v="21068"/>
    <n v="30330"/>
    <n v="51398"/>
  </r>
  <r>
    <x v="0"/>
    <x v="0"/>
    <d v="1996-01-01T00:00:00"/>
    <x v="5"/>
    <n v="622"/>
    <n v="825"/>
    <n v="1447"/>
  </r>
  <r>
    <x v="0"/>
    <x v="1"/>
    <d v="1996-02-01T00:00:00"/>
    <x v="5"/>
    <n v="660"/>
    <n v="610"/>
    <n v="1270"/>
  </r>
  <r>
    <x v="0"/>
    <x v="2"/>
    <d v="1996-03-01T00:00:00"/>
    <x v="5"/>
    <n v="766"/>
    <n v="734"/>
    <n v="1500"/>
  </r>
  <r>
    <x v="0"/>
    <x v="3"/>
    <d v="1996-04-01T00:00:00"/>
    <x v="5"/>
    <n v="723"/>
    <n v="705"/>
    <n v="1428"/>
  </r>
  <r>
    <x v="0"/>
    <x v="4"/>
    <d v="1996-05-01T00:00:00"/>
    <x v="5"/>
    <n v="796"/>
    <n v="730"/>
    <n v="1526"/>
  </r>
  <r>
    <x v="0"/>
    <x v="5"/>
    <d v="1996-06-01T00:00:00"/>
    <x v="5"/>
    <n v="858"/>
    <n v="879"/>
    <n v="1737"/>
  </r>
  <r>
    <x v="0"/>
    <x v="6"/>
    <d v="1996-07-01T00:00:00"/>
    <x v="5"/>
    <n v="895"/>
    <n v="908"/>
    <n v="1803"/>
  </r>
  <r>
    <x v="0"/>
    <x v="7"/>
    <d v="1996-08-01T00:00:00"/>
    <x v="5"/>
    <n v="750"/>
    <n v="835"/>
    <n v="1585"/>
  </r>
  <r>
    <x v="0"/>
    <x v="8"/>
    <d v="1996-09-01T00:00:00"/>
    <x v="5"/>
    <n v="863"/>
    <n v="806"/>
    <n v="1669"/>
  </r>
  <r>
    <x v="0"/>
    <x v="9"/>
    <d v="1996-10-01T00:00:00"/>
    <x v="5"/>
    <n v="881"/>
    <n v="724"/>
    <n v="1605"/>
  </r>
  <r>
    <x v="0"/>
    <x v="10"/>
    <d v="1996-11-01T00:00:00"/>
    <x v="5"/>
    <n v="893"/>
    <n v="791"/>
    <n v="1684"/>
  </r>
  <r>
    <x v="0"/>
    <x v="11"/>
    <d v="1996-12-01T00:00:00"/>
    <x v="5"/>
    <n v="1092"/>
    <n v="918"/>
    <n v="2010"/>
  </r>
  <r>
    <x v="1"/>
    <x v="0"/>
    <d v="1997-01-01T00:00:00"/>
    <x v="5"/>
    <n v="686"/>
    <n v="788"/>
    <n v="1474"/>
  </r>
  <r>
    <x v="1"/>
    <x v="1"/>
    <d v="1997-02-01T00:00:00"/>
    <x v="5"/>
    <n v="642"/>
    <n v="600"/>
    <n v="1242"/>
  </r>
  <r>
    <x v="1"/>
    <x v="2"/>
    <d v="1997-03-01T00:00:00"/>
    <x v="5"/>
    <n v="786"/>
    <n v="860"/>
    <n v="1646"/>
  </r>
  <r>
    <x v="1"/>
    <x v="3"/>
    <d v="1997-04-01T00:00:00"/>
    <x v="5"/>
    <n v="771"/>
    <n v="720"/>
    <n v="1491"/>
  </r>
  <r>
    <x v="1"/>
    <x v="4"/>
    <d v="1997-05-01T00:00:00"/>
    <x v="5"/>
    <n v="901"/>
    <n v="848"/>
    <n v="1749"/>
  </r>
  <r>
    <x v="1"/>
    <x v="5"/>
    <d v="1997-06-01T00:00:00"/>
    <x v="5"/>
    <n v="876"/>
    <n v="868"/>
    <n v="1744"/>
  </r>
  <r>
    <x v="1"/>
    <x v="6"/>
    <d v="1997-07-01T00:00:00"/>
    <x v="5"/>
    <n v="933"/>
    <n v="907"/>
    <n v="1840"/>
  </r>
  <r>
    <x v="1"/>
    <x v="7"/>
    <d v="1997-08-01T00:00:00"/>
    <x v="5"/>
    <n v="873"/>
    <n v="950"/>
    <n v="1823"/>
  </r>
  <r>
    <x v="1"/>
    <x v="8"/>
    <d v="1997-09-01T00:00:00"/>
    <x v="5"/>
    <n v="969"/>
    <n v="896"/>
    <n v="1865"/>
  </r>
  <r>
    <x v="1"/>
    <x v="9"/>
    <d v="1997-10-01T00:00:00"/>
    <x v="5"/>
    <n v="845"/>
    <n v="698"/>
    <n v="1543"/>
  </r>
  <r>
    <x v="1"/>
    <x v="10"/>
    <d v="1997-11-01T00:00:00"/>
    <x v="5"/>
    <n v="849"/>
    <n v="773"/>
    <n v="1622"/>
  </r>
  <r>
    <x v="1"/>
    <x v="11"/>
    <d v="1997-12-01T00:00:00"/>
    <x v="5"/>
    <n v="909"/>
    <n v="734"/>
    <n v="1643"/>
  </r>
  <r>
    <x v="2"/>
    <x v="0"/>
    <d v="1998-01-01T00:00:00"/>
    <x v="5"/>
    <n v="620"/>
    <n v="668"/>
    <n v="1288"/>
  </r>
  <r>
    <x v="2"/>
    <x v="1"/>
    <d v="1998-02-01T00:00:00"/>
    <x v="5"/>
    <n v="703"/>
    <n v="687"/>
    <n v="1390"/>
  </r>
  <r>
    <x v="2"/>
    <x v="2"/>
    <d v="1998-03-01T00:00:00"/>
    <x v="5"/>
    <n v="683"/>
    <n v="692"/>
    <n v="1375"/>
  </r>
  <r>
    <x v="2"/>
    <x v="3"/>
    <d v="1998-04-01T00:00:00"/>
    <x v="5"/>
    <n v="604"/>
    <n v="630"/>
    <n v="1234"/>
  </r>
  <r>
    <x v="2"/>
    <x v="4"/>
    <d v="1998-05-01T00:00:00"/>
    <x v="5"/>
    <n v="678"/>
    <n v="633"/>
    <n v="1311"/>
  </r>
  <r>
    <x v="2"/>
    <x v="5"/>
    <d v="1998-06-01T00:00:00"/>
    <x v="5"/>
    <n v="644"/>
    <n v="696"/>
    <n v="1340"/>
  </r>
  <r>
    <x v="2"/>
    <x v="6"/>
    <d v="1998-07-01T00:00:00"/>
    <x v="5"/>
    <n v="823"/>
    <n v="812"/>
    <n v="1635"/>
  </r>
  <r>
    <x v="2"/>
    <x v="7"/>
    <d v="1998-08-01T00:00:00"/>
    <x v="5"/>
    <n v="710"/>
    <n v="727"/>
    <n v="1437"/>
  </r>
  <r>
    <x v="2"/>
    <x v="8"/>
    <d v="1998-09-01T00:00:00"/>
    <x v="5"/>
    <n v="669"/>
    <n v="621"/>
    <n v="1290"/>
  </r>
  <r>
    <x v="2"/>
    <x v="9"/>
    <d v="1998-10-01T00:00:00"/>
    <x v="5"/>
    <n v="750"/>
    <n v="688"/>
    <n v="1438"/>
  </r>
  <r>
    <x v="2"/>
    <x v="10"/>
    <d v="1998-11-01T00:00:00"/>
    <x v="5"/>
    <n v="787"/>
    <n v="766"/>
    <n v="1553"/>
  </r>
  <r>
    <x v="2"/>
    <x v="11"/>
    <d v="1998-12-01T00:00:00"/>
    <x v="5"/>
    <n v="823"/>
    <n v="695"/>
    <n v="1518"/>
  </r>
  <r>
    <x v="3"/>
    <x v="0"/>
    <d v="1999-01-01T00:00:00"/>
    <x v="5"/>
    <n v="656"/>
    <n v="727"/>
    <n v="1383"/>
  </r>
  <r>
    <x v="3"/>
    <x v="1"/>
    <d v="1999-02-01T00:00:00"/>
    <x v="5"/>
    <n v="647"/>
    <n v="626"/>
    <n v="1273"/>
  </r>
  <r>
    <x v="3"/>
    <x v="2"/>
    <d v="1999-03-01T00:00:00"/>
    <x v="5"/>
    <n v="760"/>
    <n v="757"/>
    <n v="1517"/>
  </r>
  <r>
    <x v="3"/>
    <x v="3"/>
    <d v="1999-04-01T00:00:00"/>
    <x v="5"/>
    <n v="735"/>
    <n v="716"/>
    <n v="1451"/>
  </r>
  <r>
    <x v="3"/>
    <x v="4"/>
    <d v="1999-05-01T00:00:00"/>
    <x v="5"/>
    <n v="875"/>
    <n v="844"/>
    <n v="1719"/>
  </r>
  <r>
    <x v="3"/>
    <x v="5"/>
    <d v="1999-06-01T00:00:00"/>
    <x v="5"/>
    <n v="928"/>
    <n v="954"/>
    <n v="1882"/>
  </r>
  <r>
    <x v="3"/>
    <x v="6"/>
    <d v="1999-07-01T00:00:00"/>
    <x v="5"/>
    <n v="984"/>
    <n v="987"/>
    <n v="1971"/>
  </r>
  <r>
    <x v="3"/>
    <x v="7"/>
    <d v="1999-08-01T00:00:00"/>
    <x v="5"/>
    <n v="955"/>
    <n v="993"/>
    <n v="1948"/>
  </r>
  <r>
    <x v="3"/>
    <x v="8"/>
    <d v="1999-09-01T00:00:00"/>
    <x v="5"/>
    <n v="981"/>
    <n v="909"/>
    <n v="1890"/>
  </r>
  <r>
    <x v="3"/>
    <x v="9"/>
    <d v="1999-10-01T00:00:00"/>
    <x v="5"/>
    <n v="1119"/>
    <n v="1108"/>
    <n v="2227"/>
  </r>
  <r>
    <x v="3"/>
    <x v="10"/>
    <d v="1999-11-01T00:00:00"/>
    <x v="5"/>
    <n v="1016"/>
    <n v="976"/>
    <n v="1992"/>
  </r>
  <r>
    <x v="3"/>
    <x v="11"/>
    <d v="1999-12-01T00:00:00"/>
    <x v="5"/>
    <n v="1153"/>
    <n v="1004"/>
    <n v="2157"/>
  </r>
  <r>
    <x v="4"/>
    <x v="0"/>
    <d v="2000-01-01T00:00:00"/>
    <x v="5"/>
    <n v="772"/>
    <n v="931"/>
    <n v="1703"/>
  </r>
  <r>
    <x v="4"/>
    <x v="1"/>
    <d v="2000-02-01T00:00:00"/>
    <x v="5"/>
    <n v="778"/>
    <n v="756"/>
    <n v="1534"/>
  </r>
  <r>
    <x v="4"/>
    <x v="2"/>
    <d v="2000-03-01T00:00:00"/>
    <x v="5"/>
    <n v="1055"/>
    <n v="1028"/>
    <n v="2083"/>
  </r>
  <r>
    <x v="4"/>
    <x v="3"/>
    <d v="2000-04-01T00:00:00"/>
    <x v="5"/>
    <n v="886"/>
    <n v="893"/>
    <n v="1779"/>
  </r>
  <r>
    <x v="4"/>
    <x v="4"/>
    <d v="2000-05-01T00:00:00"/>
    <x v="5"/>
    <n v="964"/>
    <n v="905"/>
    <n v="1869"/>
  </r>
  <r>
    <x v="4"/>
    <x v="5"/>
    <d v="2000-06-01T00:00:00"/>
    <x v="5"/>
    <n v="951"/>
    <n v="921"/>
    <n v="1872"/>
  </r>
  <r>
    <x v="4"/>
    <x v="6"/>
    <d v="2000-07-01T00:00:00"/>
    <x v="5"/>
    <n v="979"/>
    <n v="973"/>
    <n v="1952"/>
  </r>
  <r>
    <x v="4"/>
    <x v="7"/>
    <d v="2000-08-01T00:00:00"/>
    <x v="5"/>
    <n v="942"/>
    <n v="1008"/>
    <n v="1950"/>
  </r>
  <r>
    <x v="4"/>
    <x v="8"/>
    <d v="2000-09-01T00:00:00"/>
    <x v="5"/>
    <n v="949"/>
    <n v="871"/>
    <n v="1820"/>
  </r>
  <r>
    <x v="4"/>
    <x v="9"/>
    <d v="2000-10-01T00:00:00"/>
    <x v="5"/>
    <n v="1250"/>
    <n v="1124"/>
    <n v="2374"/>
  </r>
  <r>
    <x v="4"/>
    <x v="10"/>
    <d v="2000-11-01T00:00:00"/>
    <x v="5"/>
    <n v="1103"/>
    <n v="1078"/>
    <n v="2181"/>
  </r>
  <r>
    <x v="4"/>
    <x v="11"/>
    <d v="2000-12-01T00:00:00"/>
    <x v="5"/>
    <n v="1152"/>
    <n v="944"/>
    <n v="2096"/>
  </r>
  <r>
    <x v="5"/>
    <x v="0"/>
    <d v="2001-01-01T00:00:00"/>
    <x v="5"/>
    <n v="799"/>
    <n v="953"/>
    <n v="1752"/>
  </r>
  <r>
    <x v="5"/>
    <x v="1"/>
    <d v="2001-02-01T00:00:00"/>
    <x v="5"/>
    <n v="687"/>
    <n v="705"/>
    <n v="1392"/>
  </r>
  <r>
    <x v="5"/>
    <x v="2"/>
    <d v="2001-03-01T00:00:00"/>
    <x v="5"/>
    <n v="957"/>
    <n v="841"/>
    <n v="1798"/>
  </r>
  <r>
    <x v="5"/>
    <x v="3"/>
    <d v="2001-04-01T00:00:00"/>
    <x v="5"/>
    <n v="814"/>
    <n v="893"/>
    <n v="1707"/>
  </r>
  <r>
    <x v="5"/>
    <x v="4"/>
    <d v="2001-05-01T00:00:00"/>
    <x v="5"/>
    <n v="911"/>
    <n v="883"/>
    <n v="1794"/>
  </r>
  <r>
    <x v="5"/>
    <x v="5"/>
    <d v="2001-06-01T00:00:00"/>
    <x v="5"/>
    <n v="835"/>
    <n v="852"/>
    <n v="1687"/>
  </r>
  <r>
    <x v="5"/>
    <x v="6"/>
    <d v="2001-07-01T00:00:00"/>
    <x v="5"/>
    <n v="823"/>
    <n v="778"/>
    <n v="1601"/>
  </r>
  <r>
    <x v="5"/>
    <x v="7"/>
    <d v="2001-08-01T00:00:00"/>
    <x v="5"/>
    <n v="797"/>
    <n v="839"/>
    <n v="1636"/>
  </r>
  <r>
    <x v="5"/>
    <x v="8"/>
    <d v="2001-09-01T00:00:00"/>
    <x v="5"/>
    <n v="618"/>
    <n v="543"/>
    <n v="1161"/>
  </r>
  <r>
    <x v="5"/>
    <x v="9"/>
    <d v="2001-10-01T00:00:00"/>
    <x v="5"/>
    <n v="837"/>
    <n v="757"/>
    <n v="1594"/>
  </r>
  <r>
    <x v="5"/>
    <x v="10"/>
    <d v="2001-11-01T00:00:00"/>
    <x v="5"/>
    <n v="767"/>
    <n v="624"/>
    <n v="1391"/>
  </r>
  <r>
    <x v="5"/>
    <x v="11"/>
    <d v="2001-12-01T00:00:00"/>
    <x v="5"/>
    <n v="766"/>
    <n v="730"/>
    <n v="1496"/>
  </r>
  <r>
    <x v="6"/>
    <x v="0"/>
    <d v="2002-01-01T00:00:00"/>
    <x v="5"/>
    <n v="671"/>
    <n v="737"/>
    <n v="1408"/>
  </r>
  <r>
    <x v="6"/>
    <x v="1"/>
    <d v="2002-02-01T00:00:00"/>
    <x v="5"/>
    <n v="608"/>
    <n v="591"/>
    <n v="1199"/>
  </r>
  <r>
    <x v="6"/>
    <x v="2"/>
    <d v="2002-03-01T00:00:00"/>
    <x v="5"/>
    <n v="808"/>
    <n v="733"/>
    <n v="1541"/>
  </r>
  <r>
    <x v="6"/>
    <x v="3"/>
    <d v="2002-04-01T00:00:00"/>
    <x v="5"/>
    <n v="723"/>
    <n v="676"/>
    <n v="1399"/>
  </r>
  <r>
    <x v="6"/>
    <x v="4"/>
    <d v="2002-05-01T00:00:00"/>
    <x v="5"/>
    <n v="679"/>
    <n v="663"/>
    <n v="1342"/>
  </r>
  <r>
    <x v="6"/>
    <x v="5"/>
    <d v="2002-06-01T00:00:00"/>
    <x v="5"/>
    <n v="643"/>
    <n v="637"/>
    <n v="1280"/>
  </r>
  <r>
    <x v="6"/>
    <x v="6"/>
    <d v="2002-07-01T00:00:00"/>
    <x v="5"/>
    <n v="701"/>
    <n v="623"/>
    <n v="1324"/>
  </r>
  <r>
    <x v="6"/>
    <x v="7"/>
    <d v="2002-08-01T00:00:00"/>
    <x v="5"/>
    <n v="654"/>
    <n v="704"/>
    <n v="1358"/>
  </r>
  <r>
    <x v="6"/>
    <x v="8"/>
    <d v="2002-09-01T00:00:00"/>
    <x v="5"/>
    <n v="721"/>
    <n v="671"/>
    <n v="1392"/>
  </r>
  <r>
    <x v="6"/>
    <x v="9"/>
    <d v="2002-10-01T00:00:00"/>
    <x v="5"/>
    <n v="719"/>
    <n v="719"/>
    <n v="1438"/>
  </r>
  <r>
    <x v="6"/>
    <x v="10"/>
    <d v="2002-11-01T00:00:00"/>
    <x v="5"/>
    <n v="646"/>
    <n v="640"/>
    <n v="1286"/>
  </r>
  <r>
    <x v="6"/>
    <x v="11"/>
    <d v="2002-12-01T00:00:00"/>
    <x v="5"/>
    <n v="748"/>
    <n v="726"/>
    <n v="1474"/>
  </r>
  <r>
    <x v="7"/>
    <x v="0"/>
    <d v="2003-01-01T00:00:00"/>
    <x v="5"/>
    <n v="509"/>
    <n v="587"/>
    <n v="1096"/>
  </r>
  <r>
    <x v="7"/>
    <x v="1"/>
    <d v="2003-02-01T00:00:00"/>
    <x v="5"/>
    <n v="545"/>
    <n v="524"/>
    <n v="1069"/>
  </r>
  <r>
    <x v="7"/>
    <x v="2"/>
    <d v="2003-03-01T00:00:00"/>
    <x v="5"/>
    <n v="618"/>
    <n v="586"/>
    <n v="1204"/>
  </r>
  <r>
    <x v="7"/>
    <x v="3"/>
    <d v="2003-04-01T00:00:00"/>
    <x v="5"/>
    <n v="577"/>
    <n v="578"/>
    <n v="1155"/>
  </r>
  <r>
    <x v="7"/>
    <x v="4"/>
    <d v="2003-05-01T00:00:00"/>
    <x v="5"/>
    <n v="632"/>
    <n v="675"/>
    <n v="1307"/>
  </r>
  <r>
    <x v="7"/>
    <x v="5"/>
    <d v="2003-06-01T00:00:00"/>
    <x v="5"/>
    <n v="712"/>
    <n v="679"/>
    <n v="1391"/>
  </r>
  <r>
    <x v="7"/>
    <x v="6"/>
    <d v="2003-07-01T00:00:00"/>
    <x v="5"/>
    <n v="681"/>
    <n v="731"/>
    <n v="1412"/>
  </r>
  <r>
    <x v="7"/>
    <x v="7"/>
    <d v="2003-08-01T00:00:00"/>
    <x v="5"/>
    <n v="674"/>
    <n v="714"/>
    <n v="1388"/>
  </r>
  <r>
    <x v="7"/>
    <x v="8"/>
    <d v="2003-09-01T00:00:00"/>
    <x v="5"/>
    <n v="705"/>
    <n v="697"/>
    <n v="1402"/>
  </r>
  <r>
    <x v="7"/>
    <x v="9"/>
    <d v="2003-10-01T00:00:00"/>
    <x v="5"/>
    <n v="766"/>
    <n v="706"/>
    <n v="1472"/>
  </r>
  <r>
    <x v="7"/>
    <x v="10"/>
    <d v="2003-11-01T00:00:00"/>
    <x v="5"/>
    <n v="758"/>
    <n v="687"/>
    <n v="1445"/>
  </r>
  <r>
    <x v="7"/>
    <x v="11"/>
    <d v="2003-12-01T00:00:00"/>
    <x v="5"/>
    <n v="919"/>
    <n v="717"/>
    <n v="1636"/>
  </r>
  <r>
    <x v="8"/>
    <x v="0"/>
    <d v="2004-01-01T00:00:00"/>
    <x v="5"/>
    <n v="627"/>
    <n v="723"/>
    <n v="1350"/>
  </r>
  <r>
    <x v="8"/>
    <x v="1"/>
    <d v="2004-02-01T00:00:00"/>
    <x v="5"/>
    <n v="644"/>
    <n v="641"/>
    <n v="1285"/>
  </r>
  <r>
    <x v="8"/>
    <x v="2"/>
    <d v="2004-03-01T00:00:00"/>
    <x v="5"/>
    <n v="723"/>
    <n v="655"/>
    <n v="1378"/>
  </r>
  <r>
    <x v="8"/>
    <x v="3"/>
    <d v="2004-04-01T00:00:00"/>
    <x v="5"/>
    <n v="642"/>
    <n v="635"/>
    <n v="1277"/>
  </r>
  <r>
    <x v="8"/>
    <x v="4"/>
    <d v="2004-05-01T00:00:00"/>
    <x v="5"/>
    <n v="668"/>
    <n v="697"/>
    <n v="1365"/>
  </r>
  <r>
    <x v="8"/>
    <x v="5"/>
    <d v="2004-06-01T00:00:00"/>
    <x v="5"/>
    <n v="702"/>
    <n v="691"/>
    <n v="1393"/>
  </r>
  <r>
    <x v="8"/>
    <x v="6"/>
    <d v="2004-07-01T00:00:00"/>
    <x v="5"/>
    <n v="706"/>
    <n v="716"/>
    <n v="1422"/>
  </r>
  <r>
    <x v="8"/>
    <x v="7"/>
    <d v="2004-08-01T00:00:00"/>
    <x v="5"/>
    <n v="732"/>
    <n v="676"/>
    <n v="1408"/>
  </r>
  <r>
    <x v="8"/>
    <x v="8"/>
    <d v="2004-09-01T00:00:00"/>
    <x v="5"/>
    <n v="756"/>
    <n v="757"/>
    <n v="1513"/>
  </r>
  <r>
    <x v="8"/>
    <x v="9"/>
    <d v="2004-10-01T00:00:00"/>
    <x v="5"/>
    <n v="814"/>
    <n v="869"/>
    <n v="1683"/>
  </r>
  <r>
    <x v="8"/>
    <x v="10"/>
    <d v="2004-11-01T00:00:00"/>
    <x v="5"/>
    <n v="758"/>
    <n v="762"/>
    <n v="1520"/>
  </r>
  <r>
    <x v="8"/>
    <x v="11"/>
    <d v="2004-12-01T00:00:00"/>
    <x v="5"/>
    <n v="901"/>
    <n v="746"/>
    <n v="1647"/>
  </r>
  <r>
    <x v="9"/>
    <x v="0"/>
    <d v="2005-01-01T00:00:00"/>
    <x v="5"/>
    <n v="634"/>
    <n v="762"/>
    <n v="1396"/>
  </r>
  <r>
    <x v="9"/>
    <x v="1"/>
    <d v="2005-02-01T00:00:00"/>
    <x v="5"/>
    <n v="657"/>
    <n v="624"/>
    <n v="1281"/>
  </r>
  <r>
    <x v="9"/>
    <x v="2"/>
    <d v="2005-03-01T00:00:00"/>
    <x v="5"/>
    <n v="792"/>
    <n v="790"/>
    <n v="1582"/>
  </r>
  <r>
    <x v="9"/>
    <x v="3"/>
    <d v="2005-04-01T00:00:00"/>
    <x v="5"/>
    <n v="689"/>
    <n v="695"/>
    <n v="1384"/>
  </r>
  <r>
    <x v="9"/>
    <x v="4"/>
    <d v="2005-05-01T00:00:00"/>
    <x v="5"/>
    <n v="730"/>
    <n v="739"/>
    <n v="1469"/>
  </r>
  <r>
    <x v="9"/>
    <x v="5"/>
    <d v="2005-06-01T00:00:00"/>
    <x v="5"/>
    <n v="627"/>
    <n v="600"/>
    <n v="1227"/>
  </r>
  <r>
    <x v="9"/>
    <x v="6"/>
    <d v="2005-07-01T00:00:00"/>
    <x v="5"/>
    <n v="652"/>
    <n v="627"/>
    <n v="1279"/>
  </r>
  <r>
    <x v="9"/>
    <x v="7"/>
    <d v="2005-08-01T00:00:00"/>
    <x v="5"/>
    <n v="676"/>
    <n v="649"/>
    <n v="1325"/>
  </r>
  <r>
    <x v="9"/>
    <x v="8"/>
    <d v="2005-09-01T00:00:00"/>
    <x v="5"/>
    <n v="731"/>
    <n v="671"/>
    <n v="1402"/>
  </r>
  <r>
    <x v="9"/>
    <x v="9"/>
    <d v="2005-10-01T00:00:00"/>
    <x v="5"/>
    <n v="754"/>
    <n v="736"/>
    <n v="1490"/>
  </r>
  <r>
    <x v="9"/>
    <x v="10"/>
    <d v="2005-11-01T00:00:00"/>
    <x v="5"/>
    <n v="735"/>
    <n v="745"/>
    <n v="1480"/>
  </r>
  <r>
    <x v="9"/>
    <x v="11"/>
    <d v="2005-12-01T00:00:00"/>
    <x v="5"/>
    <n v="875"/>
    <n v="686"/>
    <n v="1561"/>
  </r>
  <r>
    <x v="10"/>
    <x v="0"/>
    <d v="2006-01-01T00:00:00"/>
    <x v="5"/>
    <n v="702"/>
    <n v="742"/>
    <n v="1444"/>
  </r>
  <r>
    <x v="10"/>
    <x v="1"/>
    <d v="2006-02-01T00:00:00"/>
    <x v="5"/>
    <n v="691"/>
    <n v="682"/>
    <n v="1373"/>
  </r>
  <r>
    <x v="10"/>
    <x v="2"/>
    <d v="2006-03-01T00:00:00"/>
    <x v="5"/>
    <n v="814"/>
    <n v="778"/>
    <n v="1592"/>
  </r>
  <r>
    <x v="10"/>
    <x v="3"/>
    <d v="2006-04-01T00:00:00"/>
    <x v="5"/>
    <n v="737"/>
    <n v="708"/>
    <n v="1445"/>
  </r>
  <r>
    <x v="10"/>
    <x v="4"/>
    <d v="2006-05-01T00:00:00"/>
    <x v="5"/>
    <n v="713"/>
    <n v="694"/>
    <n v="1407"/>
  </r>
  <r>
    <x v="10"/>
    <x v="5"/>
    <d v="2006-06-01T00:00:00"/>
    <x v="5"/>
    <n v="785"/>
    <n v="823"/>
    <n v="1608"/>
  </r>
  <r>
    <x v="10"/>
    <x v="6"/>
    <d v="2006-07-01T00:00:00"/>
    <x v="5"/>
    <n v="829"/>
    <n v="759"/>
    <n v="1588"/>
  </r>
  <r>
    <x v="10"/>
    <x v="7"/>
    <d v="2006-08-01T00:00:00"/>
    <x v="5"/>
    <n v="800"/>
    <n v="817"/>
    <n v="1617"/>
  </r>
  <r>
    <x v="10"/>
    <x v="8"/>
    <d v="2006-09-01T00:00:00"/>
    <x v="5"/>
    <n v="848"/>
    <n v="814"/>
    <n v="1662"/>
  </r>
  <r>
    <x v="10"/>
    <x v="9"/>
    <d v="2006-10-01T00:00:00"/>
    <x v="5"/>
    <n v="894"/>
    <n v="806"/>
    <n v="1700"/>
  </r>
  <r>
    <x v="10"/>
    <x v="10"/>
    <d v="2006-11-01T00:00:00"/>
    <x v="5"/>
    <n v="832"/>
    <n v="803"/>
    <n v="1635"/>
  </r>
  <r>
    <x v="10"/>
    <x v="11"/>
    <d v="2006-12-01T00:00:00"/>
    <x v="5"/>
    <n v="782"/>
    <n v="731"/>
    <n v="1513"/>
  </r>
  <r>
    <x v="11"/>
    <x v="0"/>
    <d v="2007-01-01T00:00:00"/>
    <x v="5"/>
    <n v="685"/>
    <n v="707"/>
    <n v="1392"/>
  </r>
  <r>
    <x v="11"/>
    <x v="1"/>
    <d v="2007-02-01T00:00:00"/>
    <x v="5"/>
    <n v="685"/>
    <n v="638"/>
    <n v="1323"/>
  </r>
  <r>
    <x v="11"/>
    <x v="2"/>
    <d v="2007-03-01T00:00:00"/>
    <x v="5"/>
    <n v="866"/>
    <n v="787"/>
    <n v="1653"/>
  </r>
  <r>
    <x v="11"/>
    <x v="3"/>
    <d v="2007-04-01T00:00:00"/>
    <x v="5"/>
    <n v="813"/>
    <n v="783"/>
    <n v="1596"/>
  </r>
  <r>
    <x v="11"/>
    <x v="4"/>
    <d v="2007-05-01T00:00:00"/>
    <x v="5"/>
    <n v="732"/>
    <n v="781"/>
    <n v="1513"/>
  </r>
  <r>
    <x v="11"/>
    <x v="5"/>
    <d v="2007-06-01T00:00:00"/>
    <x v="5"/>
    <n v="787"/>
    <n v="712"/>
    <n v="1499"/>
  </r>
  <r>
    <x v="11"/>
    <x v="6"/>
    <d v="2007-07-01T00:00:00"/>
    <x v="5"/>
    <n v="833"/>
    <n v="753"/>
    <n v="1586"/>
  </r>
  <r>
    <x v="11"/>
    <x v="7"/>
    <d v="2007-08-01T00:00:00"/>
    <x v="5"/>
    <n v="812"/>
    <n v="906"/>
    <n v="1718"/>
  </r>
  <r>
    <x v="11"/>
    <x v="8"/>
    <d v="2007-09-01T00:00:00"/>
    <x v="5"/>
    <n v="883"/>
    <n v="787"/>
    <n v="1670"/>
  </r>
  <r>
    <x v="11"/>
    <x v="9"/>
    <d v="2007-10-01T00:00:00"/>
    <x v="5"/>
    <n v="959"/>
    <n v="921"/>
    <n v="1880"/>
  </r>
  <r>
    <x v="11"/>
    <x v="10"/>
    <d v="2007-11-01T00:00:00"/>
    <x v="5"/>
    <n v="942"/>
    <n v="885"/>
    <n v="1827"/>
  </r>
  <r>
    <x v="11"/>
    <x v="11"/>
    <d v="2007-12-01T00:00:00"/>
    <x v="5"/>
    <n v="942"/>
    <n v="748"/>
    <n v="1690"/>
  </r>
  <r>
    <x v="12"/>
    <x v="0"/>
    <d v="2008-01-01T00:00:00"/>
    <x v="5"/>
    <n v="753"/>
    <n v="829"/>
    <n v="1582"/>
  </r>
  <r>
    <x v="12"/>
    <x v="1"/>
    <d v="2008-02-01T00:00:00"/>
    <x v="5"/>
    <n v="828"/>
    <n v="872"/>
    <n v="1700"/>
  </r>
  <r>
    <x v="12"/>
    <x v="2"/>
    <d v="2008-03-01T00:00:00"/>
    <x v="5"/>
    <n v="947"/>
    <n v="988"/>
    <n v="1935"/>
  </r>
  <r>
    <x v="12"/>
    <x v="3"/>
    <d v="2008-04-01T00:00:00"/>
    <x v="5"/>
    <n v="798"/>
    <n v="795"/>
    <n v="1593"/>
  </r>
  <r>
    <x v="12"/>
    <x v="4"/>
    <d v="2008-05-01T00:00:00"/>
    <x v="5"/>
    <n v="809"/>
    <n v="834"/>
    <n v="1643"/>
  </r>
  <r>
    <x v="12"/>
    <x v="5"/>
    <d v="2008-06-01T00:00:00"/>
    <x v="5"/>
    <n v="799"/>
    <n v="822"/>
    <n v="1621"/>
  </r>
  <r>
    <x v="12"/>
    <x v="6"/>
    <d v="2008-07-01T00:00:00"/>
    <x v="5"/>
    <n v="770"/>
    <n v="802"/>
    <n v="1572"/>
  </r>
  <r>
    <x v="12"/>
    <x v="7"/>
    <d v="2008-08-01T00:00:00"/>
    <x v="5"/>
    <n v="759"/>
    <n v="821"/>
    <n v="1580"/>
  </r>
  <r>
    <x v="12"/>
    <x v="8"/>
    <d v="2008-09-01T00:00:00"/>
    <x v="5"/>
    <n v="770"/>
    <n v="744"/>
    <n v="1514"/>
  </r>
  <r>
    <x v="12"/>
    <x v="9"/>
    <d v="2008-10-01T00:00:00"/>
    <x v="5"/>
    <n v="784"/>
    <n v="787"/>
    <n v="1571"/>
  </r>
  <r>
    <x v="12"/>
    <x v="10"/>
    <d v="2008-11-01T00:00:00"/>
    <x v="5"/>
    <n v="703"/>
    <n v="693"/>
    <n v="1396"/>
  </r>
  <r>
    <x v="12"/>
    <x v="11"/>
    <d v="2008-12-01T00:00:00"/>
    <x v="5"/>
    <n v="798"/>
    <n v="660"/>
    <n v="1458"/>
  </r>
  <r>
    <x v="13"/>
    <x v="0"/>
    <d v="2009-01-01T00:00:00"/>
    <x v="5"/>
    <n v="515"/>
    <n v="673"/>
    <n v="1188"/>
  </r>
  <r>
    <x v="13"/>
    <x v="1"/>
    <d v="2009-02-01T00:00:00"/>
    <x v="5"/>
    <n v="610"/>
    <n v="585"/>
    <n v="1195"/>
  </r>
  <r>
    <x v="13"/>
    <x v="2"/>
    <d v="2009-03-01T00:00:00"/>
    <x v="5"/>
    <n v="651"/>
    <n v="619"/>
    <n v="1270"/>
  </r>
  <r>
    <x v="13"/>
    <x v="3"/>
    <d v="2009-04-01T00:00:00"/>
    <x v="5"/>
    <n v="623"/>
    <n v="583"/>
    <n v="1206"/>
  </r>
  <r>
    <x v="13"/>
    <x v="4"/>
    <d v="2009-05-01T00:00:00"/>
    <x v="5"/>
    <n v="618"/>
    <n v="646"/>
    <n v="1264"/>
  </r>
  <r>
    <x v="13"/>
    <x v="5"/>
    <d v="2009-06-01T00:00:00"/>
    <x v="5"/>
    <n v="617"/>
    <n v="648"/>
    <n v="1265"/>
  </r>
  <r>
    <x v="13"/>
    <x v="6"/>
    <d v="2009-07-01T00:00:00"/>
    <x v="5"/>
    <n v="692"/>
    <n v="697"/>
    <n v="1389"/>
  </r>
  <r>
    <x v="13"/>
    <x v="7"/>
    <d v="2009-08-01T00:00:00"/>
    <x v="5"/>
    <n v="673"/>
    <n v="640"/>
    <n v="1313"/>
  </r>
  <r>
    <x v="13"/>
    <x v="8"/>
    <d v="2009-09-01T00:00:00"/>
    <x v="5"/>
    <n v="724"/>
    <n v="632"/>
    <n v="1356"/>
  </r>
  <r>
    <x v="13"/>
    <x v="9"/>
    <d v="2009-10-01T00:00:00"/>
    <x v="5"/>
    <n v="680"/>
    <n v="524"/>
    <n v="1204"/>
  </r>
  <r>
    <x v="13"/>
    <x v="10"/>
    <d v="2009-11-01T00:00:00"/>
    <x v="5"/>
    <n v="661"/>
    <n v="542"/>
    <n v="1203"/>
  </r>
  <r>
    <x v="13"/>
    <x v="11"/>
    <d v="2009-12-01T00:00:00"/>
    <x v="5"/>
    <n v="670"/>
    <n v="493"/>
    <n v="1163"/>
  </r>
  <r>
    <x v="14"/>
    <x v="0"/>
    <d v="2010-01-01T00:00:00"/>
    <x v="5"/>
    <n v="500"/>
    <n v="529"/>
    <n v="1029"/>
  </r>
  <r>
    <x v="14"/>
    <x v="1"/>
    <d v="2010-02-01T00:00:00"/>
    <x v="5"/>
    <n v="600"/>
    <n v="614"/>
    <n v="1214"/>
  </r>
  <r>
    <x v="14"/>
    <x v="2"/>
    <d v="2010-03-01T00:00:00"/>
    <x v="5"/>
    <n v="610"/>
    <n v="576"/>
    <n v="1186"/>
  </r>
  <r>
    <x v="14"/>
    <x v="3"/>
    <d v="2010-04-01T00:00:00"/>
    <x v="5"/>
    <n v="618"/>
    <n v="565"/>
    <n v="1183"/>
  </r>
  <r>
    <x v="14"/>
    <x v="4"/>
    <d v="2010-05-01T00:00:00"/>
    <x v="5"/>
    <n v="595"/>
    <n v="625"/>
    <n v="1220"/>
  </r>
  <r>
    <x v="14"/>
    <x v="5"/>
    <d v="2010-06-01T00:00:00"/>
    <x v="5"/>
    <n v="644"/>
    <n v="668"/>
    <n v="1312"/>
  </r>
  <r>
    <x v="14"/>
    <x v="6"/>
    <d v="2010-07-01T00:00:00"/>
    <x v="5"/>
    <n v="601"/>
    <n v="595"/>
    <n v="1196"/>
  </r>
  <r>
    <x v="14"/>
    <x v="7"/>
    <d v="2010-08-01T00:00:00"/>
    <x v="5"/>
    <n v="616"/>
    <n v="710"/>
    <n v="1326"/>
  </r>
  <r>
    <x v="14"/>
    <x v="8"/>
    <d v="2010-09-01T00:00:00"/>
    <x v="5"/>
    <n v="652"/>
    <n v="659"/>
    <n v="1311"/>
  </r>
  <r>
    <x v="14"/>
    <x v="9"/>
    <d v="2010-10-01T00:00:00"/>
    <x v="5"/>
    <n v="665"/>
    <n v="661"/>
    <n v="1326"/>
  </r>
  <r>
    <x v="14"/>
    <x v="10"/>
    <d v="2010-11-01T00:00:00"/>
    <x v="5"/>
    <n v="661"/>
    <n v="685"/>
    <n v="1346"/>
  </r>
  <r>
    <x v="14"/>
    <x v="11"/>
    <d v="2010-12-01T00:00:00"/>
    <x v="5"/>
    <n v="721"/>
    <n v="583"/>
    <n v="1304"/>
  </r>
  <r>
    <x v="15"/>
    <x v="0"/>
    <d v="2011-01-01T00:00:00"/>
    <x v="5"/>
    <n v="498"/>
    <n v="687"/>
    <n v="1185"/>
  </r>
  <r>
    <x v="15"/>
    <x v="1"/>
    <d v="2011-02-01T00:00:00"/>
    <x v="5"/>
    <n v="592"/>
    <n v="556"/>
    <n v="1148"/>
  </r>
  <r>
    <x v="15"/>
    <x v="2"/>
    <d v="2011-03-01T00:00:00"/>
    <x v="5"/>
    <n v="686"/>
    <n v="641"/>
    <n v="1327"/>
  </r>
  <r>
    <x v="15"/>
    <x v="3"/>
    <d v="2011-04-01T00:00:00"/>
    <x v="5"/>
    <n v="602"/>
    <n v="623"/>
    <n v="1225"/>
  </r>
  <r>
    <x v="15"/>
    <x v="4"/>
    <d v="2011-05-01T00:00:00"/>
    <x v="5"/>
    <n v="600"/>
    <n v="666"/>
    <n v="1266"/>
  </r>
  <r>
    <x v="15"/>
    <x v="5"/>
    <d v="2011-06-01T00:00:00"/>
    <x v="5"/>
    <n v="648"/>
    <n v="643"/>
    <n v="1291"/>
  </r>
  <r>
    <x v="15"/>
    <x v="6"/>
    <d v="2011-07-01T00:00:00"/>
    <x v="5"/>
    <n v="601"/>
    <n v="595"/>
    <n v="1196"/>
  </r>
  <r>
    <x v="15"/>
    <x v="7"/>
    <d v="2011-08-01T00:00:00"/>
    <x v="5"/>
    <n v="636"/>
    <n v="710"/>
    <n v="1346"/>
  </r>
  <r>
    <x v="15"/>
    <x v="8"/>
    <d v="2011-09-01T00:00:00"/>
    <x v="5"/>
    <n v="641"/>
    <n v="637"/>
    <n v="1278"/>
  </r>
  <r>
    <x v="15"/>
    <x v="9"/>
    <d v="2011-10-01T00:00:00"/>
    <x v="5"/>
    <n v="650"/>
    <n v="641"/>
    <n v="1291"/>
  </r>
  <r>
    <x v="15"/>
    <x v="10"/>
    <d v="2011-11-01T00:00:00"/>
    <x v="5"/>
    <n v="667"/>
    <n v="652"/>
    <n v="1319"/>
  </r>
  <r>
    <x v="15"/>
    <x v="11"/>
    <d v="2011-12-01T00:00:00"/>
    <x v="5"/>
    <n v="662"/>
    <n v="522"/>
    <n v="1184"/>
  </r>
  <r>
    <x v="16"/>
    <x v="0"/>
    <d v="2012-01-01T00:00:00"/>
    <x v="5"/>
    <n v="501"/>
    <n v="653"/>
    <n v="1154"/>
  </r>
  <r>
    <x v="16"/>
    <x v="1"/>
    <d v="2012-02-01T00:00:00"/>
    <x v="5"/>
    <n v="561"/>
    <n v="572"/>
    <n v="1133"/>
  </r>
  <r>
    <x v="16"/>
    <x v="2"/>
    <d v="2012-03-01T00:00:00"/>
    <x v="5"/>
    <n v="538"/>
    <n v="563"/>
    <n v="1101"/>
  </r>
  <r>
    <x v="16"/>
    <x v="3"/>
    <d v="2012-04-01T00:00:00"/>
    <x v="5"/>
    <n v="485"/>
    <n v="511"/>
    <n v="996"/>
  </r>
  <r>
    <x v="16"/>
    <x v="4"/>
    <d v="2012-05-01T00:00:00"/>
    <x v="5"/>
    <n v="524"/>
    <n v="544"/>
    <n v="1068"/>
  </r>
  <r>
    <x v="16"/>
    <x v="5"/>
    <d v="2012-06-01T00:00:00"/>
    <x v="5"/>
    <n v="492"/>
    <n v="508"/>
    <n v="1000"/>
  </r>
  <r>
    <x v="16"/>
    <x v="6"/>
    <d v="2012-07-01T00:00:00"/>
    <x v="5"/>
    <n v="586"/>
    <n v="629"/>
    <n v="1215"/>
  </r>
  <r>
    <x v="16"/>
    <x v="7"/>
    <d v="2012-08-01T00:00:00"/>
    <x v="5"/>
    <n v="546"/>
    <n v="567"/>
    <n v="1113"/>
  </r>
  <r>
    <x v="16"/>
    <x v="8"/>
    <d v="2012-09-01T00:00:00"/>
    <x v="5"/>
    <n v="514"/>
    <n v="580"/>
    <n v="1094"/>
  </r>
  <r>
    <x v="16"/>
    <x v="9"/>
    <d v="2012-10-01T00:00:00"/>
    <x v="5"/>
    <n v="611"/>
    <n v="674"/>
    <n v="1285"/>
  </r>
  <r>
    <x v="16"/>
    <x v="10"/>
    <d v="2012-11-01T00:00:00"/>
    <x v="5"/>
    <n v="715"/>
    <n v="700"/>
    <n v="1415"/>
  </r>
  <r>
    <x v="16"/>
    <x v="11"/>
    <d v="2012-12-01T00:00:00"/>
    <x v="5"/>
    <n v="992"/>
    <n v="865"/>
    <n v="1857"/>
  </r>
  <r>
    <x v="17"/>
    <x v="0"/>
    <d v="2013-01-01T00:00:00"/>
    <x v="5"/>
    <n v="729"/>
    <n v="819"/>
    <n v="1548"/>
  </r>
  <r>
    <x v="17"/>
    <x v="1"/>
    <d v="2013-02-01T00:00:00"/>
    <x v="5"/>
    <n v="841"/>
    <n v="770"/>
    <n v="1611"/>
  </r>
  <r>
    <x v="17"/>
    <x v="2"/>
    <d v="2013-03-01T00:00:00"/>
    <x v="5"/>
    <n v="1001"/>
    <n v="934"/>
    <n v="1935"/>
  </r>
  <r>
    <x v="17"/>
    <x v="3"/>
    <d v="2013-04-01T00:00:00"/>
    <x v="5"/>
    <n v="962"/>
    <n v="890"/>
    <n v="1852"/>
  </r>
  <r>
    <x v="17"/>
    <x v="4"/>
    <d v="2013-05-01T00:00:00"/>
    <x v="5"/>
    <n v="953"/>
    <n v="964"/>
    <n v="1917"/>
  </r>
  <r>
    <x v="17"/>
    <x v="5"/>
    <d v="2013-06-01T00:00:00"/>
    <x v="5"/>
    <n v="1089"/>
    <n v="1021"/>
    <n v="2110"/>
  </r>
  <r>
    <x v="17"/>
    <x v="6"/>
    <d v="2013-07-01T00:00:00"/>
    <x v="5"/>
    <n v="1078"/>
    <n v="1009"/>
    <n v="2087"/>
  </r>
  <r>
    <x v="17"/>
    <x v="7"/>
    <d v="2013-08-01T00:00:00"/>
    <x v="5"/>
    <n v="1170"/>
    <n v="1107"/>
    <n v="2277"/>
  </r>
  <r>
    <x v="17"/>
    <x v="8"/>
    <d v="2013-09-01T00:00:00"/>
    <x v="5"/>
    <n v="1168"/>
    <n v="1142"/>
    <n v="2310"/>
  </r>
  <r>
    <x v="17"/>
    <x v="9"/>
    <d v="2013-10-01T00:00:00"/>
    <x v="5"/>
    <n v="1175"/>
    <n v="1047"/>
    <n v="2222"/>
  </r>
  <r>
    <x v="17"/>
    <x v="10"/>
    <d v="2013-11-01T00:00:00"/>
    <x v="5"/>
    <n v="1031"/>
    <n v="972"/>
    <n v="2003"/>
  </r>
  <r>
    <x v="17"/>
    <x v="11"/>
    <d v="2013-12-01T00:00:00"/>
    <x v="5"/>
    <n v="1205"/>
    <n v="1003"/>
    <n v="2208"/>
  </r>
  <r>
    <x v="18"/>
    <x v="0"/>
    <d v="2014-01-01T00:00:00"/>
    <x v="5"/>
    <n v="828"/>
    <n v="1016"/>
    <n v="1844"/>
  </r>
  <r>
    <x v="18"/>
    <x v="1"/>
    <d v="2014-02-01T00:00:00"/>
    <x v="5"/>
    <n v="834"/>
    <n v="766"/>
    <n v="1600"/>
  </r>
  <r>
    <x v="18"/>
    <x v="2"/>
    <d v="2014-03-01T00:00:00"/>
    <x v="5"/>
    <n v="979"/>
    <n v="999"/>
    <n v="1978"/>
  </r>
  <r>
    <x v="18"/>
    <x v="3"/>
    <d v="2014-04-01T00:00:00"/>
    <x v="5"/>
    <n v="921"/>
    <n v="903"/>
    <n v="1824"/>
  </r>
  <r>
    <x v="18"/>
    <x v="4"/>
    <d v="2014-05-01T00:00:00"/>
    <x v="5"/>
    <n v="1049"/>
    <n v="1049"/>
    <n v="2098"/>
  </r>
  <r>
    <x v="18"/>
    <x v="5"/>
    <d v="2014-06-01T00:00:00"/>
    <x v="5"/>
    <n v="1089"/>
    <n v="1068"/>
    <n v="2157"/>
  </r>
  <r>
    <x v="18"/>
    <x v="6"/>
    <d v="2014-07-01T00:00:00"/>
    <x v="5"/>
    <n v="1110"/>
    <n v="1229"/>
    <n v="2339"/>
  </r>
  <r>
    <x v="18"/>
    <x v="7"/>
    <d v="2014-08-01T00:00:00"/>
    <x v="5"/>
    <n v="1133"/>
    <n v="1163"/>
    <n v="2296"/>
  </r>
  <r>
    <x v="18"/>
    <x v="8"/>
    <d v="2014-09-01T00:00:00"/>
    <x v="5"/>
    <n v="1063"/>
    <n v="1069"/>
    <n v="2132"/>
  </r>
  <r>
    <x v="18"/>
    <x v="9"/>
    <d v="2014-10-01T00:00:00"/>
    <x v="5"/>
    <n v="1202"/>
    <n v="1151"/>
    <n v="2353"/>
  </r>
  <r>
    <x v="18"/>
    <x v="10"/>
    <d v="2014-11-01T00:00:00"/>
    <x v="5"/>
    <n v="976"/>
    <n v="940"/>
    <n v="1916"/>
  </r>
  <r>
    <x v="18"/>
    <x v="11"/>
    <d v="2014-12-01T00:00:00"/>
    <x v="5"/>
    <n v="1057"/>
    <n v="912"/>
    <n v="1969"/>
  </r>
  <r>
    <x v="19"/>
    <x v="0"/>
    <d v="2015-01-01T00:00:00"/>
    <x v="5"/>
    <n v="871"/>
    <n v="1052"/>
    <n v="1923"/>
  </r>
  <r>
    <x v="19"/>
    <x v="1"/>
    <d v="2015-02-01T00:00:00"/>
    <x v="5"/>
    <n v="941"/>
    <n v="836"/>
    <n v="1777"/>
  </r>
  <r>
    <x v="19"/>
    <x v="2"/>
    <d v="2015-03-01T00:00:00"/>
    <x v="5"/>
    <n v="1071"/>
    <n v="1035"/>
    <n v="2106"/>
  </r>
  <r>
    <x v="19"/>
    <x v="3"/>
    <d v="2015-04-01T00:00:00"/>
    <x v="5"/>
    <n v="869"/>
    <n v="860"/>
    <n v="1729"/>
  </r>
  <r>
    <x v="19"/>
    <x v="4"/>
    <d v="2015-05-01T00:00:00"/>
    <x v="5"/>
    <n v="1070"/>
    <n v="961"/>
    <n v="2031"/>
  </r>
  <r>
    <x v="19"/>
    <x v="5"/>
    <d v="2015-06-01T00:00:00"/>
    <x v="5"/>
    <n v="996"/>
    <n v="988"/>
    <n v="1984"/>
  </r>
  <r>
    <x v="19"/>
    <x v="6"/>
    <d v="2015-07-01T00:00:00"/>
    <x v="5"/>
    <n v="1262"/>
    <n v="1262"/>
    <n v="2524"/>
  </r>
  <r>
    <x v="19"/>
    <x v="7"/>
    <d v="2015-08-01T00:00:00"/>
    <x v="5"/>
    <n v="1308"/>
    <n v="1245"/>
    <n v="2553"/>
  </r>
  <r>
    <x v="19"/>
    <x v="8"/>
    <d v="2015-09-01T00:00:00"/>
    <x v="5"/>
    <n v="1213"/>
    <n v="1202"/>
    <n v="2415"/>
  </r>
  <r>
    <x v="19"/>
    <x v="9"/>
    <d v="2015-10-01T00:00:00"/>
    <x v="5"/>
    <n v="1328"/>
    <n v="1185"/>
    <n v="2513"/>
  </r>
  <r>
    <x v="19"/>
    <x v="10"/>
    <d v="2015-11-01T00:00:00"/>
    <x v="5"/>
    <n v="1262"/>
    <n v="1178"/>
    <n v="2440"/>
  </r>
  <r>
    <x v="19"/>
    <x v="11"/>
    <d v="2015-12-01T00:00:00"/>
    <x v="5"/>
    <n v="1516"/>
    <n v="1189"/>
    <n v="2705"/>
  </r>
  <r>
    <x v="0"/>
    <x v="0"/>
    <d v="1996-01-01T00:00:00"/>
    <x v="6"/>
    <n v="1064"/>
    <n v="1014"/>
    <n v="2078"/>
  </r>
  <r>
    <x v="0"/>
    <x v="1"/>
    <d v="1996-02-01T00:00:00"/>
    <x v="6"/>
    <n v="975"/>
    <n v="1028"/>
    <n v="2003"/>
  </r>
  <r>
    <x v="0"/>
    <x v="2"/>
    <d v="1996-03-01T00:00:00"/>
    <x v="6"/>
    <n v="1043"/>
    <n v="1117"/>
    <n v="2160"/>
  </r>
  <r>
    <x v="0"/>
    <x v="3"/>
    <d v="1996-04-01T00:00:00"/>
    <x v="6"/>
    <n v="1063"/>
    <n v="1043"/>
    <n v="2106"/>
  </r>
  <r>
    <x v="0"/>
    <x v="4"/>
    <d v="1996-05-01T00:00:00"/>
    <x v="6"/>
    <n v="1274"/>
    <n v="1225"/>
    <n v="2499"/>
  </r>
  <r>
    <x v="0"/>
    <x v="5"/>
    <d v="1996-06-01T00:00:00"/>
    <x v="6"/>
    <n v="1183"/>
    <n v="1457"/>
    <n v="2640"/>
  </r>
  <r>
    <x v="0"/>
    <x v="6"/>
    <d v="1996-07-01T00:00:00"/>
    <x v="6"/>
    <n v="1402"/>
    <n v="1483"/>
    <n v="2885"/>
  </r>
  <r>
    <x v="0"/>
    <x v="7"/>
    <d v="1996-08-01T00:00:00"/>
    <x v="6"/>
    <n v="1752"/>
    <n v="1566"/>
    <n v="3318"/>
  </r>
  <r>
    <x v="0"/>
    <x v="8"/>
    <d v="1996-09-01T00:00:00"/>
    <x v="6"/>
    <n v="1123"/>
    <n v="1164"/>
    <n v="2287"/>
  </r>
  <r>
    <x v="0"/>
    <x v="9"/>
    <d v="1996-10-01T00:00:00"/>
    <x v="6"/>
    <n v="1073"/>
    <n v="959"/>
    <n v="2032"/>
  </r>
  <r>
    <x v="0"/>
    <x v="10"/>
    <d v="1996-11-01T00:00:00"/>
    <x v="6"/>
    <n v="1105"/>
    <n v="1104"/>
    <n v="2209"/>
  </r>
  <r>
    <x v="0"/>
    <x v="11"/>
    <d v="1996-12-01T00:00:00"/>
    <x v="6"/>
    <n v="1069"/>
    <n v="839"/>
    <n v="1908"/>
  </r>
  <r>
    <x v="1"/>
    <x v="0"/>
    <d v="1997-01-01T00:00:00"/>
    <x v="6"/>
    <n v="947"/>
    <n v="922"/>
    <n v="1869"/>
  </r>
  <r>
    <x v="1"/>
    <x v="1"/>
    <d v="1997-02-01T00:00:00"/>
    <x v="6"/>
    <n v="689"/>
    <n v="713"/>
    <n v="1402"/>
  </r>
  <r>
    <x v="1"/>
    <x v="2"/>
    <d v="1997-03-01T00:00:00"/>
    <x v="6"/>
    <n v="821"/>
    <n v="858"/>
    <n v="1679"/>
  </r>
  <r>
    <x v="1"/>
    <x v="3"/>
    <d v="1997-04-01T00:00:00"/>
    <x v="6"/>
    <n v="830"/>
    <n v="818"/>
    <n v="1648"/>
  </r>
  <r>
    <x v="1"/>
    <x v="4"/>
    <d v="1997-05-01T00:00:00"/>
    <x v="6"/>
    <n v="1129"/>
    <n v="1084"/>
    <n v="2213"/>
  </r>
  <r>
    <x v="1"/>
    <x v="5"/>
    <d v="1997-06-01T00:00:00"/>
    <x v="6"/>
    <n v="1043"/>
    <n v="1177"/>
    <n v="2220"/>
  </r>
  <r>
    <x v="1"/>
    <x v="6"/>
    <d v="1997-07-01T00:00:00"/>
    <x v="6"/>
    <n v="1396"/>
    <n v="1426"/>
    <n v="2822"/>
  </r>
  <r>
    <x v="1"/>
    <x v="7"/>
    <d v="1997-08-01T00:00:00"/>
    <x v="6"/>
    <n v="1505"/>
    <n v="1389"/>
    <n v="2894"/>
  </r>
  <r>
    <x v="1"/>
    <x v="8"/>
    <d v="1997-09-01T00:00:00"/>
    <x v="6"/>
    <n v="1177"/>
    <n v="1174"/>
    <n v="2351"/>
  </r>
  <r>
    <x v="1"/>
    <x v="9"/>
    <d v="1997-10-01T00:00:00"/>
    <x v="6"/>
    <n v="1131"/>
    <n v="1003"/>
    <n v="2134"/>
  </r>
  <r>
    <x v="1"/>
    <x v="10"/>
    <d v="1997-11-01T00:00:00"/>
    <x v="6"/>
    <n v="834"/>
    <n v="835"/>
    <n v="1669"/>
  </r>
  <r>
    <x v="1"/>
    <x v="11"/>
    <d v="1997-12-01T00:00:00"/>
    <x v="6"/>
    <n v="929"/>
    <n v="813"/>
    <n v="1742"/>
  </r>
  <r>
    <x v="2"/>
    <x v="0"/>
    <d v="1998-01-01T00:00:00"/>
    <x v="6"/>
    <n v="835"/>
    <n v="807"/>
    <n v="1642"/>
  </r>
  <r>
    <x v="2"/>
    <x v="1"/>
    <d v="1998-02-01T00:00:00"/>
    <x v="6"/>
    <n v="749"/>
    <n v="821"/>
    <n v="1570"/>
  </r>
  <r>
    <x v="2"/>
    <x v="2"/>
    <d v="1998-03-01T00:00:00"/>
    <x v="6"/>
    <n v="705"/>
    <n v="875"/>
    <n v="1580"/>
  </r>
  <r>
    <x v="2"/>
    <x v="3"/>
    <d v="1998-04-01T00:00:00"/>
    <x v="6"/>
    <n v="834"/>
    <n v="870"/>
    <n v="1704"/>
  </r>
  <r>
    <x v="2"/>
    <x v="4"/>
    <d v="1998-05-01T00:00:00"/>
    <x v="6"/>
    <n v="999"/>
    <n v="993"/>
    <n v="1992"/>
  </r>
  <r>
    <x v="2"/>
    <x v="5"/>
    <d v="1998-06-01T00:00:00"/>
    <x v="6"/>
    <n v="1146"/>
    <n v="1335"/>
    <n v="2481"/>
  </r>
  <r>
    <x v="2"/>
    <x v="6"/>
    <d v="1998-07-01T00:00:00"/>
    <x v="6"/>
    <n v="1409"/>
    <n v="1436"/>
    <n v="2845"/>
  </r>
  <r>
    <x v="2"/>
    <x v="7"/>
    <d v="1998-08-01T00:00:00"/>
    <x v="6"/>
    <n v="1504"/>
    <n v="1225"/>
    <n v="2729"/>
  </r>
  <r>
    <x v="2"/>
    <x v="8"/>
    <d v="1998-09-01T00:00:00"/>
    <x v="6"/>
    <n v="992"/>
    <n v="954"/>
    <n v="1946"/>
  </r>
  <r>
    <x v="2"/>
    <x v="9"/>
    <d v="1998-10-01T00:00:00"/>
    <x v="6"/>
    <n v="867"/>
    <n v="822"/>
    <n v="1689"/>
  </r>
  <r>
    <x v="2"/>
    <x v="10"/>
    <d v="1998-11-01T00:00:00"/>
    <x v="6"/>
    <n v="844"/>
    <n v="878"/>
    <n v="1722"/>
  </r>
  <r>
    <x v="2"/>
    <x v="11"/>
    <d v="1998-12-01T00:00:00"/>
    <x v="6"/>
    <n v="1021"/>
    <n v="988"/>
    <n v="2009"/>
  </r>
  <r>
    <x v="3"/>
    <x v="0"/>
    <d v="1999-01-01T00:00:00"/>
    <x v="6"/>
    <n v="948"/>
    <n v="755"/>
    <n v="1703"/>
  </r>
  <r>
    <x v="3"/>
    <x v="1"/>
    <d v="1999-02-01T00:00:00"/>
    <x v="6"/>
    <n v="716"/>
    <n v="726"/>
    <n v="1442"/>
  </r>
  <r>
    <x v="3"/>
    <x v="2"/>
    <d v="1999-03-01T00:00:00"/>
    <x v="6"/>
    <n v="769"/>
    <n v="723"/>
    <n v="1492"/>
  </r>
  <r>
    <x v="3"/>
    <x v="3"/>
    <d v="1999-04-01T00:00:00"/>
    <x v="6"/>
    <n v="797"/>
    <n v="757"/>
    <n v="1554"/>
  </r>
  <r>
    <x v="3"/>
    <x v="4"/>
    <d v="1999-05-01T00:00:00"/>
    <x v="6"/>
    <n v="995"/>
    <n v="1028"/>
    <n v="2023"/>
  </r>
  <r>
    <x v="3"/>
    <x v="5"/>
    <d v="1999-06-01T00:00:00"/>
    <x v="6"/>
    <n v="1234"/>
    <n v="1426"/>
    <n v="2660"/>
  </r>
  <r>
    <x v="3"/>
    <x v="6"/>
    <d v="1999-07-01T00:00:00"/>
    <x v="6"/>
    <n v="1545"/>
    <n v="1658"/>
    <n v="3203"/>
  </r>
  <r>
    <x v="3"/>
    <x v="7"/>
    <d v="1999-08-01T00:00:00"/>
    <x v="6"/>
    <n v="1842"/>
    <n v="1541"/>
    <n v="3383"/>
  </r>
  <r>
    <x v="3"/>
    <x v="8"/>
    <d v="1999-09-01T00:00:00"/>
    <x v="6"/>
    <n v="1300"/>
    <n v="1263"/>
    <n v="2563"/>
  </r>
  <r>
    <x v="3"/>
    <x v="9"/>
    <d v="1999-10-01T00:00:00"/>
    <x v="6"/>
    <n v="1146"/>
    <n v="1100"/>
    <n v="2246"/>
  </r>
  <r>
    <x v="3"/>
    <x v="10"/>
    <d v="1999-11-01T00:00:00"/>
    <x v="6"/>
    <n v="922"/>
    <n v="837"/>
    <n v="1759"/>
  </r>
  <r>
    <x v="3"/>
    <x v="11"/>
    <d v="1999-12-01T00:00:00"/>
    <x v="6"/>
    <n v="1051"/>
    <n v="1189"/>
    <n v="2240"/>
  </r>
  <r>
    <x v="4"/>
    <x v="0"/>
    <d v="2000-01-01T00:00:00"/>
    <x v="6"/>
    <n v="804"/>
    <n v="731"/>
    <n v="1535"/>
  </r>
  <r>
    <x v="4"/>
    <x v="1"/>
    <d v="2000-02-01T00:00:00"/>
    <x v="6"/>
    <n v="800"/>
    <n v="815"/>
    <n v="1615"/>
  </r>
  <r>
    <x v="4"/>
    <x v="2"/>
    <d v="2000-03-01T00:00:00"/>
    <x v="6"/>
    <n v="892"/>
    <n v="892"/>
    <n v="1784"/>
  </r>
  <r>
    <x v="4"/>
    <x v="3"/>
    <d v="2000-04-01T00:00:00"/>
    <x v="6"/>
    <n v="847"/>
    <n v="858"/>
    <n v="1705"/>
  </r>
  <r>
    <x v="4"/>
    <x v="4"/>
    <d v="2000-05-01T00:00:00"/>
    <x v="6"/>
    <n v="1070"/>
    <n v="1054"/>
    <n v="2124"/>
  </r>
  <r>
    <x v="4"/>
    <x v="5"/>
    <d v="2000-06-01T00:00:00"/>
    <x v="6"/>
    <n v="1129"/>
    <n v="1432"/>
    <n v="2561"/>
  </r>
  <r>
    <x v="4"/>
    <x v="6"/>
    <d v="2000-07-01T00:00:00"/>
    <x v="6"/>
    <n v="1644"/>
    <n v="1542"/>
    <n v="3186"/>
  </r>
  <r>
    <x v="4"/>
    <x v="7"/>
    <d v="2000-08-01T00:00:00"/>
    <x v="6"/>
    <n v="1648"/>
    <n v="1448"/>
    <n v="3096"/>
  </r>
  <r>
    <x v="4"/>
    <x v="8"/>
    <d v="2000-09-01T00:00:00"/>
    <x v="6"/>
    <n v="1082"/>
    <n v="987"/>
    <n v="2069"/>
  </r>
  <r>
    <x v="4"/>
    <x v="9"/>
    <d v="2000-10-01T00:00:00"/>
    <x v="6"/>
    <n v="1265"/>
    <n v="1144"/>
    <n v="2409"/>
  </r>
  <r>
    <x v="4"/>
    <x v="10"/>
    <d v="2000-11-01T00:00:00"/>
    <x v="6"/>
    <n v="1073"/>
    <n v="987"/>
    <n v="2060"/>
  </r>
  <r>
    <x v="4"/>
    <x v="11"/>
    <d v="2000-12-01T00:00:00"/>
    <x v="6"/>
    <n v="1029"/>
    <n v="1138"/>
    <n v="2167"/>
  </r>
  <r>
    <x v="5"/>
    <x v="0"/>
    <d v="2001-01-01T00:00:00"/>
    <x v="6"/>
    <n v="834"/>
    <n v="992"/>
    <n v="1826"/>
  </r>
  <r>
    <x v="5"/>
    <x v="1"/>
    <d v="2001-02-01T00:00:00"/>
    <x v="6"/>
    <n v="665"/>
    <n v="755"/>
    <n v="1420"/>
  </r>
  <r>
    <x v="5"/>
    <x v="2"/>
    <d v="2001-03-01T00:00:00"/>
    <x v="6"/>
    <n v="1026"/>
    <n v="1012"/>
    <n v="2038"/>
  </r>
  <r>
    <x v="5"/>
    <x v="3"/>
    <d v="2001-04-01T00:00:00"/>
    <x v="6"/>
    <n v="1003"/>
    <n v="989"/>
    <n v="1992"/>
  </r>
  <r>
    <x v="5"/>
    <x v="4"/>
    <d v="2001-05-01T00:00:00"/>
    <x v="6"/>
    <n v="986"/>
    <n v="1104"/>
    <n v="2090"/>
  </r>
  <r>
    <x v="5"/>
    <x v="5"/>
    <d v="2001-06-01T00:00:00"/>
    <x v="6"/>
    <n v="1306"/>
    <n v="1345"/>
    <n v="2651"/>
  </r>
  <r>
    <x v="5"/>
    <x v="6"/>
    <d v="2001-07-01T00:00:00"/>
    <x v="6"/>
    <n v="1351"/>
    <n v="1328"/>
    <n v="2679"/>
  </r>
  <r>
    <x v="5"/>
    <x v="7"/>
    <d v="2001-08-01T00:00:00"/>
    <x v="6"/>
    <n v="1411"/>
    <n v="1169"/>
    <n v="2580"/>
  </r>
  <r>
    <x v="5"/>
    <x v="8"/>
    <d v="2001-09-01T00:00:00"/>
    <x v="6"/>
    <n v="686"/>
    <n v="638"/>
    <n v="1324"/>
  </r>
  <r>
    <x v="5"/>
    <x v="9"/>
    <d v="2001-10-01T00:00:00"/>
    <x v="6"/>
    <n v="609"/>
    <n v="548"/>
    <n v="1157"/>
  </r>
  <r>
    <x v="5"/>
    <x v="10"/>
    <d v="2001-11-01T00:00:00"/>
    <x v="6"/>
    <n v="649"/>
    <n v="630"/>
    <n v="1279"/>
  </r>
  <r>
    <x v="5"/>
    <x v="11"/>
    <d v="2001-12-01T00:00:00"/>
    <x v="6"/>
    <n v="797"/>
    <n v="789"/>
    <n v="1586"/>
  </r>
  <r>
    <x v="6"/>
    <x v="0"/>
    <d v="2002-01-01T00:00:00"/>
    <x v="6"/>
    <n v="745"/>
    <n v="679"/>
    <n v="1424"/>
  </r>
  <r>
    <x v="6"/>
    <x v="1"/>
    <d v="2002-02-01T00:00:00"/>
    <x v="6"/>
    <n v="749"/>
    <n v="794"/>
    <n v="1543"/>
  </r>
  <r>
    <x v="6"/>
    <x v="2"/>
    <d v="2002-03-01T00:00:00"/>
    <x v="6"/>
    <n v="797"/>
    <n v="765"/>
    <n v="1562"/>
  </r>
  <r>
    <x v="6"/>
    <x v="3"/>
    <d v="2002-04-01T00:00:00"/>
    <x v="6"/>
    <n v="823"/>
    <n v="812"/>
    <n v="1635"/>
  </r>
  <r>
    <x v="6"/>
    <x v="4"/>
    <d v="2002-05-01T00:00:00"/>
    <x v="6"/>
    <n v="807"/>
    <n v="852"/>
    <n v="1659"/>
  </r>
  <r>
    <x v="6"/>
    <x v="5"/>
    <d v="2002-06-01T00:00:00"/>
    <x v="6"/>
    <n v="900"/>
    <n v="1162"/>
    <n v="2062"/>
  </r>
  <r>
    <x v="6"/>
    <x v="6"/>
    <d v="2002-07-01T00:00:00"/>
    <x v="6"/>
    <n v="1083"/>
    <n v="986"/>
    <n v="2069"/>
  </r>
  <r>
    <x v="6"/>
    <x v="7"/>
    <d v="2002-08-01T00:00:00"/>
    <x v="6"/>
    <n v="1120"/>
    <n v="1000"/>
    <n v="2120"/>
  </r>
  <r>
    <x v="6"/>
    <x v="8"/>
    <d v="2002-09-01T00:00:00"/>
    <x v="6"/>
    <n v="754"/>
    <n v="793"/>
    <n v="1547"/>
  </r>
  <r>
    <x v="6"/>
    <x v="9"/>
    <d v="2002-10-01T00:00:00"/>
    <x v="6"/>
    <n v="850"/>
    <n v="815"/>
    <n v="1665"/>
  </r>
  <r>
    <x v="6"/>
    <x v="10"/>
    <d v="2002-11-01T00:00:00"/>
    <x v="6"/>
    <n v="708"/>
    <n v="689"/>
    <n v="1397"/>
  </r>
  <r>
    <x v="6"/>
    <x v="11"/>
    <d v="2002-12-01T00:00:00"/>
    <x v="6"/>
    <n v="766"/>
    <n v="788"/>
    <n v="1554"/>
  </r>
  <r>
    <x v="7"/>
    <x v="0"/>
    <d v="2003-01-01T00:00:00"/>
    <x v="6"/>
    <n v="700"/>
    <n v="621"/>
    <n v="1321"/>
  </r>
  <r>
    <x v="7"/>
    <x v="1"/>
    <d v="2003-02-01T00:00:00"/>
    <x v="6"/>
    <n v="686"/>
    <n v="705"/>
    <n v="1391"/>
  </r>
  <r>
    <x v="7"/>
    <x v="2"/>
    <d v="2003-03-01T00:00:00"/>
    <x v="6"/>
    <n v="689"/>
    <n v="696"/>
    <n v="1385"/>
  </r>
  <r>
    <x v="7"/>
    <x v="3"/>
    <d v="2003-04-01T00:00:00"/>
    <x v="6"/>
    <n v="782"/>
    <n v="736"/>
    <n v="1518"/>
  </r>
  <r>
    <x v="7"/>
    <x v="4"/>
    <d v="2003-05-01T00:00:00"/>
    <x v="6"/>
    <n v="952"/>
    <n v="916"/>
    <n v="1868"/>
  </r>
  <r>
    <x v="7"/>
    <x v="5"/>
    <d v="2003-06-01T00:00:00"/>
    <x v="6"/>
    <n v="907"/>
    <n v="1090"/>
    <n v="1997"/>
  </r>
  <r>
    <x v="7"/>
    <x v="6"/>
    <d v="2003-07-01T00:00:00"/>
    <x v="6"/>
    <n v="1195"/>
    <n v="1136"/>
    <n v="2331"/>
  </r>
  <r>
    <x v="7"/>
    <x v="7"/>
    <d v="2003-08-01T00:00:00"/>
    <x v="6"/>
    <n v="1139"/>
    <n v="979"/>
    <n v="2118"/>
  </r>
  <r>
    <x v="7"/>
    <x v="8"/>
    <d v="2003-09-01T00:00:00"/>
    <x v="6"/>
    <n v="1025"/>
    <n v="993"/>
    <n v="2018"/>
  </r>
  <r>
    <x v="7"/>
    <x v="9"/>
    <d v="2003-10-01T00:00:00"/>
    <x v="6"/>
    <n v="949"/>
    <n v="839"/>
    <n v="1788"/>
  </r>
  <r>
    <x v="7"/>
    <x v="10"/>
    <d v="2003-11-01T00:00:00"/>
    <x v="6"/>
    <n v="866"/>
    <n v="849"/>
    <n v="1715"/>
  </r>
  <r>
    <x v="7"/>
    <x v="11"/>
    <d v="2003-12-01T00:00:00"/>
    <x v="6"/>
    <n v="942"/>
    <n v="819"/>
    <n v="1761"/>
  </r>
  <r>
    <x v="8"/>
    <x v="0"/>
    <d v="2004-01-01T00:00:00"/>
    <x v="6"/>
    <n v="1009"/>
    <n v="918"/>
    <n v="1927"/>
  </r>
  <r>
    <x v="8"/>
    <x v="1"/>
    <d v="2004-02-01T00:00:00"/>
    <x v="6"/>
    <n v="745"/>
    <n v="740"/>
    <n v="1485"/>
  </r>
  <r>
    <x v="8"/>
    <x v="2"/>
    <d v="2004-03-01T00:00:00"/>
    <x v="6"/>
    <n v="964"/>
    <n v="892"/>
    <n v="1856"/>
  </r>
  <r>
    <x v="8"/>
    <x v="3"/>
    <d v="2004-04-01T00:00:00"/>
    <x v="6"/>
    <n v="1004"/>
    <n v="1008"/>
    <n v="2012"/>
  </r>
  <r>
    <x v="8"/>
    <x v="4"/>
    <d v="2004-05-01T00:00:00"/>
    <x v="6"/>
    <n v="987"/>
    <n v="994"/>
    <n v="1981"/>
  </r>
  <r>
    <x v="8"/>
    <x v="5"/>
    <d v="2004-06-01T00:00:00"/>
    <x v="6"/>
    <n v="1112"/>
    <n v="1239"/>
    <n v="2351"/>
  </r>
  <r>
    <x v="8"/>
    <x v="6"/>
    <d v="2004-07-01T00:00:00"/>
    <x v="6"/>
    <n v="1225"/>
    <n v="1203"/>
    <n v="2428"/>
  </r>
  <r>
    <x v="8"/>
    <x v="7"/>
    <d v="2004-08-01T00:00:00"/>
    <x v="6"/>
    <n v="1287"/>
    <n v="1099"/>
    <n v="2386"/>
  </r>
  <r>
    <x v="8"/>
    <x v="8"/>
    <d v="2004-09-01T00:00:00"/>
    <x v="6"/>
    <n v="1089"/>
    <n v="1053"/>
    <n v="2142"/>
  </r>
  <r>
    <x v="8"/>
    <x v="9"/>
    <d v="2004-10-01T00:00:00"/>
    <x v="6"/>
    <n v="1181"/>
    <n v="1135"/>
    <n v="2316"/>
  </r>
  <r>
    <x v="8"/>
    <x v="10"/>
    <d v="2004-11-01T00:00:00"/>
    <x v="6"/>
    <n v="962"/>
    <n v="924"/>
    <n v="1886"/>
  </r>
  <r>
    <x v="8"/>
    <x v="11"/>
    <d v="2004-12-01T00:00:00"/>
    <x v="6"/>
    <n v="1220"/>
    <n v="1215"/>
    <n v="2435"/>
  </r>
  <r>
    <x v="9"/>
    <x v="0"/>
    <d v="2005-01-01T00:00:00"/>
    <x v="6"/>
    <n v="978"/>
    <n v="833"/>
    <n v="1811"/>
  </r>
  <r>
    <x v="9"/>
    <x v="1"/>
    <d v="2005-02-01T00:00:00"/>
    <x v="6"/>
    <n v="792"/>
    <n v="832"/>
    <n v="1624"/>
  </r>
  <r>
    <x v="9"/>
    <x v="2"/>
    <d v="2005-03-01T00:00:00"/>
    <x v="6"/>
    <n v="920"/>
    <n v="842"/>
    <n v="1762"/>
  </r>
  <r>
    <x v="9"/>
    <x v="3"/>
    <d v="2005-04-01T00:00:00"/>
    <x v="6"/>
    <n v="909"/>
    <n v="984"/>
    <n v="1893"/>
  </r>
  <r>
    <x v="9"/>
    <x v="4"/>
    <d v="2005-05-01T00:00:00"/>
    <x v="6"/>
    <n v="974"/>
    <n v="1043"/>
    <n v="2017"/>
  </r>
  <r>
    <x v="9"/>
    <x v="5"/>
    <d v="2005-06-01T00:00:00"/>
    <x v="6"/>
    <n v="1089"/>
    <n v="1274"/>
    <n v="2363"/>
  </r>
  <r>
    <x v="9"/>
    <x v="6"/>
    <d v="2005-07-01T00:00:00"/>
    <x v="6"/>
    <n v="1266"/>
    <n v="1237"/>
    <n v="2503"/>
  </r>
  <r>
    <x v="9"/>
    <x v="7"/>
    <d v="2005-08-01T00:00:00"/>
    <x v="6"/>
    <n v="1293"/>
    <n v="1094"/>
    <n v="2387"/>
  </r>
  <r>
    <x v="9"/>
    <x v="8"/>
    <d v="2005-09-01T00:00:00"/>
    <x v="6"/>
    <n v="1019"/>
    <n v="973"/>
    <n v="1992"/>
  </r>
  <r>
    <x v="9"/>
    <x v="9"/>
    <d v="2005-10-01T00:00:00"/>
    <x v="6"/>
    <n v="1171"/>
    <n v="994"/>
    <n v="2165"/>
  </r>
  <r>
    <x v="9"/>
    <x v="10"/>
    <d v="2005-11-01T00:00:00"/>
    <x v="6"/>
    <n v="1080"/>
    <n v="1046"/>
    <n v="2126"/>
  </r>
  <r>
    <x v="9"/>
    <x v="11"/>
    <d v="2005-12-01T00:00:00"/>
    <x v="6"/>
    <n v="1290"/>
    <n v="1252"/>
    <n v="2542"/>
  </r>
  <r>
    <x v="10"/>
    <x v="0"/>
    <d v="2006-01-01T00:00:00"/>
    <x v="6"/>
    <n v="1050"/>
    <n v="912"/>
    <n v="1962"/>
  </r>
  <r>
    <x v="10"/>
    <x v="1"/>
    <d v="2006-02-01T00:00:00"/>
    <x v="6"/>
    <n v="1033"/>
    <n v="1069"/>
    <n v="2102"/>
  </r>
  <r>
    <x v="10"/>
    <x v="2"/>
    <d v="2006-03-01T00:00:00"/>
    <x v="6"/>
    <n v="1219"/>
    <n v="1181"/>
    <n v="2400"/>
  </r>
  <r>
    <x v="10"/>
    <x v="3"/>
    <d v="2006-04-01T00:00:00"/>
    <x v="6"/>
    <n v="1083"/>
    <n v="1121"/>
    <n v="2204"/>
  </r>
  <r>
    <x v="10"/>
    <x v="4"/>
    <d v="2006-05-01T00:00:00"/>
    <x v="6"/>
    <n v="1236"/>
    <n v="1305"/>
    <n v="2541"/>
  </r>
  <r>
    <x v="10"/>
    <x v="5"/>
    <d v="2006-06-01T00:00:00"/>
    <x v="6"/>
    <n v="1292"/>
    <n v="1407"/>
    <n v="2699"/>
  </r>
  <r>
    <x v="10"/>
    <x v="6"/>
    <d v="2006-07-01T00:00:00"/>
    <x v="6"/>
    <n v="1508"/>
    <n v="1478"/>
    <n v="2986"/>
  </r>
  <r>
    <x v="10"/>
    <x v="7"/>
    <d v="2006-08-01T00:00:00"/>
    <x v="6"/>
    <n v="1553"/>
    <n v="1327"/>
    <n v="2880"/>
  </r>
  <r>
    <x v="10"/>
    <x v="8"/>
    <d v="2006-09-01T00:00:00"/>
    <x v="6"/>
    <n v="1201"/>
    <n v="1223"/>
    <n v="2424"/>
  </r>
  <r>
    <x v="10"/>
    <x v="9"/>
    <d v="2006-10-01T00:00:00"/>
    <x v="6"/>
    <n v="1402"/>
    <n v="1246"/>
    <n v="2648"/>
  </r>
  <r>
    <x v="10"/>
    <x v="10"/>
    <d v="2006-11-01T00:00:00"/>
    <x v="6"/>
    <n v="1144"/>
    <n v="1098"/>
    <n v="2242"/>
  </r>
  <r>
    <x v="10"/>
    <x v="11"/>
    <d v="2006-12-01T00:00:00"/>
    <x v="6"/>
    <n v="1042"/>
    <n v="1037"/>
    <n v="2079"/>
  </r>
  <r>
    <x v="11"/>
    <x v="0"/>
    <d v="2007-01-01T00:00:00"/>
    <x v="6"/>
    <n v="1103"/>
    <n v="1007"/>
    <n v="2110"/>
  </r>
  <r>
    <x v="11"/>
    <x v="1"/>
    <d v="2007-02-01T00:00:00"/>
    <x v="6"/>
    <n v="1103"/>
    <n v="1007"/>
    <n v="2110"/>
  </r>
  <r>
    <x v="11"/>
    <x v="2"/>
    <d v="2007-03-01T00:00:00"/>
    <x v="6"/>
    <n v="1186"/>
    <n v="1094"/>
    <n v="2280"/>
  </r>
  <r>
    <x v="11"/>
    <x v="3"/>
    <d v="2007-04-01T00:00:00"/>
    <x v="6"/>
    <n v="1160"/>
    <n v="1130"/>
    <n v="2290"/>
  </r>
  <r>
    <x v="11"/>
    <x v="4"/>
    <d v="2007-05-01T00:00:00"/>
    <x v="6"/>
    <n v="1209"/>
    <n v="1278"/>
    <n v="2487"/>
  </r>
  <r>
    <x v="11"/>
    <x v="5"/>
    <d v="2007-06-01T00:00:00"/>
    <x v="6"/>
    <n v="1279"/>
    <n v="1469"/>
    <n v="2748"/>
  </r>
  <r>
    <x v="11"/>
    <x v="6"/>
    <d v="2007-07-01T00:00:00"/>
    <x v="6"/>
    <n v="1545"/>
    <n v="1453"/>
    <n v="2998"/>
  </r>
  <r>
    <x v="11"/>
    <x v="7"/>
    <d v="2007-08-01T00:00:00"/>
    <x v="6"/>
    <n v="1668"/>
    <n v="1465"/>
    <n v="3133"/>
  </r>
  <r>
    <x v="11"/>
    <x v="8"/>
    <d v="2007-09-01T00:00:00"/>
    <x v="6"/>
    <n v="1365"/>
    <n v="1269"/>
    <n v="2634"/>
  </r>
  <r>
    <x v="11"/>
    <x v="9"/>
    <d v="2007-10-01T00:00:00"/>
    <x v="6"/>
    <n v="1465"/>
    <n v="1447"/>
    <n v="2912"/>
  </r>
  <r>
    <x v="11"/>
    <x v="10"/>
    <d v="2007-11-01T00:00:00"/>
    <x v="6"/>
    <n v="1303"/>
    <n v="1247"/>
    <n v="2550"/>
  </r>
  <r>
    <x v="11"/>
    <x v="11"/>
    <d v="2007-12-01T00:00:00"/>
    <x v="6"/>
    <n v="1445"/>
    <n v="1458"/>
    <n v="2903"/>
  </r>
  <r>
    <x v="12"/>
    <x v="0"/>
    <d v="2008-01-01T00:00:00"/>
    <x v="6"/>
    <n v="1197"/>
    <n v="1263"/>
    <n v="2460"/>
  </r>
  <r>
    <x v="12"/>
    <x v="1"/>
    <d v="2008-02-01T00:00:00"/>
    <x v="6"/>
    <n v="1257"/>
    <n v="1318"/>
    <n v="2575"/>
  </r>
  <r>
    <x v="12"/>
    <x v="2"/>
    <d v="2008-03-01T00:00:00"/>
    <x v="6"/>
    <n v="1370"/>
    <n v="1501"/>
    <n v="2871"/>
  </r>
  <r>
    <x v="12"/>
    <x v="3"/>
    <d v="2008-04-01T00:00:00"/>
    <x v="6"/>
    <n v="1280"/>
    <n v="1278"/>
    <n v="2558"/>
  </r>
  <r>
    <x v="12"/>
    <x v="4"/>
    <d v="2008-05-01T00:00:00"/>
    <x v="6"/>
    <n v="1399"/>
    <n v="1514"/>
    <n v="2913"/>
  </r>
  <r>
    <x v="12"/>
    <x v="5"/>
    <d v="2008-06-01T00:00:00"/>
    <x v="6"/>
    <n v="1541"/>
    <n v="1710"/>
    <n v="3251"/>
  </r>
  <r>
    <x v="12"/>
    <x v="6"/>
    <d v="2008-07-01T00:00:00"/>
    <x v="6"/>
    <n v="1657"/>
    <n v="1667"/>
    <n v="3324"/>
  </r>
  <r>
    <x v="12"/>
    <x v="7"/>
    <d v="2008-08-01T00:00:00"/>
    <x v="6"/>
    <n v="1521"/>
    <n v="1398"/>
    <n v="2919"/>
  </r>
  <r>
    <x v="12"/>
    <x v="8"/>
    <d v="2008-09-01T00:00:00"/>
    <x v="6"/>
    <n v="1414"/>
    <n v="1454"/>
    <n v="2868"/>
  </r>
  <r>
    <x v="12"/>
    <x v="9"/>
    <d v="2008-10-01T00:00:00"/>
    <x v="6"/>
    <n v="1457"/>
    <n v="1360"/>
    <n v="2817"/>
  </r>
  <r>
    <x v="12"/>
    <x v="10"/>
    <d v="2008-11-01T00:00:00"/>
    <x v="6"/>
    <n v="1274"/>
    <n v="1272"/>
    <n v="2546"/>
  </r>
  <r>
    <x v="12"/>
    <x v="11"/>
    <d v="2008-12-01T00:00:00"/>
    <x v="6"/>
    <n v="1470"/>
    <n v="1474"/>
    <n v="2944"/>
  </r>
  <r>
    <x v="13"/>
    <x v="0"/>
    <d v="2009-01-01T00:00:00"/>
    <x v="6"/>
    <n v="1208"/>
    <n v="1079"/>
    <n v="2287"/>
  </r>
  <r>
    <x v="13"/>
    <x v="1"/>
    <d v="2009-02-01T00:00:00"/>
    <x v="6"/>
    <n v="1047"/>
    <n v="1135"/>
    <n v="2182"/>
  </r>
  <r>
    <x v="13"/>
    <x v="2"/>
    <d v="2009-03-01T00:00:00"/>
    <x v="6"/>
    <n v="1083"/>
    <n v="1143"/>
    <n v="2226"/>
  </r>
  <r>
    <x v="13"/>
    <x v="3"/>
    <d v="2009-04-01T00:00:00"/>
    <x v="6"/>
    <n v="1208"/>
    <n v="1183"/>
    <n v="2391"/>
  </r>
  <r>
    <x v="13"/>
    <x v="4"/>
    <d v="2009-05-01T00:00:00"/>
    <x v="6"/>
    <n v="1276"/>
    <n v="1329"/>
    <n v="2605"/>
  </r>
  <r>
    <x v="13"/>
    <x v="5"/>
    <d v="2009-06-01T00:00:00"/>
    <x v="6"/>
    <n v="1159"/>
    <n v="1392"/>
    <n v="2551"/>
  </r>
  <r>
    <x v="13"/>
    <x v="6"/>
    <d v="2009-07-01T00:00:00"/>
    <x v="6"/>
    <n v="1334"/>
    <n v="1379"/>
    <n v="2713"/>
  </r>
  <r>
    <x v="13"/>
    <x v="7"/>
    <d v="2009-08-01T00:00:00"/>
    <x v="6"/>
    <n v="1239"/>
    <n v="1117"/>
    <n v="2356"/>
  </r>
  <r>
    <x v="13"/>
    <x v="8"/>
    <d v="2009-09-01T00:00:00"/>
    <x v="6"/>
    <n v="1163"/>
    <n v="1129"/>
    <n v="2292"/>
  </r>
  <r>
    <x v="13"/>
    <x v="9"/>
    <d v="2009-10-01T00:00:00"/>
    <x v="6"/>
    <n v="1174"/>
    <n v="1120"/>
    <n v="2294"/>
  </r>
  <r>
    <x v="13"/>
    <x v="10"/>
    <d v="2009-11-01T00:00:00"/>
    <x v="6"/>
    <n v="1130"/>
    <n v="1119"/>
    <n v="2249"/>
  </r>
  <r>
    <x v="13"/>
    <x v="11"/>
    <d v="2009-12-01T00:00:00"/>
    <x v="6"/>
    <n v="1231"/>
    <n v="1199"/>
    <n v="2430"/>
  </r>
  <r>
    <x v="14"/>
    <x v="0"/>
    <d v="2010-01-01T00:00:00"/>
    <x v="6"/>
    <n v="988"/>
    <n v="992"/>
    <n v="1980"/>
  </r>
  <r>
    <x v="14"/>
    <x v="1"/>
    <d v="2010-02-01T00:00:00"/>
    <x v="6"/>
    <n v="944"/>
    <n v="999"/>
    <n v="1943"/>
  </r>
  <r>
    <x v="14"/>
    <x v="2"/>
    <d v="2010-03-01T00:00:00"/>
    <x v="6"/>
    <n v="1082"/>
    <n v="1139"/>
    <n v="2221"/>
  </r>
  <r>
    <x v="14"/>
    <x v="3"/>
    <d v="2010-04-01T00:00:00"/>
    <x v="6"/>
    <n v="1183"/>
    <n v="1209"/>
    <n v="2392"/>
  </r>
  <r>
    <x v="14"/>
    <x v="4"/>
    <d v="2010-05-01T00:00:00"/>
    <x v="6"/>
    <n v="1119"/>
    <n v="1244"/>
    <n v="2363"/>
  </r>
  <r>
    <x v="14"/>
    <x v="5"/>
    <d v="2010-06-01T00:00:00"/>
    <x v="6"/>
    <n v="1226"/>
    <n v="1492"/>
    <n v="2718"/>
  </r>
  <r>
    <x v="14"/>
    <x v="6"/>
    <d v="2010-07-01T00:00:00"/>
    <x v="6"/>
    <n v="1419"/>
    <n v="1374"/>
    <n v="2793"/>
  </r>
  <r>
    <x v="14"/>
    <x v="7"/>
    <d v="2010-08-01T00:00:00"/>
    <x v="6"/>
    <n v="1444"/>
    <n v="1176"/>
    <n v="2620"/>
  </r>
  <r>
    <x v="14"/>
    <x v="8"/>
    <d v="2010-09-01T00:00:00"/>
    <x v="6"/>
    <n v="1202"/>
    <n v="1182"/>
    <n v="2384"/>
  </r>
  <r>
    <x v="14"/>
    <x v="9"/>
    <d v="2010-10-01T00:00:00"/>
    <x v="6"/>
    <n v="1212"/>
    <n v="1166"/>
    <n v="2378"/>
  </r>
  <r>
    <x v="14"/>
    <x v="10"/>
    <d v="2010-11-01T00:00:00"/>
    <x v="6"/>
    <n v="1261"/>
    <n v="1149"/>
    <n v="2410"/>
  </r>
  <r>
    <x v="14"/>
    <x v="11"/>
    <d v="2010-12-01T00:00:00"/>
    <x v="6"/>
    <n v="1232"/>
    <n v="1199"/>
    <n v="2431"/>
  </r>
  <r>
    <x v="15"/>
    <x v="0"/>
    <d v="2011-01-01T00:00:00"/>
    <x v="6"/>
    <n v="987"/>
    <n v="1027"/>
    <n v="2014"/>
  </r>
  <r>
    <x v="15"/>
    <x v="1"/>
    <d v="2011-02-01T00:00:00"/>
    <x v="6"/>
    <n v="951"/>
    <n v="933"/>
    <n v="1884"/>
  </r>
  <r>
    <x v="15"/>
    <x v="2"/>
    <d v="2011-03-01T00:00:00"/>
    <x v="6"/>
    <n v="1014"/>
    <n v="1104"/>
    <n v="2118"/>
  </r>
  <r>
    <x v="15"/>
    <x v="3"/>
    <d v="2011-04-01T00:00:00"/>
    <x v="6"/>
    <n v="1095"/>
    <n v="1090"/>
    <n v="2185"/>
  </r>
  <r>
    <x v="15"/>
    <x v="4"/>
    <d v="2011-05-01T00:00:00"/>
    <x v="6"/>
    <n v="1184"/>
    <n v="1214"/>
    <n v="2398"/>
  </r>
  <r>
    <x v="15"/>
    <x v="5"/>
    <d v="2011-06-01T00:00:00"/>
    <x v="6"/>
    <n v="1201"/>
    <n v="1503"/>
    <n v="2704"/>
  </r>
  <r>
    <x v="15"/>
    <x v="6"/>
    <d v="2011-07-01T00:00:00"/>
    <x v="6"/>
    <n v="1447"/>
    <n v="1418"/>
    <n v="2865"/>
  </r>
  <r>
    <x v="15"/>
    <x v="7"/>
    <d v="2011-08-01T00:00:00"/>
    <x v="6"/>
    <n v="1464"/>
    <n v="1193"/>
    <n v="2657"/>
  </r>
  <r>
    <x v="15"/>
    <x v="8"/>
    <d v="2011-09-01T00:00:00"/>
    <x v="6"/>
    <n v="1241"/>
    <n v="1315"/>
    <n v="2556"/>
  </r>
  <r>
    <x v="15"/>
    <x v="9"/>
    <d v="2011-10-01T00:00:00"/>
    <x v="6"/>
    <n v="1320"/>
    <n v="1331"/>
    <n v="2651"/>
  </r>
  <r>
    <x v="15"/>
    <x v="10"/>
    <d v="2011-11-01T00:00:00"/>
    <x v="6"/>
    <n v="1106"/>
    <n v="1110"/>
    <n v="2216"/>
  </r>
  <r>
    <x v="15"/>
    <x v="11"/>
    <d v="2011-12-01T00:00:00"/>
    <x v="6"/>
    <n v="1179"/>
    <n v="1089"/>
    <n v="2268"/>
  </r>
  <r>
    <x v="16"/>
    <x v="0"/>
    <d v="2012-01-01T00:00:00"/>
    <x v="6"/>
    <n v="1006"/>
    <n v="1011"/>
    <n v="2017"/>
  </r>
  <r>
    <x v="16"/>
    <x v="1"/>
    <d v="2012-02-01T00:00:00"/>
    <x v="6"/>
    <n v="973"/>
    <n v="1013"/>
    <n v="1986"/>
  </r>
  <r>
    <x v="16"/>
    <x v="2"/>
    <d v="2012-03-01T00:00:00"/>
    <x v="6"/>
    <n v="1006"/>
    <n v="1011"/>
    <n v="2017"/>
  </r>
  <r>
    <x v="16"/>
    <x v="3"/>
    <d v="2012-04-01T00:00:00"/>
    <x v="6"/>
    <n v="978"/>
    <n v="1060"/>
    <n v="2038"/>
  </r>
  <r>
    <x v="16"/>
    <x v="4"/>
    <d v="2012-05-01T00:00:00"/>
    <x v="6"/>
    <n v="968"/>
    <n v="1015"/>
    <n v="1983"/>
  </r>
  <r>
    <x v="16"/>
    <x v="5"/>
    <d v="2012-06-01T00:00:00"/>
    <x v="6"/>
    <n v="1090"/>
    <n v="1236"/>
    <n v="2326"/>
  </r>
  <r>
    <x v="16"/>
    <x v="6"/>
    <d v="2012-07-01T00:00:00"/>
    <x v="6"/>
    <n v="1286"/>
    <n v="1275"/>
    <n v="2561"/>
  </r>
  <r>
    <x v="16"/>
    <x v="7"/>
    <d v="2012-08-01T00:00:00"/>
    <x v="6"/>
    <n v="1435"/>
    <n v="1230"/>
    <n v="2665"/>
  </r>
  <r>
    <x v="16"/>
    <x v="8"/>
    <d v="2012-09-01T00:00:00"/>
    <x v="6"/>
    <n v="1075"/>
    <n v="1102"/>
    <n v="2177"/>
  </r>
  <r>
    <x v="16"/>
    <x v="9"/>
    <d v="2012-10-01T00:00:00"/>
    <x v="6"/>
    <n v="1123"/>
    <n v="1052"/>
    <n v="2175"/>
  </r>
  <r>
    <x v="16"/>
    <x v="10"/>
    <d v="2012-11-01T00:00:00"/>
    <x v="6"/>
    <n v="1011"/>
    <n v="1064"/>
    <n v="2075"/>
  </r>
  <r>
    <x v="16"/>
    <x v="11"/>
    <d v="2012-12-01T00:00:00"/>
    <x v="6"/>
    <n v="1037"/>
    <n v="1033"/>
    <n v="2070"/>
  </r>
  <r>
    <x v="17"/>
    <x v="0"/>
    <d v="2013-01-01T00:00:00"/>
    <x v="6"/>
    <n v="880"/>
    <n v="831"/>
    <n v="1711"/>
  </r>
  <r>
    <x v="17"/>
    <x v="1"/>
    <d v="2013-02-01T00:00:00"/>
    <x v="6"/>
    <n v="847"/>
    <n v="918"/>
    <n v="1765"/>
  </r>
  <r>
    <x v="17"/>
    <x v="2"/>
    <d v="2013-03-01T00:00:00"/>
    <x v="6"/>
    <n v="947"/>
    <n v="970"/>
    <n v="1917"/>
  </r>
  <r>
    <x v="17"/>
    <x v="3"/>
    <d v="2013-04-01T00:00:00"/>
    <x v="6"/>
    <n v="913"/>
    <n v="969"/>
    <n v="1882"/>
  </r>
  <r>
    <x v="17"/>
    <x v="4"/>
    <d v="2013-05-01T00:00:00"/>
    <x v="6"/>
    <n v="1115"/>
    <n v="1173"/>
    <n v="2288"/>
  </r>
  <r>
    <x v="17"/>
    <x v="5"/>
    <d v="2013-06-01T00:00:00"/>
    <x v="6"/>
    <n v="1259"/>
    <n v="1546"/>
    <n v="2805"/>
  </r>
  <r>
    <x v="17"/>
    <x v="6"/>
    <d v="2013-07-01T00:00:00"/>
    <x v="6"/>
    <n v="1493"/>
    <n v="1465"/>
    <n v="2958"/>
  </r>
  <r>
    <x v="17"/>
    <x v="7"/>
    <d v="2013-08-01T00:00:00"/>
    <x v="6"/>
    <n v="1474"/>
    <n v="1300"/>
    <n v="2774"/>
  </r>
  <r>
    <x v="17"/>
    <x v="8"/>
    <d v="2013-09-01T00:00:00"/>
    <x v="6"/>
    <n v="1160"/>
    <n v="1184"/>
    <n v="2344"/>
  </r>
  <r>
    <x v="17"/>
    <x v="9"/>
    <d v="2013-10-01T00:00:00"/>
    <x v="6"/>
    <n v="1246"/>
    <n v="1205"/>
    <n v="2451"/>
  </r>
  <r>
    <x v="17"/>
    <x v="10"/>
    <d v="2013-11-01T00:00:00"/>
    <x v="6"/>
    <n v="1003"/>
    <n v="887"/>
    <n v="1890"/>
  </r>
  <r>
    <x v="17"/>
    <x v="11"/>
    <d v="2013-12-01T00:00:00"/>
    <x v="6"/>
    <n v="1102"/>
    <n v="1125"/>
    <n v="2227"/>
  </r>
  <r>
    <x v="18"/>
    <x v="0"/>
    <d v="2014-01-01T00:00:00"/>
    <x v="6"/>
    <n v="711"/>
    <n v="716"/>
    <n v="1427"/>
  </r>
  <r>
    <x v="18"/>
    <x v="1"/>
    <d v="2014-02-01T00:00:00"/>
    <x v="6"/>
    <n v="562"/>
    <n v="639"/>
    <n v="1201"/>
  </r>
  <r>
    <x v="18"/>
    <x v="2"/>
    <d v="2014-03-01T00:00:00"/>
    <x v="6"/>
    <n v="573"/>
    <n v="597"/>
    <n v="1170"/>
  </r>
  <r>
    <x v="18"/>
    <x v="3"/>
    <d v="2014-04-01T00:00:00"/>
    <x v="6"/>
    <n v="627"/>
    <n v="675"/>
    <n v="1302"/>
  </r>
  <r>
    <x v="18"/>
    <x v="4"/>
    <d v="2014-05-01T00:00:00"/>
    <x v="6"/>
    <n v="711"/>
    <n v="700"/>
    <n v="1411"/>
  </r>
  <r>
    <x v="18"/>
    <x v="5"/>
    <d v="2014-06-01T00:00:00"/>
    <x v="6"/>
    <n v="818"/>
    <n v="1059"/>
    <n v="1877"/>
  </r>
  <r>
    <x v="18"/>
    <x v="6"/>
    <d v="2014-07-01T00:00:00"/>
    <x v="6"/>
    <n v="943"/>
    <n v="918"/>
    <n v="1861"/>
  </r>
  <r>
    <x v="18"/>
    <x v="7"/>
    <d v="2014-08-01T00:00:00"/>
    <x v="6"/>
    <n v="858"/>
    <n v="669"/>
    <n v="1527"/>
  </r>
  <r>
    <x v="18"/>
    <x v="8"/>
    <d v="2014-09-01T00:00:00"/>
    <x v="6"/>
    <n v="641"/>
    <n v="607"/>
    <n v="1248"/>
  </r>
  <r>
    <x v="18"/>
    <x v="9"/>
    <d v="2014-10-01T00:00:00"/>
    <x v="6"/>
    <n v="455"/>
    <n v="468"/>
    <n v="923"/>
  </r>
  <r>
    <x v="18"/>
    <x v="10"/>
    <d v="2014-11-01T00:00:00"/>
    <x v="6"/>
    <n v="398"/>
    <n v="366"/>
    <n v="764"/>
  </r>
  <r>
    <x v="18"/>
    <x v="11"/>
    <d v="2014-12-01T00:00:00"/>
    <x v="6"/>
    <n v="411"/>
    <n v="435"/>
    <n v="846"/>
  </r>
  <r>
    <x v="19"/>
    <x v="0"/>
    <d v="2015-01-01T00:00:00"/>
    <x v="6"/>
    <n v="425"/>
    <n v="383"/>
    <n v="808"/>
  </r>
  <r>
    <x v="19"/>
    <x v="1"/>
    <d v="2015-02-01T00:00:00"/>
    <x v="6"/>
    <n v="330"/>
    <n v="379"/>
    <n v="709"/>
  </r>
  <r>
    <x v="19"/>
    <x v="2"/>
    <d v="2015-03-01T00:00:00"/>
    <x v="6"/>
    <n v="457"/>
    <n v="470"/>
    <n v="927"/>
  </r>
  <r>
    <x v="19"/>
    <x v="3"/>
    <d v="2015-04-01T00:00:00"/>
    <x v="6"/>
    <n v="379"/>
    <n v="453"/>
    <n v="832"/>
  </r>
  <r>
    <x v="19"/>
    <x v="4"/>
    <d v="2015-05-01T00:00:00"/>
    <x v="6"/>
    <n v="312"/>
    <n v="314"/>
    <n v="626"/>
  </r>
  <r>
    <x v="19"/>
    <x v="5"/>
    <d v="2015-06-01T00:00:00"/>
    <x v="6"/>
    <n v="204"/>
    <n v="228"/>
    <n v="432"/>
  </r>
  <r>
    <x v="19"/>
    <x v="6"/>
    <d v="2015-07-01T00:00:00"/>
    <x v="6"/>
    <n v="201"/>
    <n v="202"/>
    <n v="403"/>
  </r>
  <r>
    <x v="19"/>
    <x v="7"/>
    <d v="2015-08-01T00:00:00"/>
    <x v="6"/>
    <n v="288"/>
    <n v="246"/>
    <n v="534"/>
  </r>
  <r>
    <x v="19"/>
    <x v="8"/>
    <d v="2015-09-01T00:00:00"/>
    <x v="6"/>
    <n v="219"/>
    <n v="226"/>
    <n v="445"/>
  </r>
  <r>
    <x v="19"/>
    <x v="9"/>
    <d v="2015-10-01T00:00:00"/>
    <x v="6"/>
    <n v="222"/>
    <n v="222"/>
    <n v="444"/>
  </r>
  <r>
    <x v="19"/>
    <x v="10"/>
    <d v="2015-11-01T00:00:00"/>
    <x v="6"/>
    <n v="271"/>
    <n v="251"/>
    <n v="522"/>
  </r>
  <r>
    <x v="19"/>
    <x v="11"/>
    <d v="2015-12-01T00:00:00"/>
    <x v="6"/>
    <n v="283"/>
    <n v="251"/>
    <n v="534"/>
  </r>
  <r>
    <x v="0"/>
    <x v="0"/>
    <d v="1996-01-01T00:00:00"/>
    <x v="7"/>
    <n v="792"/>
    <n v="792"/>
    <n v="1584"/>
  </r>
  <r>
    <x v="0"/>
    <x v="1"/>
    <d v="1996-02-01T00:00:00"/>
    <x v="7"/>
    <n v="689"/>
    <n v="681"/>
    <n v="1370"/>
  </r>
  <r>
    <x v="0"/>
    <x v="2"/>
    <d v="1996-03-01T00:00:00"/>
    <x v="7"/>
    <n v="829"/>
    <n v="773"/>
    <n v="1602"/>
  </r>
  <r>
    <x v="0"/>
    <x v="3"/>
    <d v="1996-04-01T00:00:00"/>
    <x v="7"/>
    <n v="686"/>
    <n v="720"/>
    <n v="1406"/>
  </r>
  <r>
    <x v="0"/>
    <x v="4"/>
    <d v="1996-05-01T00:00:00"/>
    <x v="7"/>
    <n v="805"/>
    <n v="805"/>
    <n v="1610"/>
  </r>
  <r>
    <x v="0"/>
    <x v="5"/>
    <d v="1996-06-01T00:00:00"/>
    <x v="7"/>
    <n v="739"/>
    <n v="779"/>
    <n v="1518"/>
  </r>
  <r>
    <x v="0"/>
    <x v="6"/>
    <d v="1996-07-01T00:00:00"/>
    <x v="7"/>
    <n v="675"/>
    <n v="704"/>
    <n v="1379"/>
  </r>
  <r>
    <x v="0"/>
    <x v="7"/>
    <d v="1996-08-01T00:00:00"/>
    <x v="7"/>
    <n v="762"/>
    <n v="776"/>
    <n v="1538"/>
  </r>
  <r>
    <x v="0"/>
    <x v="8"/>
    <d v="1996-09-01T00:00:00"/>
    <x v="7"/>
    <n v="784"/>
    <n v="748"/>
    <n v="1532"/>
  </r>
  <r>
    <x v="0"/>
    <x v="9"/>
    <d v="1996-10-01T00:00:00"/>
    <x v="7"/>
    <n v="772"/>
    <n v="819"/>
    <n v="1591"/>
  </r>
  <r>
    <x v="0"/>
    <x v="10"/>
    <d v="1996-11-01T00:00:00"/>
    <x v="7"/>
    <n v="706"/>
    <n v="739"/>
    <n v="1445"/>
  </r>
  <r>
    <x v="0"/>
    <x v="11"/>
    <d v="1996-12-01T00:00:00"/>
    <x v="7"/>
    <n v="715"/>
    <n v="831"/>
    <n v="1546"/>
  </r>
  <r>
    <x v="1"/>
    <x v="0"/>
    <d v="1997-01-01T00:00:00"/>
    <x v="7"/>
    <n v="712"/>
    <n v="711"/>
    <n v="1423"/>
  </r>
  <r>
    <x v="1"/>
    <x v="1"/>
    <d v="1997-02-01T00:00:00"/>
    <x v="7"/>
    <n v="651"/>
    <n v="696"/>
    <n v="1347"/>
  </r>
  <r>
    <x v="1"/>
    <x v="2"/>
    <d v="1997-03-01T00:00:00"/>
    <x v="7"/>
    <n v="713"/>
    <n v="767"/>
    <n v="1480"/>
  </r>
  <r>
    <x v="1"/>
    <x v="3"/>
    <d v="1997-04-01T00:00:00"/>
    <x v="7"/>
    <n v="806"/>
    <n v="878"/>
    <n v="1684"/>
  </r>
  <r>
    <x v="1"/>
    <x v="4"/>
    <d v="1997-05-01T00:00:00"/>
    <x v="7"/>
    <n v="922"/>
    <n v="969"/>
    <n v="1891"/>
  </r>
  <r>
    <x v="1"/>
    <x v="5"/>
    <d v="1997-06-01T00:00:00"/>
    <x v="7"/>
    <n v="1018"/>
    <n v="1086"/>
    <n v="2104"/>
  </r>
  <r>
    <x v="1"/>
    <x v="6"/>
    <d v="1997-07-01T00:00:00"/>
    <x v="7"/>
    <n v="1112"/>
    <n v="1184"/>
    <n v="2296"/>
  </r>
  <r>
    <x v="1"/>
    <x v="7"/>
    <d v="1997-08-01T00:00:00"/>
    <x v="7"/>
    <n v="1128"/>
    <n v="1132"/>
    <n v="2260"/>
  </r>
  <r>
    <x v="1"/>
    <x v="8"/>
    <d v="1997-09-01T00:00:00"/>
    <x v="7"/>
    <n v="1110"/>
    <n v="1127"/>
    <n v="2237"/>
  </r>
  <r>
    <x v="1"/>
    <x v="9"/>
    <d v="1997-10-01T00:00:00"/>
    <x v="7"/>
    <n v="930"/>
    <n v="912"/>
    <n v="1842"/>
  </r>
  <r>
    <x v="1"/>
    <x v="10"/>
    <d v="1997-11-01T00:00:00"/>
    <x v="7"/>
    <n v="879"/>
    <n v="903"/>
    <n v="1782"/>
  </r>
  <r>
    <x v="1"/>
    <x v="11"/>
    <d v="1997-12-01T00:00:00"/>
    <x v="7"/>
    <n v="934"/>
    <n v="979"/>
    <n v="1913"/>
  </r>
  <r>
    <x v="2"/>
    <x v="0"/>
    <d v="1998-01-01T00:00:00"/>
    <x v="7"/>
    <n v="921"/>
    <n v="926"/>
    <n v="1847"/>
  </r>
  <r>
    <x v="2"/>
    <x v="1"/>
    <d v="1998-02-01T00:00:00"/>
    <x v="7"/>
    <n v="782"/>
    <n v="829"/>
    <n v="1611"/>
  </r>
  <r>
    <x v="2"/>
    <x v="2"/>
    <d v="1998-03-01T00:00:00"/>
    <x v="7"/>
    <n v="890"/>
    <n v="833"/>
    <n v="1723"/>
  </r>
  <r>
    <x v="2"/>
    <x v="3"/>
    <d v="1998-04-01T00:00:00"/>
    <x v="7"/>
    <n v="815"/>
    <n v="815"/>
    <n v="1630"/>
  </r>
  <r>
    <x v="2"/>
    <x v="4"/>
    <d v="1998-05-01T00:00:00"/>
    <x v="7"/>
    <n v="846"/>
    <n v="881"/>
    <n v="1727"/>
  </r>
  <r>
    <x v="2"/>
    <x v="5"/>
    <d v="1998-06-01T00:00:00"/>
    <x v="7"/>
    <n v="877"/>
    <n v="843"/>
    <n v="1720"/>
  </r>
  <r>
    <x v="2"/>
    <x v="6"/>
    <d v="1998-07-01T00:00:00"/>
    <x v="7"/>
    <n v="965"/>
    <n v="951"/>
    <n v="1916"/>
  </r>
  <r>
    <x v="2"/>
    <x v="7"/>
    <d v="1998-08-01T00:00:00"/>
    <x v="7"/>
    <n v="940"/>
    <n v="980"/>
    <n v="1920"/>
  </r>
  <r>
    <x v="2"/>
    <x v="8"/>
    <d v="1998-09-01T00:00:00"/>
    <x v="7"/>
    <n v="828"/>
    <n v="826"/>
    <n v="1654"/>
  </r>
  <r>
    <x v="2"/>
    <x v="9"/>
    <d v="1998-10-01T00:00:00"/>
    <x v="7"/>
    <n v="883"/>
    <n v="810"/>
    <n v="1693"/>
  </r>
  <r>
    <x v="2"/>
    <x v="10"/>
    <d v="1998-11-01T00:00:00"/>
    <x v="7"/>
    <n v="744"/>
    <n v="741"/>
    <n v="1485"/>
  </r>
  <r>
    <x v="2"/>
    <x v="11"/>
    <d v="1998-12-01T00:00:00"/>
    <x v="7"/>
    <n v="809"/>
    <n v="854"/>
    <n v="1663"/>
  </r>
  <r>
    <x v="3"/>
    <x v="0"/>
    <d v="1999-01-01T00:00:00"/>
    <x v="7"/>
    <n v="721"/>
    <n v="714"/>
    <n v="1435"/>
  </r>
  <r>
    <x v="3"/>
    <x v="1"/>
    <d v="1999-02-01T00:00:00"/>
    <x v="7"/>
    <n v="649"/>
    <n v="657"/>
    <n v="1306"/>
  </r>
  <r>
    <x v="3"/>
    <x v="2"/>
    <d v="1999-03-01T00:00:00"/>
    <x v="7"/>
    <n v="673"/>
    <n v="679"/>
    <n v="1352"/>
  </r>
  <r>
    <x v="3"/>
    <x v="3"/>
    <d v="1999-04-01T00:00:00"/>
    <x v="7"/>
    <n v="691"/>
    <n v="660"/>
    <n v="1351"/>
  </r>
  <r>
    <x v="3"/>
    <x v="4"/>
    <d v="1999-05-01T00:00:00"/>
    <x v="7"/>
    <n v="692"/>
    <n v="649"/>
    <n v="1341"/>
  </r>
  <r>
    <x v="3"/>
    <x v="5"/>
    <d v="1999-06-01T00:00:00"/>
    <x v="7"/>
    <n v="795"/>
    <n v="764"/>
    <n v="1559"/>
  </r>
  <r>
    <x v="3"/>
    <x v="6"/>
    <d v="1999-07-01T00:00:00"/>
    <x v="7"/>
    <n v="815"/>
    <n v="819"/>
    <n v="1634"/>
  </r>
  <r>
    <x v="3"/>
    <x v="7"/>
    <d v="1999-08-01T00:00:00"/>
    <x v="7"/>
    <n v="956"/>
    <n v="956"/>
    <n v="1912"/>
  </r>
  <r>
    <x v="3"/>
    <x v="8"/>
    <d v="1999-09-01T00:00:00"/>
    <x v="7"/>
    <n v="873"/>
    <n v="817"/>
    <n v="1690"/>
  </r>
  <r>
    <x v="3"/>
    <x v="9"/>
    <d v="1999-10-01T00:00:00"/>
    <x v="7"/>
    <n v="799"/>
    <n v="733"/>
    <n v="1532"/>
  </r>
  <r>
    <x v="3"/>
    <x v="10"/>
    <d v="1999-11-01T00:00:00"/>
    <x v="7"/>
    <n v="782"/>
    <n v="770"/>
    <n v="1552"/>
  </r>
  <r>
    <x v="3"/>
    <x v="11"/>
    <d v="1999-12-01T00:00:00"/>
    <x v="7"/>
    <n v="808"/>
    <n v="1091"/>
    <n v="1899"/>
  </r>
  <r>
    <x v="4"/>
    <x v="0"/>
    <d v="2000-01-01T00:00:00"/>
    <x v="7"/>
    <n v="778"/>
    <n v="730"/>
    <n v="1508"/>
  </r>
  <r>
    <x v="4"/>
    <x v="1"/>
    <d v="2000-02-01T00:00:00"/>
    <x v="7"/>
    <n v="652"/>
    <n v="687"/>
    <n v="1339"/>
  </r>
  <r>
    <x v="4"/>
    <x v="2"/>
    <d v="2000-03-01T00:00:00"/>
    <x v="7"/>
    <n v="748"/>
    <n v="685"/>
    <n v="1433"/>
  </r>
  <r>
    <x v="4"/>
    <x v="3"/>
    <d v="2000-04-01T00:00:00"/>
    <x v="7"/>
    <n v="707"/>
    <n v="782"/>
    <n v="1489"/>
  </r>
  <r>
    <x v="4"/>
    <x v="4"/>
    <d v="2000-05-01T00:00:00"/>
    <x v="7"/>
    <n v="791"/>
    <n v="898"/>
    <n v="1689"/>
  </r>
  <r>
    <x v="4"/>
    <x v="5"/>
    <d v="2000-06-01T00:00:00"/>
    <x v="7"/>
    <n v="842"/>
    <n v="848"/>
    <n v="1690"/>
  </r>
  <r>
    <x v="4"/>
    <x v="6"/>
    <d v="2000-07-01T00:00:00"/>
    <x v="7"/>
    <n v="759"/>
    <n v="863"/>
    <n v="1622"/>
  </r>
  <r>
    <x v="4"/>
    <x v="7"/>
    <d v="2000-08-01T00:00:00"/>
    <x v="7"/>
    <n v="867"/>
    <n v="927"/>
    <n v="1794"/>
  </r>
  <r>
    <x v="4"/>
    <x v="8"/>
    <d v="2000-09-01T00:00:00"/>
    <x v="7"/>
    <n v="713"/>
    <n v="762"/>
    <n v="1475"/>
  </r>
  <r>
    <x v="4"/>
    <x v="9"/>
    <d v="2000-10-01T00:00:00"/>
    <x v="7"/>
    <n v="991"/>
    <n v="980"/>
    <n v="1971"/>
  </r>
  <r>
    <x v="4"/>
    <x v="10"/>
    <d v="2000-11-01T00:00:00"/>
    <x v="7"/>
    <n v="925"/>
    <n v="977"/>
    <n v="1902"/>
  </r>
  <r>
    <x v="4"/>
    <x v="11"/>
    <d v="2000-12-01T00:00:00"/>
    <x v="7"/>
    <n v="861"/>
    <n v="889"/>
    <n v="1750"/>
  </r>
  <r>
    <x v="5"/>
    <x v="0"/>
    <d v="2001-01-01T00:00:00"/>
    <x v="7"/>
    <n v="835"/>
    <n v="805"/>
    <n v="1640"/>
  </r>
  <r>
    <x v="5"/>
    <x v="1"/>
    <d v="2001-02-01T00:00:00"/>
    <x v="7"/>
    <n v="656"/>
    <n v="740"/>
    <n v="1396"/>
  </r>
  <r>
    <x v="5"/>
    <x v="2"/>
    <d v="2001-03-01T00:00:00"/>
    <x v="7"/>
    <n v="757"/>
    <n v="791"/>
    <n v="1548"/>
  </r>
  <r>
    <x v="5"/>
    <x v="3"/>
    <d v="2001-04-01T00:00:00"/>
    <x v="7"/>
    <n v="799"/>
    <n v="860"/>
    <n v="1659"/>
  </r>
  <r>
    <x v="5"/>
    <x v="4"/>
    <d v="2001-05-01T00:00:00"/>
    <x v="7"/>
    <n v="877"/>
    <n v="926"/>
    <n v="1803"/>
  </r>
  <r>
    <x v="5"/>
    <x v="5"/>
    <d v="2001-06-01T00:00:00"/>
    <x v="7"/>
    <n v="816"/>
    <n v="931"/>
    <n v="1747"/>
  </r>
  <r>
    <x v="5"/>
    <x v="6"/>
    <d v="2001-07-01T00:00:00"/>
    <x v="7"/>
    <n v="851"/>
    <n v="898"/>
    <n v="1749"/>
  </r>
  <r>
    <x v="5"/>
    <x v="7"/>
    <d v="2001-08-01T00:00:00"/>
    <x v="7"/>
    <n v="888"/>
    <n v="931"/>
    <n v="1819"/>
  </r>
  <r>
    <x v="5"/>
    <x v="8"/>
    <d v="2001-09-01T00:00:00"/>
    <x v="7"/>
    <n v="432"/>
    <n v="404"/>
    <n v="836"/>
  </r>
  <r>
    <x v="5"/>
    <x v="9"/>
    <d v="2001-10-01T00:00:00"/>
    <x v="7"/>
    <n v="557"/>
    <n v="619"/>
    <n v="1176"/>
  </r>
  <r>
    <x v="5"/>
    <x v="10"/>
    <d v="2001-11-01T00:00:00"/>
    <x v="7"/>
    <n v="551"/>
    <n v="510"/>
    <n v="1061"/>
  </r>
  <r>
    <x v="5"/>
    <x v="11"/>
    <d v="2001-12-01T00:00:00"/>
    <x v="7"/>
    <n v="602"/>
    <n v="668"/>
    <n v="1270"/>
  </r>
  <r>
    <x v="6"/>
    <x v="0"/>
    <d v="2002-01-01T00:00:00"/>
    <x v="7"/>
    <n v="593"/>
    <n v="607"/>
    <n v="1200"/>
  </r>
  <r>
    <x v="6"/>
    <x v="1"/>
    <d v="2002-02-01T00:00:00"/>
    <x v="7"/>
    <n v="758"/>
    <n v="760"/>
    <n v="1518"/>
  </r>
  <r>
    <x v="6"/>
    <x v="2"/>
    <d v="2002-03-01T00:00:00"/>
    <x v="7"/>
    <n v="689"/>
    <n v="680"/>
    <n v="1369"/>
  </r>
  <r>
    <x v="6"/>
    <x v="3"/>
    <d v="2002-04-01T00:00:00"/>
    <x v="7"/>
    <n v="692"/>
    <n v="718"/>
    <n v="1410"/>
  </r>
  <r>
    <x v="6"/>
    <x v="4"/>
    <d v="2002-05-01T00:00:00"/>
    <x v="7"/>
    <n v="743"/>
    <n v="718"/>
    <n v="1461"/>
  </r>
  <r>
    <x v="6"/>
    <x v="5"/>
    <d v="2002-06-01T00:00:00"/>
    <x v="7"/>
    <n v="663"/>
    <n v="699"/>
    <n v="1362"/>
  </r>
  <r>
    <x v="6"/>
    <x v="6"/>
    <d v="2002-07-01T00:00:00"/>
    <x v="7"/>
    <n v="616"/>
    <n v="642"/>
    <n v="1258"/>
  </r>
  <r>
    <x v="6"/>
    <x v="7"/>
    <d v="2002-08-01T00:00:00"/>
    <x v="7"/>
    <n v="668"/>
    <n v="694"/>
    <n v="1362"/>
  </r>
  <r>
    <x v="6"/>
    <x v="8"/>
    <d v="2002-09-01T00:00:00"/>
    <x v="7"/>
    <n v="653"/>
    <n v="699"/>
    <n v="1352"/>
  </r>
  <r>
    <x v="6"/>
    <x v="9"/>
    <d v="2002-10-01T00:00:00"/>
    <x v="7"/>
    <n v="652"/>
    <n v="702"/>
    <n v="1354"/>
  </r>
  <r>
    <x v="6"/>
    <x v="10"/>
    <d v="2002-11-01T00:00:00"/>
    <x v="7"/>
    <n v="643"/>
    <n v="645"/>
    <n v="1288"/>
  </r>
  <r>
    <x v="6"/>
    <x v="11"/>
    <d v="2002-12-01T00:00:00"/>
    <x v="7"/>
    <n v="693"/>
    <n v="738"/>
    <n v="1431"/>
  </r>
  <r>
    <x v="7"/>
    <x v="0"/>
    <d v="2003-01-01T00:00:00"/>
    <x v="7"/>
    <n v="602"/>
    <n v="636"/>
    <n v="1238"/>
  </r>
  <r>
    <x v="7"/>
    <x v="1"/>
    <d v="2003-02-01T00:00:00"/>
    <x v="7"/>
    <n v="524"/>
    <n v="506"/>
    <n v="1030"/>
  </r>
  <r>
    <x v="7"/>
    <x v="2"/>
    <d v="2003-03-01T00:00:00"/>
    <x v="7"/>
    <n v="543"/>
    <n v="608"/>
    <n v="1151"/>
  </r>
  <r>
    <x v="7"/>
    <x v="3"/>
    <d v="2003-04-01T00:00:00"/>
    <x v="7"/>
    <n v="641"/>
    <n v="637"/>
    <n v="1278"/>
  </r>
  <r>
    <x v="7"/>
    <x v="4"/>
    <d v="2003-05-01T00:00:00"/>
    <x v="7"/>
    <n v="770"/>
    <n v="840"/>
    <n v="1610"/>
  </r>
  <r>
    <x v="7"/>
    <x v="5"/>
    <d v="2003-06-01T00:00:00"/>
    <x v="7"/>
    <n v="691"/>
    <n v="738"/>
    <n v="1429"/>
  </r>
  <r>
    <x v="7"/>
    <x v="6"/>
    <d v="2003-07-01T00:00:00"/>
    <x v="7"/>
    <n v="676"/>
    <n v="685"/>
    <n v="1361"/>
  </r>
  <r>
    <x v="7"/>
    <x v="7"/>
    <d v="2003-08-01T00:00:00"/>
    <x v="7"/>
    <n v="795"/>
    <n v="812"/>
    <n v="1607"/>
  </r>
  <r>
    <x v="7"/>
    <x v="8"/>
    <d v="2003-09-01T00:00:00"/>
    <x v="7"/>
    <n v="745"/>
    <n v="802"/>
    <n v="1547"/>
  </r>
  <r>
    <x v="7"/>
    <x v="9"/>
    <d v="2003-10-01T00:00:00"/>
    <x v="7"/>
    <n v="838"/>
    <n v="860"/>
    <n v="1698"/>
  </r>
  <r>
    <x v="7"/>
    <x v="10"/>
    <d v="2003-11-01T00:00:00"/>
    <x v="7"/>
    <n v="885"/>
    <n v="836"/>
    <n v="1721"/>
  </r>
  <r>
    <x v="7"/>
    <x v="11"/>
    <d v="2003-12-01T00:00:00"/>
    <x v="7"/>
    <n v="873"/>
    <n v="939"/>
    <n v="1812"/>
  </r>
  <r>
    <x v="8"/>
    <x v="0"/>
    <d v="2004-01-01T00:00:00"/>
    <x v="7"/>
    <n v="883"/>
    <n v="799"/>
    <n v="1682"/>
  </r>
  <r>
    <x v="8"/>
    <x v="1"/>
    <d v="2004-02-01T00:00:00"/>
    <x v="7"/>
    <n v="792"/>
    <n v="792"/>
    <n v="1584"/>
  </r>
  <r>
    <x v="8"/>
    <x v="2"/>
    <d v="2004-03-01T00:00:00"/>
    <x v="7"/>
    <n v="877"/>
    <n v="841"/>
    <n v="1718"/>
  </r>
  <r>
    <x v="8"/>
    <x v="3"/>
    <d v="2004-04-01T00:00:00"/>
    <x v="7"/>
    <n v="835"/>
    <n v="893"/>
    <n v="1728"/>
  </r>
  <r>
    <x v="8"/>
    <x v="4"/>
    <d v="2004-05-01T00:00:00"/>
    <x v="7"/>
    <n v="971"/>
    <n v="931"/>
    <n v="1902"/>
  </r>
  <r>
    <x v="8"/>
    <x v="5"/>
    <d v="2004-06-01T00:00:00"/>
    <x v="7"/>
    <n v="980"/>
    <n v="952"/>
    <n v="1932"/>
  </r>
  <r>
    <x v="8"/>
    <x v="6"/>
    <d v="2004-07-01T00:00:00"/>
    <x v="7"/>
    <n v="945"/>
    <n v="969"/>
    <n v="1914"/>
  </r>
  <r>
    <x v="8"/>
    <x v="7"/>
    <d v="2004-08-01T00:00:00"/>
    <x v="7"/>
    <n v="1156"/>
    <n v="1131"/>
    <n v="2287"/>
  </r>
  <r>
    <x v="8"/>
    <x v="8"/>
    <d v="2004-09-01T00:00:00"/>
    <x v="7"/>
    <n v="1073"/>
    <n v="1093"/>
    <n v="2166"/>
  </r>
  <r>
    <x v="8"/>
    <x v="9"/>
    <d v="2004-10-01T00:00:00"/>
    <x v="7"/>
    <n v="1237"/>
    <n v="1172"/>
    <n v="2409"/>
  </r>
  <r>
    <x v="8"/>
    <x v="10"/>
    <d v="2004-11-01T00:00:00"/>
    <x v="7"/>
    <n v="1109"/>
    <n v="1125"/>
    <n v="2234"/>
  </r>
  <r>
    <x v="8"/>
    <x v="11"/>
    <d v="2004-12-01T00:00:00"/>
    <x v="7"/>
    <n v="1177"/>
    <n v="1129"/>
    <n v="2306"/>
  </r>
  <r>
    <x v="9"/>
    <x v="0"/>
    <d v="2005-01-01T00:00:00"/>
    <x v="7"/>
    <n v="1106"/>
    <n v="1108"/>
    <n v="2214"/>
  </r>
  <r>
    <x v="9"/>
    <x v="1"/>
    <d v="2005-02-01T00:00:00"/>
    <x v="7"/>
    <n v="1097"/>
    <n v="953"/>
    <n v="2050"/>
  </r>
  <r>
    <x v="9"/>
    <x v="2"/>
    <d v="2005-03-01T00:00:00"/>
    <x v="7"/>
    <n v="1144"/>
    <n v="1116"/>
    <n v="2260"/>
  </r>
  <r>
    <x v="9"/>
    <x v="3"/>
    <d v="2005-04-01T00:00:00"/>
    <x v="7"/>
    <n v="1088"/>
    <n v="1075"/>
    <n v="2163"/>
  </r>
  <r>
    <x v="9"/>
    <x v="4"/>
    <d v="2005-05-01T00:00:00"/>
    <x v="7"/>
    <n v="1195"/>
    <n v="1237"/>
    <n v="2432"/>
  </r>
  <r>
    <x v="9"/>
    <x v="5"/>
    <d v="2005-06-01T00:00:00"/>
    <x v="7"/>
    <n v="1244"/>
    <n v="1171"/>
    <n v="2415"/>
  </r>
  <r>
    <x v="9"/>
    <x v="6"/>
    <d v="2005-07-01T00:00:00"/>
    <x v="7"/>
    <n v="1127"/>
    <n v="1145"/>
    <n v="2272"/>
  </r>
  <r>
    <x v="9"/>
    <x v="7"/>
    <d v="2005-08-01T00:00:00"/>
    <x v="7"/>
    <n v="1222"/>
    <n v="1203"/>
    <n v="2425"/>
  </r>
  <r>
    <x v="9"/>
    <x v="8"/>
    <d v="2005-09-01T00:00:00"/>
    <x v="7"/>
    <n v="1166"/>
    <n v="1145"/>
    <n v="2311"/>
  </r>
  <r>
    <x v="9"/>
    <x v="9"/>
    <d v="2005-10-01T00:00:00"/>
    <x v="7"/>
    <n v="1318"/>
    <n v="1307"/>
    <n v="2625"/>
  </r>
  <r>
    <x v="9"/>
    <x v="10"/>
    <d v="2005-11-01T00:00:00"/>
    <x v="7"/>
    <n v="1348"/>
    <n v="1310"/>
    <n v="2658"/>
  </r>
  <r>
    <x v="9"/>
    <x v="11"/>
    <d v="2005-12-01T00:00:00"/>
    <x v="7"/>
    <n v="1338"/>
    <n v="1281"/>
    <n v="2619"/>
  </r>
  <r>
    <x v="10"/>
    <x v="0"/>
    <d v="2006-01-01T00:00:00"/>
    <x v="7"/>
    <n v="1249"/>
    <n v="1316"/>
    <n v="2565"/>
  </r>
  <r>
    <x v="10"/>
    <x v="1"/>
    <d v="2006-02-01T00:00:00"/>
    <x v="7"/>
    <n v="1231"/>
    <n v="1183"/>
    <n v="2414"/>
  </r>
  <r>
    <x v="10"/>
    <x v="2"/>
    <d v="2006-03-01T00:00:00"/>
    <x v="7"/>
    <n v="1432"/>
    <n v="1383"/>
    <n v="2815"/>
  </r>
  <r>
    <x v="10"/>
    <x v="3"/>
    <d v="2006-04-01T00:00:00"/>
    <x v="7"/>
    <n v="1365"/>
    <n v="1288"/>
    <n v="2653"/>
  </r>
  <r>
    <x v="10"/>
    <x v="4"/>
    <d v="2006-05-01T00:00:00"/>
    <x v="7"/>
    <n v="1546"/>
    <n v="1549"/>
    <n v="3095"/>
  </r>
  <r>
    <x v="10"/>
    <x v="5"/>
    <d v="2006-06-01T00:00:00"/>
    <x v="7"/>
    <n v="1528"/>
    <n v="1544"/>
    <n v="3072"/>
  </r>
  <r>
    <x v="10"/>
    <x v="6"/>
    <d v="2006-07-01T00:00:00"/>
    <x v="7"/>
    <n v="1336"/>
    <n v="1399"/>
    <n v="2735"/>
  </r>
  <r>
    <x v="10"/>
    <x v="7"/>
    <d v="2006-08-01T00:00:00"/>
    <x v="7"/>
    <n v="1644"/>
    <n v="1633"/>
    <n v="3277"/>
  </r>
  <r>
    <x v="10"/>
    <x v="8"/>
    <d v="2006-09-01T00:00:00"/>
    <x v="7"/>
    <n v="1599"/>
    <n v="1557"/>
    <n v="3156"/>
  </r>
  <r>
    <x v="10"/>
    <x v="9"/>
    <d v="2006-10-01T00:00:00"/>
    <x v="7"/>
    <n v="1683"/>
    <n v="1675"/>
    <n v="3358"/>
  </r>
  <r>
    <x v="10"/>
    <x v="10"/>
    <d v="2006-11-01T00:00:00"/>
    <x v="7"/>
    <n v="1671"/>
    <n v="1583"/>
    <n v="3254"/>
  </r>
  <r>
    <x v="10"/>
    <x v="11"/>
    <d v="2006-12-01T00:00:00"/>
    <x v="7"/>
    <n v="1341"/>
    <n v="1326"/>
    <n v="2667"/>
  </r>
  <r>
    <x v="11"/>
    <x v="0"/>
    <d v="2007-01-01T00:00:00"/>
    <x v="7"/>
    <n v="1616"/>
    <n v="1655"/>
    <n v="3271"/>
  </r>
  <r>
    <x v="11"/>
    <x v="1"/>
    <d v="2007-02-01T00:00:00"/>
    <x v="7"/>
    <n v="1603"/>
    <n v="1569"/>
    <n v="3172"/>
  </r>
  <r>
    <x v="11"/>
    <x v="2"/>
    <d v="2007-03-01T00:00:00"/>
    <x v="7"/>
    <n v="1740"/>
    <n v="1692"/>
    <n v="3432"/>
  </r>
  <r>
    <x v="11"/>
    <x v="3"/>
    <d v="2007-04-01T00:00:00"/>
    <x v="7"/>
    <n v="1757"/>
    <n v="1786"/>
    <n v="3543"/>
  </r>
  <r>
    <x v="11"/>
    <x v="4"/>
    <d v="2007-05-01T00:00:00"/>
    <x v="7"/>
    <n v="1882"/>
    <n v="1869"/>
    <n v="3751"/>
  </r>
  <r>
    <x v="11"/>
    <x v="5"/>
    <d v="2007-06-01T00:00:00"/>
    <x v="7"/>
    <n v="1866"/>
    <n v="1849"/>
    <n v="3715"/>
  </r>
  <r>
    <x v="11"/>
    <x v="6"/>
    <d v="2007-07-01T00:00:00"/>
    <x v="7"/>
    <n v="1858"/>
    <n v="1808"/>
    <n v="3666"/>
  </r>
  <r>
    <x v="11"/>
    <x v="7"/>
    <d v="2007-08-01T00:00:00"/>
    <x v="7"/>
    <n v="1923"/>
    <n v="1938"/>
    <n v="3861"/>
  </r>
  <r>
    <x v="11"/>
    <x v="8"/>
    <d v="2007-09-01T00:00:00"/>
    <x v="7"/>
    <n v="1873"/>
    <n v="1807"/>
    <n v="3680"/>
  </r>
  <r>
    <x v="11"/>
    <x v="9"/>
    <d v="2007-10-01T00:00:00"/>
    <x v="7"/>
    <n v="1972"/>
    <n v="2023"/>
    <n v="3995"/>
  </r>
  <r>
    <x v="11"/>
    <x v="10"/>
    <d v="2007-11-01T00:00:00"/>
    <x v="7"/>
    <n v="1899"/>
    <n v="1929"/>
    <n v="3828"/>
  </r>
  <r>
    <x v="11"/>
    <x v="11"/>
    <d v="2007-12-01T00:00:00"/>
    <x v="7"/>
    <n v="1802"/>
    <n v="1797"/>
    <n v="3599"/>
  </r>
  <r>
    <x v="12"/>
    <x v="0"/>
    <d v="2008-01-01T00:00:00"/>
    <x v="7"/>
    <n v="1808"/>
    <n v="1884"/>
    <n v="3692"/>
  </r>
  <r>
    <x v="12"/>
    <x v="1"/>
    <d v="2008-02-01T00:00:00"/>
    <x v="7"/>
    <n v="1903"/>
    <n v="1774"/>
    <n v="3677"/>
  </r>
  <r>
    <x v="12"/>
    <x v="2"/>
    <d v="2008-03-01T00:00:00"/>
    <x v="7"/>
    <n v="1892"/>
    <n v="1853"/>
    <n v="3745"/>
  </r>
  <r>
    <x v="12"/>
    <x v="3"/>
    <d v="2008-04-01T00:00:00"/>
    <x v="7"/>
    <n v="1988"/>
    <n v="2052"/>
    <n v="4040"/>
  </r>
  <r>
    <x v="12"/>
    <x v="4"/>
    <d v="2008-05-01T00:00:00"/>
    <x v="7"/>
    <n v="1939"/>
    <n v="2058"/>
    <n v="3997"/>
  </r>
  <r>
    <x v="12"/>
    <x v="5"/>
    <d v="2008-06-01T00:00:00"/>
    <x v="7"/>
    <n v="2023"/>
    <n v="1965"/>
    <n v="3988"/>
  </r>
  <r>
    <x v="12"/>
    <x v="6"/>
    <d v="2008-07-01T00:00:00"/>
    <x v="7"/>
    <n v="2045"/>
    <n v="2106"/>
    <n v="4151"/>
  </r>
  <r>
    <x v="12"/>
    <x v="7"/>
    <d v="2008-08-01T00:00:00"/>
    <x v="7"/>
    <n v="2172"/>
    <n v="2191"/>
    <n v="4363"/>
  </r>
  <r>
    <x v="12"/>
    <x v="8"/>
    <d v="2008-09-01T00:00:00"/>
    <x v="7"/>
    <n v="2018"/>
    <n v="2075"/>
    <n v="4093"/>
  </r>
  <r>
    <x v="12"/>
    <x v="9"/>
    <d v="2008-10-01T00:00:00"/>
    <x v="7"/>
    <n v="2362"/>
    <n v="2123"/>
    <n v="4485"/>
  </r>
  <r>
    <x v="12"/>
    <x v="10"/>
    <d v="2008-11-01T00:00:00"/>
    <x v="7"/>
    <n v="2135"/>
    <n v="2351"/>
    <n v="4486"/>
  </r>
  <r>
    <x v="12"/>
    <x v="11"/>
    <d v="2008-12-01T00:00:00"/>
    <x v="7"/>
    <n v="2300"/>
    <n v="2555"/>
    <n v="4855"/>
  </r>
  <r>
    <x v="13"/>
    <x v="0"/>
    <d v="2009-01-01T00:00:00"/>
    <x v="7"/>
    <n v="1840"/>
    <n v="2122"/>
    <n v="3962"/>
  </r>
  <r>
    <x v="13"/>
    <x v="1"/>
    <d v="2009-02-01T00:00:00"/>
    <x v="7"/>
    <n v="1756"/>
    <n v="2095"/>
    <n v="3851"/>
  </r>
  <r>
    <x v="13"/>
    <x v="2"/>
    <d v="2009-03-01T00:00:00"/>
    <x v="7"/>
    <n v="1441"/>
    <n v="1796"/>
    <n v="3237"/>
  </r>
  <r>
    <x v="13"/>
    <x v="3"/>
    <d v="2009-04-01T00:00:00"/>
    <x v="7"/>
    <n v="1585"/>
    <n v="1988"/>
    <n v="3573"/>
  </r>
  <r>
    <x v="13"/>
    <x v="4"/>
    <d v="2009-05-01T00:00:00"/>
    <x v="7"/>
    <n v="1517"/>
    <n v="1528"/>
    <n v="3045"/>
  </r>
  <r>
    <x v="13"/>
    <x v="5"/>
    <d v="2009-06-01T00:00:00"/>
    <x v="7"/>
    <n v="1516"/>
    <n v="1506"/>
    <n v="3022"/>
  </r>
  <r>
    <x v="13"/>
    <x v="6"/>
    <d v="2009-07-01T00:00:00"/>
    <x v="7"/>
    <n v="1379"/>
    <n v="1483"/>
    <n v="2862"/>
  </r>
  <r>
    <x v="13"/>
    <x v="7"/>
    <d v="2009-08-01T00:00:00"/>
    <x v="7"/>
    <n v="1465"/>
    <n v="1442"/>
    <n v="2907"/>
  </r>
  <r>
    <x v="13"/>
    <x v="8"/>
    <d v="2009-09-01T00:00:00"/>
    <x v="7"/>
    <n v="1373"/>
    <n v="1421"/>
    <n v="2794"/>
  </r>
  <r>
    <x v="13"/>
    <x v="9"/>
    <d v="2009-10-01T00:00:00"/>
    <x v="7"/>
    <n v="1559"/>
    <n v="1409"/>
    <n v="2968"/>
  </r>
  <r>
    <x v="13"/>
    <x v="10"/>
    <d v="2009-11-01T00:00:00"/>
    <x v="7"/>
    <n v="1633"/>
    <n v="2137"/>
    <n v="3770"/>
  </r>
  <r>
    <x v="13"/>
    <x v="11"/>
    <d v="2009-12-01T00:00:00"/>
    <x v="7"/>
    <n v="1751"/>
    <n v="1695"/>
    <n v="3446"/>
  </r>
  <r>
    <x v="14"/>
    <x v="0"/>
    <d v="2010-01-01T00:00:00"/>
    <x v="7"/>
    <n v="1441"/>
    <n v="1822"/>
    <n v="3263"/>
  </r>
  <r>
    <x v="14"/>
    <x v="1"/>
    <d v="2010-02-01T00:00:00"/>
    <x v="7"/>
    <n v="1325"/>
    <n v="1675"/>
    <n v="3000"/>
  </r>
  <r>
    <x v="14"/>
    <x v="2"/>
    <d v="2010-03-01T00:00:00"/>
    <x v="7"/>
    <n v="1475"/>
    <n v="1865"/>
    <n v="3340"/>
  </r>
  <r>
    <x v="14"/>
    <x v="3"/>
    <d v="2010-04-01T00:00:00"/>
    <x v="7"/>
    <n v="1542"/>
    <n v="1953"/>
    <n v="3495"/>
  </r>
  <r>
    <x v="14"/>
    <x v="4"/>
    <d v="2010-05-01T00:00:00"/>
    <x v="7"/>
    <n v="1709"/>
    <n v="2159"/>
    <n v="3868"/>
  </r>
  <r>
    <x v="14"/>
    <x v="5"/>
    <d v="2010-06-01T00:00:00"/>
    <x v="7"/>
    <n v="1662"/>
    <n v="2230"/>
    <n v="3892"/>
  </r>
  <r>
    <x v="14"/>
    <x v="6"/>
    <d v="2010-07-01T00:00:00"/>
    <x v="7"/>
    <n v="1664"/>
    <n v="2126"/>
    <n v="3790"/>
  </r>
  <r>
    <x v="14"/>
    <x v="7"/>
    <d v="2010-08-01T00:00:00"/>
    <x v="7"/>
    <n v="1750"/>
    <n v="2295"/>
    <n v="4045"/>
  </r>
  <r>
    <x v="14"/>
    <x v="8"/>
    <d v="2010-09-01T00:00:00"/>
    <x v="7"/>
    <n v="1753"/>
    <n v="2091"/>
    <n v="3844"/>
  </r>
  <r>
    <x v="14"/>
    <x v="9"/>
    <d v="2010-10-01T00:00:00"/>
    <x v="7"/>
    <n v="1879"/>
    <n v="2186"/>
    <n v="4065"/>
  </r>
  <r>
    <x v="14"/>
    <x v="10"/>
    <d v="2010-11-01T00:00:00"/>
    <x v="7"/>
    <n v="1856"/>
    <n v="2384"/>
    <n v="4240"/>
  </r>
  <r>
    <x v="14"/>
    <x v="11"/>
    <d v="2010-12-01T00:00:00"/>
    <x v="7"/>
    <n v="1977"/>
    <n v="2330"/>
    <n v="4307"/>
  </r>
  <r>
    <x v="15"/>
    <x v="0"/>
    <d v="2011-01-01T00:00:00"/>
    <x v="7"/>
    <n v="1736"/>
    <n v="2238"/>
    <n v="3974"/>
  </r>
  <r>
    <x v="15"/>
    <x v="1"/>
    <d v="2011-02-01T00:00:00"/>
    <x v="7"/>
    <n v="1710"/>
    <n v="2149"/>
    <n v="3859"/>
  </r>
  <r>
    <x v="15"/>
    <x v="2"/>
    <d v="2011-03-01T00:00:00"/>
    <x v="7"/>
    <n v="2066"/>
    <n v="1973"/>
    <n v="4039"/>
  </r>
  <r>
    <x v="15"/>
    <x v="3"/>
    <d v="2011-04-01T00:00:00"/>
    <x v="7"/>
    <n v="1935"/>
    <n v="2395"/>
    <n v="4330"/>
  </r>
  <r>
    <x v="15"/>
    <x v="4"/>
    <d v="2011-05-01T00:00:00"/>
    <x v="7"/>
    <n v="2245"/>
    <n v="2204"/>
    <n v="4449"/>
  </r>
  <r>
    <x v="15"/>
    <x v="5"/>
    <d v="2011-06-01T00:00:00"/>
    <x v="7"/>
    <n v="2233"/>
    <n v="2761"/>
    <n v="4994"/>
  </r>
  <r>
    <x v="15"/>
    <x v="6"/>
    <d v="2011-07-01T00:00:00"/>
    <x v="7"/>
    <n v="2742"/>
    <n v="2098"/>
    <n v="4840"/>
  </r>
  <r>
    <x v="15"/>
    <x v="7"/>
    <d v="2011-08-01T00:00:00"/>
    <x v="7"/>
    <n v="2964"/>
    <n v="2490"/>
    <n v="5454"/>
  </r>
  <r>
    <x v="15"/>
    <x v="8"/>
    <d v="2011-09-01T00:00:00"/>
    <x v="7"/>
    <n v="2734"/>
    <n v="2373"/>
    <n v="5107"/>
  </r>
  <r>
    <x v="15"/>
    <x v="9"/>
    <d v="2011-10-01T00:00:00"/>
    <x v="7"/>
    <n v="2574"/>
    <n v="3209"/>
    <n v="5783"/>
  </r>
  <r>
    <x v="15"/>
    <x v="10"/>
    <d v="2011-11-01T00:00:00"/>
    <x v="7"/>
    <n v="2636"/>
    <n v="3090"/>
    <n v="5726"/>
  </r>
  <r>
    <x v="15"/>
    <x v="11"/>
    <d v="2011-12-01T00:00:00"/>
    <x v="7"/>
    <n v="2386"/>
    <n v="2894"/>
    <n v="5280"/>
  </r>
  <r>
    <x v="16"/>
    <x v="0"/>
    <d v="2012-01-01T00:00:00"/>
    <x v="7"/>
    <n v="2271"/>
    <n v="2741"/>
    <n v="5012"/>
  </r>
  <r>
    <x v="16"/>
    <x v="1"/>
    <d v="2012-02-01T00:00:00"/>
    <x v="7"/>
    <n v="2152"/>
    <n v="2556"/>
    <n v="4708"/>
  </r>
  <r>
    <x v="16"/>
    <x v="2"/>
    <d v="2012-03-01T00:00:00"/>
    <x v="7"/>
    <n v="2413"/>
    <n v="2758"/>
    <n v="5171"/>
  </r>
  <r>
    <x v="16"/>
    <x v="3"/>
    <d v="2012-04-01T00:00:00"/>
    <x v="7"/>
    <n v="2226"/>
    <n v="2755"/>
    <n v="4981"/>
  </r>
  <r>
    <x v="16"/>
    <x v="4"/>
    <d v="2012-05-01T00:00:00"/>
    <x v="7"/>
    <n v="2411"/>
    <n v="3019"/>
    <n v="5430"/>
  </r>
  <r>
    <x v="16"/>
    <x v="5"/>
    <d v="2012-06-01T00:00:00"/>
    <x v="7"/>
    <n v="2371"/>
    <n v="2969"/>
    <n v="5340"/>
  </r>
  <r>
    <x v="16"/>
    <x v="6"/>
    <d v="2012-07-01T00:00:00"/>
    <x v="7"/>
    <n v="2271"/>
    <n v="2893"/>
    <n v="5164"/>
  </r>
  <r>
    <x v="16"/>
    <x v="7"/>
    <d v="2012-08-01T00:00:00"/>
    <x v="7"/>
    <n v="2392"/>
    <n v="2919"/>
    <n v="5311"/>
  </r>
  <r>
    <x v="16"/>
    <x v="8"/>
    <d v="2012-09-01T00:00:00"/>
    <x v="7"/>
    <n v="2142"/>
    <n v="2690"/>
    <n v="4832"/>
  </r>
  <r>
    <x v="16"/>
    <x v="9"/>
    <d v="2012-10-01T00:00:00"/>
    <x v="7"/>
    <n v="2464"/>
    <n v="2950"/>
    <n v="5414"/>
  </r>
  <r>
    <x v="16"/>
    <x v="10"/>
    <d v="2012-11-01T00:00:00"/>
    <x v="7"/>
    <n v="2353"/>
    <n v="2702"/>
    <n v="5055"/>
  </r>
  <r>
    <x v="16"/>
    <x v="11"/>
    <d v="2012-12-01T00:00:00"/>
    <x v="7"/>
    <n v="2378"/>
    <n v="2904"/>
    <n v="5282"/>
  </r>
  <r>
    <x v="17"/>
    <x v="0"/>
    <d v="2013-01-01T00:00:00"/>
    <x v="7"/>
    <n v="2056"/>
    <n v="2533"/>
    <n v="4589"/>
  </r>
  <r>
    <x v="17"/>
    <x v="1"/>
    <d v="2013-02-01T00:00:00"/>
    <x v="7"/>
    <n v="1909"/>
    <n v="2317"/>
    <n v="4226"/>
  </r>
  <r>
    <x v="17"/>
    <x v="2"/>
    <d v="2013-03-01T00:00:00"/>
    <x v="7"/>
    <n v="2195"/>
    <n v="2812"/>
    <n v="5007"/>
  </r>
  <r>
    <x v="17"/>
    <x v="3"/>
    <d v="2013-04-01T00:00:00"/>
    <x v="7"/>
    <n v="2158"/>
    <n v="2797"/>
    <n v="4955"/>
  </r>
  <r>
    <x v="17"/>
    <x v="4"/>
    <d v="2013-05-01T00:00:00"/>
    <x v="7"/>
    <n v="2188"/>
    <n v="2581"/>
    <n v="4769"/>
  </r>
  <r>
    <x v="17"/>
    <x v="5"/>
    <d v="2013-06-01T00:00:00"/>
    <x v="7"/>
    <n v="1856"/>
    <n v="2642"/>
    <n v="4498"/>
  </r>
  <r>
    <x v="17"/>
    <x v="6"/>
    <d v="2013-07-01T00:00:00"/>
    <x v="7"/>
    <n v="1896"/>
    <n v="2573"/>
    <n v="4469"/>
  </r>
  <r>
    <x v="17"/>
    <x v="7"/>
    <d v="2013-08-01T00:00:00"/>
    <x v="7"/>
    <n v="1838"/>
    <n v="2328"/>
    <n v="4166"/>
  </r>
  <r>
    <x v="17"/>
    <x v="8"/>
    <d v="2013-09-01T00:00:00"/>
    <x v="7"/>
    <n v="1730"/>
    <n v="2227"/>
    <n v="3957"/>
  </r>
  <r>
    <x v="17"/>
    <x v="9"/>
    <d v="2013-10-01T00:00:00"/>
    <x v="7"/>
    <n v="1879"/>
    <n v="2352"/>
    <n v="4231"/>
  </r>
  <r>
    <x v="17"/>
    <x v="10"/>
    <d v="2013-11-01T00:00:00"/>
    <x v="7"/>
    <n v="1765"/>
    <n v="2284"/>
    <n v="4049"/>
  </r>
  <r>
    <x v="17"/>
    <x v="11"/>
    <d v="2013-12-01T00:00:00"/>
    <x v="7"/>
    <n v="2109"/>
    <n v="2682"/>
    <n v="4791"/>
  </r>
  <r>
    <x v="18"/>
    <x v="0"/>
    <d v="2014-01-01T00:00:00"/>
    <x v="7"/>
    <n v="1660"/>
    <n v="2135"/>
    <n v="3795"/>
  </r>
  <r>
    <x v="18"/>
    <x v="1"/>
    <d v="2014-02-01T00:00:00"/>
    <x v="7"/>
    <n v="1646"/>
    <n v="2085"/>
    <n v="3731"/>
  </r>
  <r>
    <x v="18"/>
    <x v="2"/>
    <d v="2014-03-01T00:00:00"/>
    <x v="7"/>
    <n v="1654"/>
    <n v="2346"/>
    <n v="4000"/>
  </r>
  <r>
    <x v="18"/>
    <x v="3"/>
    <d v="2014-04-01T00:00:00"/>
    <x v="7"/>
    <n v="1825"/>
    <n v="2610"/>
    <n v="4435"/>
  </r>
  <r>
    <x v="18"/>
    <x v="4"/>
    <d v="2014-05-01T00:00:00"/>
    <x v="7"/>
    <n v="1790"/>
    <n v="2394"/>
    <n v="4184"/>
  </r>
  <r>
    <x v="18"/>
    <x v="5"/>
    <d v="2014-06-01T00:00:00"/>
    <x v="7"/>
    <n v="1714"/>
    <n v="2304"/>
    <n v="4018"/>
  </r>
  <r>
    <x v="18"/>
    <x v="6"/>
    <d v="2014-07-01T00:00:00"/>
    <x v="7"/>
    <n v="1760"/>
    <n v="2642"/>
    <n v="4402"/>
  </r>
  <r>
    <x v="18"/>
    <x v="7"/>
    <d v="2014-08-01T00:00:00"/>
    <x v="7"/>
    <n v="1691"/>
    <n v="1577"/>
    <n v="3268"/>
  </r>
  <r>
    <x v="18"/>
    <x v="8"/>
    <d v="2014-09-01T00:00:00"/>
    <x v="7"/>
    <n v="1529"/>
    <n v="1556"/>
    <n v="3085"/>
  </r>
  <r>
    <x v="18"/>
    <x v="9"/>
    <d v="2014-10-01T00:00:00"/>
    <x v="7"/>
    <n v="1524"/>
    <n v="1379"/>
    <n v="2903"/>
  </r>
  <r>
    <x v="18"/>
    <x v="10"/>
    <d v="2014-11-01T00:00:00"/>
    <x v="7"/>
    <n v="1367"/>
    <n v="1347"/>
    <n v="2714"/>
  </r>
  <r>
    <x v="18"/>
    <x v="11"/>
    <d v="2014-12-01T00:00:00"/>
    <x v="7"/>
    <n v="1476"/>
    <n v="1470"/>
    <n v="2946"/>
  </r>
  <r>
    <x v="19"/>
    <x v="0"/>
    <d v="2015-01-01T00:00:00"/>
    <x v="7"/>
    <n v="1427"/>
    <n v="1370"/>
    <n v="2797"/>
  </r>
  <r>
    <x v="19"/>
    <x v="1"/>
    <d v="2015-02-01T00:00:00"/>
    <x v="7"/>
    <n v="1196"/>
    <n v="1222"/>
    <n v="2418"/>
  </r>
  <r>
    <x v="19"/>
    <x v="2"/>
    <d v="2015-03-01T00:00:00"/>
    <x v="7"/>
    <n v="1491"/>
    <n v="1404"/>
    <n v="2895"/>
  </r>
  <r>
    <x v="19"/>
    <x v="3"/>
    <d v="2015-04-01T00:00:00"/>
    <x v="7"/>
    <n v="1323"/>
    <n v="1418"/>
    <n v="2741"/>
  </r>
  <r>
    <x v="19"/>
    <x v="4"/>
    <d v="2015-05-01T00:00:00"/>
    <x v="7"/>
    <n v="1473"/>
    <n v="1343"/>
    <n v="2816"/>
  </r>
  <r>
    <x v="19"/>
    <x v="5"/>
    <d v="2015-06-01T00:00:00"/>
    <x v="7"/>
    <n v="1368"/>
    <n v="1490"/>
    <n v="2858"/>
  </r>
  <r>
    <x v="19"/>
    <x v="6"/>
    <d v="2015-07-01T00:00:00"/>
    <x v="7"/>
    <n v="1605"/>
    <n v="1634"/>
    <n v="3239"/>
  </r>
  <r>
    <x v="19"/>
    <x v="7"/>
    <d v="2015-08-01T00:00:00"/>
    <x v="7"/>
    <n v="1473"/>
    <n v="1466"/>
    <n v="2939"/>
  </r>
  <r>
    <x v="19"/>
    <x v="8"/>
    <d v="2015-09-01T00:00:00"/>
    <x v="7"/>
    <n v="1410"/>
    <n v="1362"/>
    <n v="2772"/>
  </r>
  <r>
    <x v="19"/>
    <x v="9"/>
    <d v="2015-10-01T00:00:00"/>
    <x v="7"/>
    <n v="1470"/>
    <n v="1449"/>
    <n v="2919"/>
  </r>
  <r>
    <x v="19"/>
    <x v="10"/>
    <d v="2015-11-01T00:00:00"/>
    <x v="7"/>
    <n v="1408"/>
    <n v="1411"/>
    <n v="2819"/>
  </r>
  <r>
    <x v="0"/>
    <x v="0"/>
    <d v="1996-01-01T00:00:00"/>
    <x v="8"/>
    <n v="1084"/>
    <n v="990"/>
    <n v="2074"/>
  </r>
  <r>
    <x v="0"/>
    <x v="1"/>
    <d v="1996-02-01T00:00:00"/>
    <x v="8"/>
    <n v="938"/>
    <n v="929"/>
    <n v="1867"/>
  </r>
  <r>
    <x v="0"/>
    <x v="2"/>
    <d v="1996-03-01T00:00:00"/>
    <x v="8"/>
    <n v="1059"/>
    <n v="1102"/>
    <n v="2161"/>
  </r>
  <r>
    <x v="0"/>
    <x v="3"/>
    <d v="1996-04-01T00:00:00"/>
    <x v="8"/>
    <n v="891"/>
    <n v="879"/>
    <n v="1770"/>
  </r>
  <r>
    <x v="0"/>
    <x v="4"/>
    <d v="1996-05-01T00:00:00"/>
    <x v="8"/>
    <n v="963"/>
    <n v="1043"/>
    <n v="2006"/>
  </r>
  <r>
    <x v="0"/>
    <x v="5"/>
    <d v="1996-06-01T00:00:00"/>
    <x v="8"/>
    <n v="1165"/>
    <n v="1315"/>
    <n v="2480"/>
  </r>
  <r>
    <x v="0"/>
    <x v="6"/>
    <d v="1996-07-01T00:00:00"/>
    <x v="8"/>
    <n v="1731"/>
    <n v="1757"/>
    <n v="3488"/>
  </r>
  <r>
    <x v="0"/>
    <x v="7"/>
    <d v="1996-08-01T00:00:00"/>
    <x v="8"/>
    <n v="1722"/>
    <n v="1781"/>
    <n v="3503"/>
  </r>
  <r>
    <x v="0"/>
    <x v="8"/>
    <d v="1996-09-01T00:00:00"/>
    <x v="8"/>
    <n v="1279"/>
    <n v="1155"/>
    <n v="2434"/>
  </r>
  <r>
    <x v="0"/>
    <x v="9"/>
    <d v="1996-10-01T00:00:00"/>
    <x v="8"/>
    <n v="1259"/>
    <n v="1237"/>
    <n v="2496"/>
  </r>
  <r>
    <x v="0"/>
    <x v="10"/>
    <d v="1996-11-01T00:00:00"/>
    <x v="8"/>
    <n v="1080"/>
    <n v="1032"/>
    <n v="2112"/>
  </r>
  <r>
    <x v="0"/>
    <x v="11"/>
    <d v="1996-12-01T00:00:00"/>
    <x v="8"/>
    <n v="1128"/>
    <n v="1255"/>
    <n v="2383"/>
  </r>
  <r>
    <x v="1"/>
    <x v="0"/>
    <d v="1997-01-01T00:00:00"/>
    <x v="8"/>
    <n v="1006"/>
    <n v="832"/>
    <n v="1838"/>
  </r>
  <r>
    <x v="1"/>
    <x v="1"/>
    <d v="1997-02-01T00:00:00"/>
    <x v="8"/>
    <n v="795"/>
    <n v="787"/>
    <n v="1582"/>
  </r>
  <r>
    <x v="1"/>
    <x v="2"/>
    <d v="1997-03-01T00:00:00"/>
    <x v="8"/>
    <n v="867"/>
    <n v="849"/>
    <n v="1716"/>
  </r>
  <r>
    <x v="1"/>
    <x v="3"/>
    <d v="1997-04-01T00:00:00"/>
    <x v="8"/>
    <n v="945"/>
    <n v="946"/>
    <n v="1891"/>
  </r>
  <r>
    <x v="1"/>
    <x v="4"/>
    <d v="1997-05-01T00:00:00"/>
    <x v="8"/>
    <n v="1046"/>
    <n v="1055"/>
    <n v="2101"/>
  </r>
  <r>
    <x v="1"/>
    <x v="5"/>
    <d v="1997-06-01T00:00:00"/>
    <x v="8"/>
    <n v="1588"/>
    <n v="1679"/>
    <n v="3267"/>
  </r>
  <r>
    <x v="1"/>
    <x v="6"/>
    <d v="1997-07-01T00:00:00"/>
    <x v="8"/>
    <n v="1913"/>
    <n v="1925"/>
    <n v="3838"/>
  </r>
  <r>
    <x v="1"/>
    <x v="7"/>
    <d v="1997-08-01T00:00:00"/>
    <x v="8"/>
    <n v="2324"/>
    <n v="1938"/>
    <n v="4262"/>
  </r>
  <r>
    <x v="1"/>
    <x v="8"/>
    <d v="1997-09-01T00:00:00"/>
    <x v="8"/>
    <n v="1653"/>
    <n v="1453"/>
    <n v="3106"/>
  </r>
  <r>
    <x v="1"/>
    <x v="9"/>
    <d v="1997-10-01T00:00:00"/>
    <x v="8"/>
    <n v="1539"/>
    <n v="1443"/>
    <n v="2982"/>
  </r>
  <r>
    <x v="1"/>
    <x v="10"/>
    <d v="1997-11-01T00:00:00"/>
    <x v="8"/>
    <n v="1134"/>
    <n v="1102"/>
    <n v="2236"/>
  </r>
  <r>
    <x v="1"/>
    <x v="11"/>
    <d v="1997-12-01T00:00:00"/>
    <x v="8"/>
    <n v="1268"/>
    <n v="1270"/>
    <n v="2538"/>
  </r>
  <r>
    <x v="2"/>
    <x v="0"/>
    <d v="1998-01-01T00:00:00"/>
    <x v="8"/>
    <n v="1140"/>
    <n v="1008"/>
    <n v="2148"/>
  </r>
  <r>
    <x v="2"/>
    <x v="1"/>
    <d v="1998-02-01T00:00:00"/>
    <x v="8"/>
    <n v="938"/>
    <n v="947"/>
    <n v="1885"/>
  </r>
  <r>
    <x v="2"/>
    <x v="2"/>
    <d v="1998-03-01T00:00:00"/>
    <x v="8"/>
    <n v="1122"/>
    <n v="1123"/>
    <n v="2245"/>
  </r>
  <r>
    <x v="2"/>
    <x v="3"/>
    <d v="1998-04-01T00:00:00"/>
    <x v="8"/>
    <n v="1082"/>
    <n v="1199"/>
    <n v="2281"/>
  </r>
  <r>
    <x v="2"/>
    <x v="4"/>
    <d v="1998-05-01T00:00:00"/>
    <x v="8"/>
    <n v="1298"/>
    <n v="1314"/>
    <n v="2612"/>
  </r>
  <r>
    <x v="2"/>
    <x v="5"/>
    <d v="1998-06-01T00:00:00"/>
    <x v="8"/>
    <n v="1473"/>
    <n v="1621"/>
    <n v="3094"/>
  </r>
  <r>
    <x v="2"/>
    <x v="6"/>
    <d v="1998-07-01T00:00:00"/>
    <x v="8"/>
    <n v="1611"/>
    <n v="1631"/>
    <n v="3242"/>
  </r>
  <r>
    <x v="2"/>
    <x v="7"/>
    <d v="1998-08-01T00:00:00"/>
    <x v="8"/>
    <n v="1667"/>
    <n v="1661"/>
    <n v="3328"/>
  </r>
  <r>
    <x v="2"/>
    <x v="8"/>
    <d v="1998-09-01T00:00:00"/>
    <x v="8"/>
    <n v="1355"/>
    <n v="1352"/>
    <n v="2707"/>
  </r>
  <r>
    <x v="2"/>
    <x v="9"/>
    <d v="1998-10-01T00:00:00"/>
    <x v="8"/>
    <n v="1172"/>
    <n v="1210"/>
    <n v="2382"/>
  </r>
  <r>
    <x v="2"/>
    <x v="10"/>
    <d v="1998-11-01T00:00:00"/>
    <x v="8"/>
    <n v="965"/>
    <n v="939"/>
    <n v="1904"/>
  </r>
  <r>
    <x v="2"/>
    <x v="11"/>
    <d v="1998-12-01T00:00:00"/>
    <x v="8"/>
    <n v="967"/>
    <n v="1078"/>
    <n v="2045"/>
  </r>
  <r>
    <x v="3"/>
    <x v="0"/>
    <d v="1999-01-01T00:00:00"/>
    <x v="8"/>
    <n v="905"/>
    <n v="812"/>
    <n v="1717"/>
  </r>
  <r>
    <x v="3"/>
    <x v="1"/>
    <d v="1999-02-01T00:00:00"/>
    <x v="8"/>
    <n v="783"/>
    <n v="820"/>
    <n v="1603"/>
  </r>
  <r>
    <x v="3"/>
    <x v="2"/>
    <d v="1999-03-01T00:00:00"/>
    <x v="8"/>
    <n v="922"/>
    <n v="897"/>
    <n v="1819"/>
  </r>
  <r>
    <x v="3"/>
    <x v="3"/>
    <d v="1999-04-01T00:00:00"/>
    <x v="8"/>
    <n v="797"/>
    <n v="841"/>
    <n v="1638"/>
  </r>
  <r>
    <x v="3"/>
    <x v="4"/>
    <d v="1999-05-01T00:00:00"/>
    <x v="8"/>
    <n v="1037"/>
    <n v="1088"/>
    <n v="2125"/>
  </r>
  <r>
    <x v="3"/>
    <x v="5"/>
    <d v="1999-06-01T00:00:00"/>
    <x v="8"/>
    <n v="1545"/>
    <n v="1662"/>
    <n v="3207"/>
  </r>
  <r>
    <x v="3"/>
    <x v="6"/>
    <d v="1999-07-01T00:00:00"/>
    <x v="8"/>
    <n v="1883"/>
    <n v="2025"/>
    <n v="3908"/>
  </r>
  <r>
    <x v="3"/>
    <x v="7"/>
    <d v="1999-08-01T00:00:00"/>
    <x v="8"/>
    <n v="2093"/>
    <n v="1935"/>
    <n v="4028"/>
  </r>
  <r>
    <x v="3"/>
    <x v="8"/>
    <d v="1999-09-01T00:00:00"/>
    <x v="8"/>
    <n v="1664"/>
    <n v="1471"/>
    <n v="3135"/>
  </r>
  <r>
    <x v="3"/>
    <x v="9"/>
    <d v="1999-10-01T00:00:00"/>
    <x v="8"/>
    <n v="1481"/>
    <n v="1386"/>
    <n v="2867"/>
  </r>
  <r>
    <x v="3"/>
    <x v="10"/>
    <d v="1999-11-01T00:00:00"/>
    <x v="8"/>
    <n v="1189"/>
    <n v="1175"/>
    <n v="2364"/>
  </r>
  <r>
    <x v="3"/>
    <x v="11"/>
    <d v="1999-12-01T00:00:00"/>
    <x v="8"/>
    <n v="1272"/>
    <n v="1335"/>
    <n v="2607"/>
  </r>
  <r>
    <x v="4"/>
    <x v="0"/>
    <d v="2000-01-01T00:00:00"/>
    <x v="8"/>
    <n v="1043"/>
    <n v="911"/>
    <n v="1954"/>
  </r>
  <r>
    <x v="4"/>
    <x v="1"/>
    <d v="2000-02-01T00:00:00"/>
    <x v="8"/>
    <n v="934"/>
    <n v="920"/>
    <n v="1854"/>
  </r>
  <r>
    <x v="4"/>
    <x v="2"/>
    <d v="2000-03-01T00:00:00"/>
    <x v="8"/>
    <n v="1090"/>
    <n v="1051"/>
    <n v="2141"/>
  </r>
  <r>
    <x v="4"/>
    <x v="3"/>
    <d v="2000-04-01T00:00:00"/>
    <x v="8"/>
    <n v="990"/>
    <n v="979"/>
    <n v="1969"/>
  </r>
  <r>
    <x v="4"/>
    <x v="4"/>
    <d v="2000-05-01T00:00:00"/>
    <x v="8"/>
    <n v="1033"/>
    <n v="1137"/>
    <n v="2170"/>
  </r>
  <r>
    <x v="4"/>
    <x v="5"/>
    <d v="2000-06-01T00:00:00"/>
    <x v="8"/>
    <n v="1614"/>
    <n v="1772"/>
    <n v="3386"/>
  </r>
  <r>
    <x v="4"/>
    <x v="6"/>
    <d v="2000-07-01T00:00:00"/>
    <x v="8"/>
    <n v="2041"/>
    <n v="2032"/>
    <n v="4073"/>
  </r>
  <r>
    <x v="4"/>
    <x v="7"/>
    <d v="2000-08-01T00:00:00"/>
    <x v="8"/>
    <n v="2108"/>
    <n v="2001"/>
    <n v="4109"/>
  </r>
  <r>
    <x v="4"/>
    <x v="8"/>
    <d v="2000-09-01T00:00:00"/>
    <x v="8"/>
    <n v="1419"/>
    <n v="1260"/>
    <n v="2679"/>
  </r>
  <r>
    <x v="4"/>
    <x v="9"/>
    <d v="2000-10-01T00:00:00"/>
    <x v="8"/>
    <n v="1630"/>
    <n v="1598"/>
    <n v="3228"/>
  </r>
  <r>
    <x v="4"/>
    <x v="10"/>
    <d v="2000-11-01T00:00:00"/>
    <x v="8"/>
    <n v="1385"/>
    <n v="1313"/>
    <n v="2698"/>
  </r>
  <r>
    <x v="4"/>
    <x v="11"/>
    <d v="2000-12-01T00:00:00"/>
    <x v="8"/>
    <n v="1190"/>
    <n v="1269"/>
    <n v="2459"/>
  </r>
  <r>
    <x v="5"/>
    <x v="0"/>
    <d v="2001-01-01T00:00:00"/>
    <x v="8"/>
    <n v="1056"/>
    <n v="941"/>
    <n v="1997"/>
  </r>
  <r>
    <x v="5"/>
    <x v="1"/>
    <d v="2001-02-01T00:00:00"/>
    <x v="8"/>
    <n v="853"/>
    <n v="852"/>
    <n v="1705"/>
  </r>
  <r>
    <x v="5"/>
    <x v="2"/>
    <d v="2001-03-01T00:00:00"/>
    <x v="8"/>
    <n v="1009"/>
    <n v="1092"/>
    <n v="2101"/>
  </r>
  <r>
    <x v="5"/>
    <x v="3"/>
    <d v="2001-04-01T00:00:00"/>
    <x v="8"/>
    <n v="1113"/>
    <n v="990"/>
    <n v="2103"/>
  </r>
  <r>
    <x v="5"/>
    <x v="4"/>
    <d v="2001-05-01T00:00:00"/>
    <x v="8"/>
    <n v="1101"/>
    <n v="1198"/>
    <n v="2299"/>
  </r>
  <r>
    <x v="5"/>
    <x v="5"/>
    <d v="2001-06-01T00:00:00"/>
    <x v="8"/>
    <n v="1701"/>
    <n v="1597"/>
    <n v="3298"/>
  </r>
  <r>
    <x v="5"/>
    <x v="6"/>
    <d v="2001-07-01T00:00:00"/>
    <x v="8"/>
    <n v="1768"/>
    <n v="1818"/>
    <n v="3586"/>
  </r>
  <r>
    <x v="5"/>
    <x v="7"/>
    <d v="2001-08-01T00:00:00"/>
    <x v="8"/>
    <n v="1747"/>
    <n v="1680"/>
    <n v="3427"/>
  </r>
  <r>
    <x v="5"/>
    <x v="8"/>
    <d v="2001-09-01T00:00:00"/>
    <x v="8"/>
    <n v="801"/>
    <n v="736"/>
    <n v="1537"/>
  </r>
  <r>
    <x v="5"/>
    <x v="9"/>
    <d v="2001-10-01T00:00:00"/>
    <x v="8"/>
    <n v="948"/>
    <n v="882"/>
    <n v="1830"/>
  </r>
  <r>
    <x v="5"/>
    <x v="10"/>
    <d v="2001-11-01T00:00:00"/>
    <x v="8"/>
    <n v="706"/>
    <n v="621"/>
    <n v="1327"/>
  </r>
  <r>
    <x v="5"/>
    <x v="11"/>
    <d v="2001-12-01T00:00:00"/>
    <x v="8"/>
    <n v="662"/>
    <n v="717"/>
    <n v="1379"/>
  </r>
  <r>
    <x v="6"/>
    <x v="0"/>
    <d v="2002-01-01T00:00:00"/>
    <x v="8"/>
    <n v="693"/>
    <n v="603"/>
    <n v="1296"/>
  </r>
  <r>
    <x v="6"/>
    <x v="1"/>
    <d v="2002-02-01T00:00:00"/>
    <x v="8"/>
    <n v="653"/>
    <n v="482"/>
    <n v="1135"/>
  </r>
  <r>
    <x v="6"/>
    <x v="2"/>
    <d v="2002-03-01T00:00:00"/>
    <x v="8"/>
    <n v="832"/>
    <n v="795"/>
    <n v="1627"/>
  </r>
  <r>
    <x v="6"/>
    <x v="3"/>
    <d v="2002-04-01T00:00:00"/>
    <x v="8"/>
    <n v="803"/>
    <n v="883"/>
    <n v="1686"/>
  </r>
  <r>
    <x v="6"/>
    <x v="4"/>
    <d v="2002-05-01T00:00:00"/>
    <x v="8"/>
    <n v="875"/>
    <n v="941"/>
    <n v="1816"/>
  </r>
  <r>
    <x v="6"/>
    <x v="5"/>
    <d v="2002-06-01T00:00:00"/>
    <x v="8"/>
    <n v="1160"/>
    <n v="1301"/>
    <n v="2461"/>
  </r>
  <r>
    <x v="6"/>
    <x v="6"/>
    <d v="2002-07-01T00:00:00"/>
    <x v="8"/>
    <n v="1421"/>
    <n v="1529"/>
    <n v="2950"/>
  </r>
  <r>
    <x v="6"/>
    <x v="7"/>
    <d v="2002-08-01T00:00:00"/>
    <x v="8"/>
    <n v="1441"/>
    <n v="1386"/>
    <n v="2827"/>
  </r>
  <r>
    <x v="6"/>
    <x v="8"/>
    <d v="2002-09-01T00:00:00"/>
    <x v="8"/>
    <n v="1061"/>
    <n v="1082"/>
    <n v="2143"/>
  </r>
  <r>
    <x v="6"/>
    <x v="9"/>
    <d v="2002-10-01T00:00:00"/>
    <x v="8"/>
    <n v="1043"/>
    <n v="966"/>
    <n v="2009"/>
  </r>
  <r>
    <x v="6"/>
    <x v="10"/>
    <d v="2002-11-01T00:00:00"/>
    <x v="8"/>
    <n v="755"/>
    <n v="775"/>
    <n v="1530"/>
  </r>
  <r>
    <x v="6"/>
    <x v="11"/>
    <d v="2002-12-01T00:00:00"/>
    <x v="8"/>
    <n v="802"/>
    <n v="822"/>
    <n v="1624"/>
  </r>
  <r>
    <x v="7"/>
    <x v="0"/>
    <d v="2003-01-01T00:00:00"/>
    <x v="8"/>
    <n v="780"/>
    <n v="640"/>
    <n v="1420"/>
  </r>
  <r>
    <x v="7"/>
    <x v="1"/>
    <d v="2003-02-01T00:00:00"/>
    <x v="8"/>
    <n v="601"/>
    <n v="619"/>
    <n v="1220"/>
  </r>
  <r>
    <x v="7"/>
    <x v="2"/>
    <d v="2003-03-01T00:00:00"/>
    <x v="8"/>
    <n v="678"/>
    <n v="657"/>
    <n v="1335"/>
  </r>
  <r>
    <x v="7"/>
    <x v="3"/>
    <d v="2003-04-01T00:00:00"/>
    <x v="8"/>
    <n v="698"/>
    <n v="752"/>
    <n v="1450"/>
  </r>
  <r>
    <x v="7"/>
    <x v="4"/>
    <d v="2003-05-01T00:00:00"/>
    <x v="8"/>
    <n v="871"/>
    <n v="936"/>
    <n v="1807"/>
  </r>
  <r>
    <x v="7"/>
    <x v="5"/>
    <d v="2003-06-01T00:00:00"/>
    <x v="8"/>
    <n v="1075"/>
    <n v="1187"/>
    <n v="2262"/>
  </r>
  <r>
    <x v="7"/>
    <x v="6"/>
    <d v="2003-07-01T00:00:00"/>
    <x v="8"/>
    <n v="1306"/>
    <n v="1361"/>
    <n v="2667"/>
  </r>
  <r>
    <x v="7"/>
    <x v="7"/>
    <d v="2003-08-01T00:00:00"/>
    <x v="8"/>
    <n v="1411"/>
    <n v="1337"/>
    <n v="2748"/>
  </r>
  <r>
    <x v="7"/>
    <x v="8"/>
    <d v="2003-09-01T00:00:00"/>
    <x v="8"/>
    <n v="1010"/>
    <n v="952"/>
    <n v="1962"/>
  </r>
  <r>
    <x v="7"/>
    <x v="9"/>
    <d v="2003-10-01T00:00:00"/>
    <x v="8"/>
    <n v="1005"/>
    <n v="974"/>
    <n v="1979"/>
  </r>
  <r>
    <x v="7"/>
    <x v="10"/>
    <d v="2003-11-01T00:00:00"/>
    <x v="8"/>
    <n v="996"/>
    <n v="893"/>
    <n v="1889"/>
  </r>
  <r>
    <x v="7"/>
    <x v="11"/>
    <d v="2003-12-01T00:00:00"/>
    <x v="8"/>
    <n v="1019"/>
    <n v="1006"/>
    <n v="2025"/>
  </r>
  <r>
    <x v="8"/>
    <x v="0"/>
    <d v="2004-01-01T00:00:00"/>
    <x v="8"/>
    <n v="903"/>
    <n v="794"/>
    <n v="1697"/>
  </r>
  <r>
    <x v="8"/>
    <x v="1"/>
    <d v="2004-02-01T00:00:00"/>
    <x v="8"/>
    <n v="824"/>
    <n v="838"/>
    <n v="1662"/>
  </r>
  <r>
    <x v="8"/>
    <x v="2"/>
    <d v="2004-03-01T00:00:00"/>
    <x v="8"/>
    <n v="939"/>
    <n v="905"/>
    <n v="1844"/>
  </r>
  <r>
    <x v="8"/>
    <x v="3"/>
    <d v="2004-04-01T00:00:00"/>
    <x v="8"/>
    <n v="891"/>
    <n v="921"/>
    <n v="1812"/>
  </r>
  <r>
    <x v="8"/>
    <x v="4"/>
    <d v="2004-05-01T00:00:00"/>
    <x v="8"/>
    <n v="973"/>
    <n v="1008"/>
    <n v="1981"/>
  </r>
  <r>
    <x v="8"/>
    <x v="5"/>
    <d v="2004-06-01T00:00:00"/>
    <x v="8"/>
    <n v="1121"/>
    <n v="1214"/>
    <n v="2335"/>
  </r>
  <r>
    <x v="8"/>
    <x v="6"/>
    <d v="2004-07-01T00:00:00"/>
    <x v="8"/>
    <n v="1372"/>
    <n v="1381"/>
    <n v="2753"/>
  </r>
  <r>
    <x v="8"/>
    <x v="7"/>
    <d v="2004-08-01T00:00:00"/>
    <x v="8"/>
    <n v="1421"/>
    <n v="1271"/>
    <n v="2692"/>
  </r>
  <r>
    <x v="8"/>
    <x v="8"/>
    <d v="2004-09-01T00:00:00"/>
    <x v="8"/>
    <n v="1059"/>
    <n v="1080"/>
    <n v="2139"/>
  </r>
  <r>
    <x v="8"/>
    <x v="9"/>
    <d v="2004-10-01T00:00:00"/>
    <x v="8"/>
    <n v="1198"/>
    <n v="1068"/>
    <n v="2266"/>
  </r>
  <r>
    <x v="8"/>
    <x v="10"/>
    <d v="2004-11-01T00:00:00"/>
    <x v="8"/>
    <n v="1027"/>
    <n v="979"/>
    <n v="2006"/>
  </r>
  <r>
    <x v="8"/>
    <x v="11"/>
    <d v="2004-12-01T00:00:00"/>
    <x v="8"/>
    <n v="1102"/>
    <n v="1158"/>
    <n v="2260"/>
  </r>
  <r>
    <x v="9"/>
    <x v="0"/>
    <d v="2005-01-01T00:00:00"/>
    <x v="8"/>
    <n v="928"/>
    <n v="843"/>
    <n v="1771"/>
  </r>
  <r>
    <x v="9"/>
    <x v="1"/>
    <d v="2005-02-01T00:00:00"/>
    <x v="8"/>
    <n v="765"/>
    <n v="800"/>
    <n v="1565"/>
  </r>
  <r>
    <x v="9"/>
    <x v="2"/>
    <d v="2005-03-01T00:00:00"/>
    <x v="8"/>
    <n v="861"/>
    <n v="914"/>
    <n v="1775"/>
  </r>
  <r>
    <x v="9"/>
    <x v="3"/>
    <d v="2005-04-01T00:00:00"/>
    <x v="8"/>
    <n v="904"/>
    <n v="801"/>
    <n v="1705"/>
  </r>
  <r>
    <x v="9"/>
    <x v="4"/>
    <d v="2005-05-01T00:00:00"/>
    <x v="8"/>
    <n v="1181"/>
    <n v="1122"/>
    <n v="2303"/>
  </r>
  <r>
    <x v="9"/>
    <x v="5"/>
    <d v="2005-06-01T00:00:00"/>
    <x v="8"/>
    <n v="1256"/>
    <n v="1328"/>
    <n v="2584"/>
  </r>
  <r>
    <x v="9"/>
    <x v="6"/>
    <d v="2005-07-01T00:00:00"/>
    <x v="8"/>
    <n v="1671"/>
    <n v="1591"/>
    <n v="3262"/>
  </r>
  <r>
    <x v="9"/>
    <x v="7"/>
    <d v="2005-08-01T00:00:00"/>
    <x v="8"/>
    <n v="1601"/>
    <n v="1471"/>
    <n v="3072"/>
  </r>
  <r>
    <x v="9"/>
    <x v="8"/>
    <d v="2005-09-01T00:00:00"/>
    <x v="8"/>
    <n v="1312"/>
    <n v="1258"/>
    <n v="2570"/>
  </r>
  <r>
    <x v="9"/>
    <x v="9"/>
    <d v="2005-10-01T00:00:00"/>
    <x v="8"/>
    <n v="1187"/>
    <n v="1046"/>
    <n v="2233"/>
  </r>
  <r>
    <x v="9"/>
    <x v="10"/>
    <d v="2005-11-01T00:00:00"/>
    <x v="8"/>
    <n v="1013"/>
    <n v="922"/>
    <n v="1935"/>
  </r>
  <r>
    <x v="9"/>
    <x v="11"/>
    <d v="2005-12-01T00:00:00"/>
    <x v="8"/>
    <n v="1018"/>
    <n v="1069"/>
    <n v="2087"/>
  </r>
  <r>
    <x v="10"/>
    <x v="0"/>
    <d v="2006-01-01T00:00:00"/>
    <x v="8"/>
    <n v="952"/>
    <n v="851"/>
    <n v="1803"/>
  </r>
  <r>
    <x v="10"/>
    <x v="1"/>
    <d v="2006-02-01T00:00:00"/>
    <x v="8"/>
    <n v="963"/>
    <n v="936"/>
    <n v="1899"/>
  </r>
  <r>
    <x v="10"/>
    <x v="2"/>
    <d v="2006-03-01T00:00:00"/>
    <x v="8"/>
    <n v="1007"/>
    <n v="1015"/>
    <n v="2022"/>
  </r>
  <r>
    <x v="10"/>
    <x v="3"/>
    <d v="2006-04-01T00:00:00"/>
    <x v="8"/>
    <n v="847"/>
    <n v="845"/>
    <n v="1692"/>
  </r>
  <r>
    <x v="10"/>
    <x v="4"/>
    <d v="2006-05-01T00:00:00"/>
    <x v="8"/>
    <n v="1113"/>
    <n v="1154"/>
    <n v="2267"/>
  </r>
  <r>
    <x v="10"/>
    <x v="5"/>
    <d v="2006-06-01T00:00:00"/>
    <x v="8"/>
    <n v="1322"/>
    <n v="1366"/>
    <n v="2688"/>
  </r>
  <r>
    <x v="10"/>
    <x v="6"/>
    <d v="2006-07-01T00:00:00"/>
    <x v="8"/>
    <n v="1598"/>
    <n v="1504"/>
    <n v="3102"/>
  </r>
  <r>
    <x v="10"/>
    <x v="7"/>
    <d v="2006-08-01T00:00:00"/>
    <x v="8"/>
    <n v="1624"/>
    <n v="1472"/>
    <n v="3096"/>
  </r>
  <r>
    <x v="10"/>
    <x v="8"/>
    <d v="2006-09-01T00:00:00"/>
    <x v="8"/>
    <n v="1065"/>
    <n v="1005"/>
    <n v="2070"/>
  </r>
  <r>
    <x v="10"/>
    <x v="9"/>
    <d v="2006-10-01T00:00:00"/>
    <x v="8"/>
    <n v="1134"/>
    <n v="1085"/>
    <n v="2219"/>
  </r>
  <r>
    <x v="10"/>
    <x v="10"/>
    <d v="2006-11-01T00:00:00"/>
    <x v="8"/>
    <n v="1048"/>
    <n v="1053"/>
    <n v="2101"/>
  </r>
  <r>
    <x v="10"/>
    <x v="11"/>
    <d v="2006-12-01T00:00:00"/>
    <x v="8"/>
    <n v="982"/>
    <n v="933"/>
    <n v="1915"/>
  </r>
  <r>
    <x v="11"/>
    <x v="0"/>
    <d v="2007-01-01T00:00:00"/>
    <x v="8"/>
    <n v="997"/>
    <n v="917"/>
    <n v="1914"/>
  </r>
  <r>
    <x v="11"/>
    <x v="1"/>
    <d v="2007-02-01T00:00:00"/>
    <x v="8"/>
    <n v="930"/>
    <n v="849"/>
    <n v="1779"/>
  </r>
  <r>
    <x v="11"/>
    <x v="2"/>
    <d v="2007-03-01T00:00:00"/>
    <x v="8"/>
    <n v="1076"/>
    <n v="1011"/>
    <n v="2087"/>
  </r>
  <r>
    <x v="11"/>
    <x v="3"/>
    <d v="2007-04-01T00:00:00"/>
    <x v="8"/>
    <n v="1188"/>
    <n v="1110"/>
    <n v="2298"/>
  </r>
  <r>
    <x v="11"/>
    <x v="4"/>
    <d v="2007-05-01T00:00:00"/>
    <x v="8"/>
    <n v="1685"/>
    <n v="1738"/>
    <n v="3423"/>
  </r>
  <r>
    <x v="11"/>
    <x v="5"/>
    <d v="2007-06-01T00:00:00"/>
    <x v="8"/>
    <n v="2228"/>
    <n v="2364"/>
    <n v="4592"/>
  </r>
  <r>
    <x v="11"/>
    <x v="6"/>
    <d v="2007-07-01T00:00:00"/>
    <x v="8"/>
    <n v="2550"/>
    <n v="2473"/>
    <n v="5023"/>
  </r>
  <r>
    <x v="11"/>
    <x v="7"/>
    <d v="2007-08-01T00:00:00"/>
    <x v="8"/>
    <n v="2506"/>
    <n v="2296"/>
    <n v="4802"/>
  </r>
  <r>
    <x v="11"/>
    <x v="8"/>
    <d v="2007-09-01T00:00:00"/>
    <x v="8"/>
    <n v="2003"/>
    <n v="1809"/>
    <n v="3812"/>
  </r>
  <r>
    <x v="11"/>
    <x v="9"/>
    <d v="2007-10-01T00:00:00"/>
    <x v="8"/>
    <n v="2100"/>
    <n v="1997"/>
    <n v="4097"/>
  </r>
  <r>
    <x v="11"/>
    <x v="10"/>
    <d v="2007-11-01T00:00:00"/>
    <x v="8"/>
    <n v="1912"/>
    <n v="1873"/>
    <n v="3785"/>
  </r>
  <r>
    <x v="11"/>
    <x v="11"/>
    <d v="2007-12-01T00:00:00"/>
    <x v="8"/>
    <n v="1803"/>
    <n v="1899"/>
    <n v="3702"/>
  </r>
  <r>
    <x v="12"/>
    <x v="0"/>
    <d v="2008-01-01T00:00:00"/>
    <x v="8"/>
    <n v="1545"/>
    <n v="1346"/>
    <n v="2891"/>
  </r>
  <r>
    <x v="12"/>
    <x v="1"/>
    <d v="2008-02-01T00:00:00"/>
    <x v="8"/>
    <n v="1204"/>
    <n v="1151"/>
    <n v="2355"/>
  </r>
  <r>
    <x v="12"/>
    <x v="2"/>
    <d v="2008-03-01T00:00:00"/>
    <x v="8"/>
    <n v="1252"/>
    <n v="1327"/>
    <n v="2579"/>
  </r>
  <r>
    <x v="12"/>
    <x v="3"/>
    <d v="2008-04-01T00:00:00"/>
    <x v="8"/>
    <n v="1269"/>
    <n v="1317"/>
    <n v="2586"/>
  </r>
  <r>
    <x v="12"/>
    <x v="4"/>
    <d v="2008-05-01T00:00:00"/>
    <x v="8"/>
    <n v="1437"/>
    <n v="1484"/>
    <n v="2921"/>
  </r>
  <r>
    <x v="12"/>
    <x v="5"/>
    <d v="2008-06-01T00:00:00"/>
    <x v="8"/>
    <n v="1605"/>
    <n v="1722"/>
    <n v="3327"/>
  </r>
  <r>
    <x v="12"/>
    <x v="6"/>
    <d v="2008-07-01T00:00:00"/>
    <x v="8"/>
    <n v="1794"/>
    <n v="1884"/>
    <n v="3678"/>
  </r>
  <r>
    <x v="12"/>
    <x v="7"/>
    <d v="2008-08-01T00:00:00"/>
    <x v="8"/>
    <n v="1864"/>
    <n v="1851"/>
    <n v="3715"/>
  </r>
  <r>
    <x v="12"/>
    <x v="8"/>
    <d v="2008-09-01T00:00:00"/>
    <x v="8"/>
    <n v="1653"/>
    <n v="1538"/>
    <n v="3191"/>
  </r>
  <r>
    <x v="12"/>
    <x v="9"/>
    <d v="2008-10-01T00:00:00"/>
    <x v="8"/>
    <n v="1503"/>
    <n v="1539"/>
    <n v="3042"/>
  </r>
  <r>
    <x v="12"/>
    <x v="10"/>
    <d v="2008-11-01T00:00:00"/>
    <x v="8"/>
    <n v="1253"/>
    <n v="1233"/>
    <n v="2486"/>
  </r>
  <r>
    <x v="12"/>
    <x v="11"/>
    <d v="2008-12-01T00:00:00"/>
    <x v="8"/>
    <n v="1275"/>
    <n v="1511"/>
    <n v="2786"/>
  </r>
  <r>
    <x v="13"/>
    <x v="0"/>
    <d v="2009-01-01T00:00:00"/>
    <x v="8"/>
    <n v="1170"/>
    <n v="1169"/>
    <n v="2339"/>
  </r>
  <r>
    <x v="13"/>
    <x v="1"/>
    <d v="2009-02-01T00:00:00"/>
    <x v="8"/>
    <n v="963"/>
    <n v="1011"/>
    <n v="1974"/>
  </r>
  <r>
    <x v="13"/>
    <x v="2"/>
    <d v="2009-03-01T00:00:00"/>
    <x v="8"/>
    <n v="946"/>
    <n v="1025"/>
    <n v="1971"/>
  </r>
  <r>
    <x v="13"/>
    <x v="3"/>
    <d v="2009-04-01T00:00:00"/>
    <x v="8"/>
    <n v="1096"/>
    <n v="1061"/>
    <n v="2157"/>
  </r>
  <r>
    <x v="13"/>
    <x v="4"/>
    <d v="2009-05-01T00:00:00"/>
    <x v="8"/>
    <n v="1171"/>
    <n v="1200"/>
    <n v="2371"/>
  </r>
  <r>
    <x v="13"/>
    <x v="5"/>
    <d v="2009-06-01T00:00:00"/>
    <x v="8"/>
    <n v="1230"/>
    <n v="1360"/>
    <n v="2590"/>
  </r>
  <r>
    <x v="13"/>
    <x v="6"/>
    <d v="2009-07-01T00:00:00"/>
    <x v="8"/>
    <n v="1355"/>
    <n v="1364"/>
    <n v="2719"/>
  </r>
  <r>
    <x v="13"/>
    <x v="7"/>
    <d v="2009-08-01T00:00:00"/>
    <x v="8"/>
    <n v="1290"/>
    <n v="1281"/>
    <n v="2571"/>
  </r>
  <r>
    <x v="13"/>
    <x v="8"/>
    <d v="2009-09-01T00:00:00"/>
    <x v="8"/>
    <n v="1254"/>
    <n v="1242"/>
    <n v="2496"/>
  </r>
  <r>
    <x v="13"/>
    <x v="9"/>
    <d v="2009-10-01T00:00:00"/>
    <x v="8"/>
    <n v="1311"/>
    <n v="1377"/>
    <n v="2688"/>
  </r>
  <r>
    <x v="13"/>
    <x v="10"/>
    <d v="2009-11-01T00:00:00"/>
    <x v="8"/>
    <n v="1156"/>
    <n v="1203"/>
    <n v="2359"/>
  </r>
  <r>
    <x v="13"/>
    <x v="11"/>
    <d v="2009-12-01T00:00:00"/>
    <x v="8"/>
    <n v="1132"/>
    <n v="1270"/>
    <n v="2402"/>
  </r>
  <r>
    <x v="14"/>
    <x v="0"/>
    <d v="2010-01-01T00:00:00"/>
    <x v="8"/>
    <n v="1043"/>
    <n v="1026"/>
    <n v="2069"/>
  </r>
  <r>
    <x v="14"/>
    <x v="1"/>
    <d v="2010-02-01T00:00:00"/>
    <x v="8"/>
    <n v="921"/>
    <n v="974"/>
    <n v="1895"/>
  </r>
  <r>
    <x v="14"/>
    <x v="2"/>
    <d v="2010-03-01T00:00:00"/>
    <x v="8"/>
    <n v="1007"/>
    <n v="1019"/>
    <n v="2026"/>
  </r>
  <r>
    <x v="14"/>
    <x v="3"/>
    <d v="2010-04-01T00:00:00"/>
    <x v="8"/>
    <n v="950"/>
    <n v="1087"/>
    <n v="2037"/>
  </r>
  <r>
    <x v="14"/>
    <x v="4"/>
    <d v="2010-05-01T00:00:00"/>
    <x v="8"/>
    <n v="1086"/>
    <n v="1240"/>
    <n v="2326"/>
  </r>
  <r>
    <x v="14"/>
    <x v="5"/>
    <d v="2010-06-01T00:00:00"/>
    <x v="8"/>
    <n v="1210"/>
    <n v="1351"/>
    <n v="2561"/>
  </r>
  <r>
    <x v="14"/>
    <x v="6"/>
    <d v="2010-07-01T00:00:00"/>
    <x v="8"/>
    <n v="1632"/>
    <n v="1803"/>
    <n v="3435"/>
  </r>
  <r>
    <x v="14"/>
    <x v="7"/>
    <d v="2010-08-01T00:00:00"/>
    <x v="8"/>
    <n v="1598"/>
    <n v="1534"/>
    <n v="3132"/>
  </r>
  <r>
    <x v="14"/>
    <x v="8"/>
    <d v="2010-09-01T00:00:00"/>
    <x v="8"/>
    <n v="1348"/>
    <n v="1360"/>
    <n v="2708"/>
  </r>
  <r>
    <x v="14"/>
    <x v="9"/>
    <d v="2010-10-01T00:00:00"/>
    <x v="8"/>
    <n v="1318"/>
    <n v="1348"/>
    <n v="2666"/>
  </r>
  <r>
    <x v="14"/>
    <x v="10"/>
    <d v="2010-11-01T00:00:00"/>
    <x v="8"/>
    <n v="1034"/>
    <n v="1115"/>
    <n v="2149"/>
  </r>
  <r>
    <x v="14"/>
    <x v="11"/>
    <d v="2010-12-01T00:00:00"/>
    <x v="8"/>
    <n v="1038"/>
    <n v="1276"/>
    <n v="2314"/>
  </r>
  <r>
    <x v="15"/>
    <x v="0"/>
    <d v="2011-01-01T00:00:00"/>
    <x v="8"/>
    <n v="847"/>
    <n v="923"/>
    <n v="1770"/>
  </r>
  <r>
    <x v="15"/>
    <x v="1"/>
    <d v="2011-02-01T00:00:00"/>
    <x v="8"/>
    <n v="750"/>
    <n v="904"/>
    <n v="1654"/>
  </r>
  <r>
    <x v="15"/>
    <x v="2"/>
    <d v="2011-03-01T00:00:00"/>
    <x v="8"/>
    <n v="966"/>
    <n v="1021"/>
    <n v="1987"/>
  </r>
  <r>
    <x v="15"/>
    <x v="3"/>
    <d v="2011-04-01T00:00:00"/>
    <x v="8"/>
    <n v="948"/>
    <n v="946"/>
    <n v="1894"/>
  </r>
  <r>
    <x v="15"/>
    <x v="4"/>
    <d v="2011-05-01T00:00:00"/>
    <x v="8"/>
    <n v="1165"/>
    <n v="1334"/>
    <n v="2499"/>
  </r>
  <r>
    <x v="15"/>
    <x v="5"/>
    <d v="2011-06-01T00:00:00"/>
    <x v="8"/>
    <n v="1118"/>
    <n v="1308"/>
    <n v="2426"/>
  </r>
  <r>
    <x v="15"/>
    <x v="6"/>
    <d v="2011-07-01T00:00:00"/>
    <x v="8"/>
    <n v="1397"/>
    <n v="1444"/>
    <n v="2841"/>
  </r>
  <r>
    <x v="15"/>
    <x v="7"/>
    <d v="2011-08-01T00:00:00"/>
    <x v="8"/>
    <n v="1440"/>
    <n v="1469"/>
    <n v="2909"/>
  </r>
  <r>
    <x v="15"/>
    <x v="8"/>
    <d v="2011-09-01T00:00:00"/>
    <x v="8"/>
    <n v="1307"/>
    <n v="1344"/>
    <n v="2651"/>
  </r>
  <r>
    <x v="15"/>
    <x v="9"/>
    <d v="2011-10-01T00:00:00"/>
    <x v="8"/>
    <n v="1261"/>
    <n v="1326"/>
    <n v="2587"/>
  </r>
  <r>
    <x v="15"/>
    <x v="10"/>
    <d v="2011-11-01T00:00:00"/>
    <x v="8"/>
    <n v="1023"/>
    <n v="1117"/>
    <n v="2140"/>
  </r>
  <r>
    <x v="15"/>
    <x v="11"/>
    <d v="2011-12-01T00:00:00"/>
    <x v="8"/>
    <n v="1080"/>
    <n v="1199"/>
    <n v="2279"/>
  </r>
  <r>
    <x v="16"/>
    <x v="0"/>
    <d v="2012-01-01T00:00:00"/>
    <x v="8"/>
    <n v="872"/>
    <n v="921"/>
    <n v="1793"/>
  </r>
  <r>
    <x v="16"/>
    <x v="1"/>
    <d v="2012-02-01T00:00:00"/>
    <x v="8"/>
    <n v="820"/>
    <n v="911"/>
    <n v="1731"/>
  </r>
  <r>
    <x v="16"/>
    <x v="2"/>
    <d v="2012-03-01T00:00:00"/>
    <x v="8"/>
    <n v="824"/>
    <n v="882"/>
    <n v="1706"/>
  </r>
  <r>
    <x v="16"/>
    <x v="3"/>
    <d v="2012-04-01T00:00:00"/>
    <x v="8"/>
    <n v="893"/>
    <n v="939"/>
    <n v="1832"/>
  </r>
  <r>
    <x v="16"/>
    <x v="4"/>
    <d v="2012-05-01T00:00:00"/>
    <x v="8"/>
    <n v="1032"/>
    <n v="1211"/>
    <n v="2243"/>
  </r>
  <r>
    <x v="16"/>
    <x v="5"/>
    <d v="2012-06-01T00:00:00"/>
    <x v="8"/>
    <n v="1158"/>
    <n v="1325"/>
    <n v="2483"/>
  </r>
  <r>
    <x v="16"/>
    <x v="6"/>
    <d v="2012-07-01T00:00:00"/>
    <x v="8"/>
    <n v="1362"/>
    <n v="1390"/>
    <n v="2752"/>
  </r>
  <r>
    <x v="16"/>
    <x v="7"/>
    <d v="2012-08-01T00:00:00"/>
    <x v="8"/>
    <n v="1409"/>
    <n v="1433"/>
    <n v="2842"/>
  </r>
  <r>
    <x v="16"/>
    <x v="8"/>
    <d v="2012-09-01T00:00:00"/>
    <x v="8"/>
    <n v="1208"/>
    <n v="1170"/>
    <n v="2378"/>
  </r>
  <r>
    <x v="16"/>
    <x v="9"/>
    <d v="2012-10-01T00:00:00"/>
    <x v="8"/>
    <n v="1131"/>
    <n v="1069"/>
    <n v="2200"/>
  </r>
  <r>
    <x v="16"/>
    <x v="10"/>
    <d v="2012-11-01T00:00:00"/>
    <x v="8"/>
    <n v="1096"/>
    <n v="1183"/>
    <n v="2279"/>
  </r>
  <r>
    <x v="16"/>
    <x v="11"/>
    <d v="2012-12-01T00:00:00"/>
    <x v="8"/>
    <n v="1100"/>
    <n v="1132"/>
    <n v="2232"/>
  </r>
  <r>
    <x v="17"/>
    <x v="0"/>
    <d v="2013-01-01T00:00:00"/>
    <x v="8"/>
    <n v="813"/>
    <n v="876"/>
    <n v="1689"/>
  </r>
  <r>
    <x v="17"/>
    <x v="1"/>
    <d v="2013-02-01T00:00:00"/>
    <x v="8"/>
    <n v="834"/>
    <n v="915"/>
    <n v="1749"/>
  </r>
  <r>
    <x v="17"/>
    <x v="2"/>
    <d v="2013-03-01T00:00:00"/>
    <x v="8"/>
    <n v="941"/>
    <n v="1044"/>
    <n v="1985"/>
  </r>
  <r>
    <x v="17"/>
    <x v="3"/>
    <d v="2013-04-01T00:00:00"/>
    <x v="8"/>
    <n v="1000"/>
    <n v="1027"/>
    <n v="2027"/>
  </r>
  <r>
    <x v="17"/>
    <x v="4"/>
    <d v="2013-05-01T00:00:00"/>
    <x v="8"/>
    <n v="1182"/>
    <n v="1309"/>
    <n v="2491"/>
  </r>
  <r>
    <x v="17"/>
    <x v="5"/>
    <d v="2013-06-01T00:00:00"/>
    <x v="8"/>
    <n v="1418"/>
    <n v="1582"/>
    <n v="3000"/>
  </r>
  <r>
    <x v="17"/>
    <x v="6"/>
    <d v="2013-07-01T00:00:00"/>
    <x v="8"/>
    <n v="1642"/>
    <n v="1597"/>
    <n v="3239"/>
  </r>
  <r>
    <x v="17"/>
    <x v="7"/>
    <d v="2013-08-01T00:00:00"/>
    <x v="8"/>
    <n v="1546"/>
    <n v="1586"/>
    <n v="3132"/>
  </r>
  <r>
    <x v="17"/>
    <x v="8"/>
    <d v="2013-09-01T00:00:00"/>
    <x v="8"/>
    <n v="1273"/>
    <n v="1175"/>
    <n v="2448"/>
  </r>
  <r>
    <x v="17"/>
    <x v="9"/>
    <d v="2013-10-01T00:00:00"/>
    <x v="8"/>
    <n v="1202"/>
    <n v="1118"/>
    <n v="2320"/>
  </r>
  <r>
    <x v="17"/>
    <x v="10"/>
    <d v="2013-11-01T00:00:00"/>
    <x v="8"/>
    <n v="986"/>
    <n v="953"/>
    <n v="1939"/>
  </r>
  <r>
    <x v="17"/>
    <x v="11"/>
    <d v="2013-12-01T00:00:00"/>
    <x v="8"/>
    <n v="1219"/>
    <n v="1272"/>
    <n v="2491"/>
  </r>
  <r>
    <x v="18"/>
    <x v="0"/>
    <d v="2014-01-01T00:00:00"/>
    <x v="8"/>
    <n v="761"/>
    <n v="686"/>
    <n v="1447"/>
  </r>
  <r>
    <x v="18"/>
    <x v="1"/>
    <d v="2014-02-01T00:00:00"/>
    <x v="8"/>
    <n v="639"/>
    <n v="622"/>
    <n v="1261"/>
  </r>
  <r>
    <x v="18"/>
    <x v="2"/>
    <d v="2014-03-01T00:00:00"/>
    <x v="8"/>
    <n v="665"/>
    <n v="727"/>
    <n v="1392"/>
  </r>
  <r>
    <x v="18"/>
    <x v="3"/>
    <d v="2014-04-01T00:00:00"/>
    <x v="8"/>
    <n v="775"/>
    <n v="831"/>
    <n v="1606"/>
  </r>
  <r>
    <x v="18"/>
    <x v="4"/>
    <d v="2014-05-01T00:00:00"/>
    <x v="8"/>
    <n v="861"/>
    <n v="945"/>
    <n v="1806"/>
  </r>
  <r>
    <x v="18"/>
    <x v="5"/>
    <d v="2014-06-01T00:00:00"/>
    <x v="8"/>
    <n v="1101"/>
    <n v="1211"/>
    <n v="2312"/>
  </r>
  <r>
    <x v="18"/>
    <x v="6"/>
    <d v="2014-07-01T00:00:00"/>
    <x v="8"/>
    <n v="1100"/>
    <n v="1186"/>
    <n v="2286"/>
  </r>
  <r>
    <x v="18"/>
    <x v="7"/>
    <d v="2014-08-01T00:00:00"/>
    <x v="8"/>
    <n v="1076"/>
    <n v="1039"/>
    <n v="2115"/>
  </r>
  <r>
    <x v="18"/>
    <x v="8"/>
    <d v="2014-09-01T00:00:00"/>
    <x v="8"/>
    <n v="638"/>
    <n v="648"/>
    <n v="1286"/>
  </r>
  <r>
    <x v="18"/>
    <x v="9"/>
    <d v="2014-10-01T00:00:00"/>
    <x v="8"/>
    <n v="377"/>
    <n v="432"/>
    <n v="809"/>
  </r>
  <r>
    <x v="18"/>
    <x v="10"/>
    <d v="2014-11-01T00:00:00"/>
    <x v="8"/>
    <n v="263"/>
    <n v="269"/>
    <n v="532"/>
  </r>
  <r>
    <x v="18"/>
    <x v="11"/>
    <d v="2014-12-01T00:00:00"/>
    <x v="8"/>
    <n v="356"/>
    <n v="350"/>
    <n v="706"/>
  </r>
  <r>
    <x v="19"/>
    <x v="0"/>
    <d v="2015-01-01T00:00:00"/>
    <x v="8"/>
    <n v="138"/>
    <n v="172"/>
    <n v="310"/>
  </r>
  <r>
    <x v="19"/>
    <x v="1"/>
    <d v="2015-02-01T00:00:00"/>
    <x v="8"/>
    <n v="113"/>
    <n v="115"/>
    <n v="228"/>
  </r>
  <r>
    <x v="19"/>
    <x v="2"/>
    <d v="2015-03-01T00:00:00"/>
    <x v="8"/>
    <n v="92"/>
    <n v="96"/>
    <n v="188"/>
  </r>
  <r>
    <x v="19"/>
    <x v="3"/>
    <d v="2015-04-01T00:00:00"/>
    <x v="8"/>
    <n v="0"/>
    <n v="0"/>
    <n v="0"/>
  </r>
  <r>
    <x v="19"/>
    <x v="4"/>
    <d v="2015-05-01T00:00:00"/>
    <x v="8"/>
    <n v="0"/>
    <n v="0"/>
    <n v="0"/>
  </r>
  <r>
    <x v="19"/>
    <x v="5"/>
    <d v="2015-06-01T00:00:00"/>
    <x v="8"/>
    <n v="0"/>
    <n v="0"/>
    <n v="0"/>
  </r>
  <r>
    <x v="19"/>
    <x v="6"/>
    <d v="2015-07-01T00:00:00"/>
    <x v="8"/>
    <n v="0"/>
    <n v="0"/>
    <n v="0"/>
  </r>
  <r>
    <x v="19"/>
    <x v="7"/>
    <d v="2015-08-01T00:00:00"/>
    <x v="8"/>
    <n v="0"/>
    <n v="0"/>
    <n v="0"/>
  </r>
  <r>
    <x v="19"/>
    <x v="8"/>
    <d v="2015-09-01T00:00:00"/>
    <x v="8"/>
    <n v="0"/>
    <n v="0"/>
    <n v="0"/>
  </r>
  <r>
    <x v="19"/>
    <x v="9"/>
    <d v="2015-10-01T00:00:00"/>
    <x v="8"/>
    <n v="0"/>
    <n v="0"/>
    <n v="0"/>
  </r>
  <r>
    <x v="19"/>
    <x v="10"/>
    <d v="2015-11-01T00:00:00"/>
    <x v="8"/>
    <n v="165"/>
    <n v="135"/>
    <n v="300"/>
  </r>
  <r>
    <x v="19"/>
    <x v="11"/>
    <d v="2015-12-01T00:00:00"/>
    <x v="8"/>
    <n v="589"/>
    <n v="553"/>
    <n v="1142"/>
  </r>
  <r>
    <x v="0"/>
    <x v="0"/>
    <d v="1996-01-01T00:00:00"/>
    <x v="9"/>
    <n v="245"/>
    <n v="222"/>
    <n v="467"/>
  </r>
  <r>
    <x v="0"/>
    <x v="1"/>
    <d v="1996-02-01T00:00:00"/>
    <x v="9"/>
    <n v="218"/>
    <n v="234"/>
    <n v="452"/>
  </r>
  <r>
    <x v="0"/>
    <x v="2"/>
    <d v="1996-03-01T00:00:00"/>
    <x v="9"/>
    <n v="256"/>
    <n v="229"/>
    <n v="485"/>
  </r>
  <r>
    <x v="0"/>
    <x v="3"/>
    <d v="1996-04-01T00:00:00"/>
    <x v="9"/>
    <n v="214"/>
    <n v="201"/>
    <n v="415"/>
  </r>
  <r>
    <x v="0"/>
    <x v="4"/>
    <d v="1996-05-01T00:00:00"/>
    <x v="9"/>
    <n v="225"/>
    <n v="210"/>
    <n v="435"/>
  </r>
  <r>
    <x v="0"/>
    <x v="5"/>
    <d v="1996-06-01T00:00:00"/>
    <x v="9"/>
    <n v="242"/>
    <n v="223"/>
    <n v="465"/>
  </r>
  <r>
    <x v="0"/>
    <x v="6"/>
    <d v="1996-07-01T00:00:00"/>
    <x v="9"/>
    <n v="250"/>
    <n v="218"/>
    <n v="468"/>
  </r>
  <r>
    <x v="0"/>
    <x v="7"/>
    <d v="1996-08-01T00:00:00"/>
    <x v="9"/>
    <n v="247"/>
    <n v="264"/>
    <n v="511"/>
  </r>
  <r>
    <x v="0"/>
    <x v="8"/>
    <d v="1996-09-01T00:00:00"/>
    <x v="9"/>
    <n v="223"/>
    <n v="209"/>
    <n v="432"/>
  </r>
  <r>
    <x v="0"/>
    <x v="9"/>
    <d v="1996-10-01T00:00:00"/>
    <x v="9"/>
    <n v="262"/>
    <n v="242"/>
    <n v="504"/>
  </r>
  <r>
    <x v="0"/>
    <x v="10"/>
    <d v="1996-11-01T00:00:00"/>
    <x v="9"/>
    <n v="261"/>
    <n v="206"/>
    <n v="467"/>
  </r>
  <r>
    <x v="0"/>
    <x v="11"/>
    <d v="1996-12-01T00:00:00"/>
    <x v="9"/>
    <n v="238"/>
    <n v="221"/>
    <n v="459"/>
  </r>
  <r>
    <x v="1"/>
    <x v="0"/>
    <d v="1997-01-01T00:00:00"/>
    <x v="9"/>
    <n v="245"/>
    <n v="256"/>
    <n v="501"/>
  </r>
  <r>
    <x v="1"/>
    <x v="1"/>
    <d v="1997-02-01T00:00:00"/>
    <x v="9"/>
    <n v="233"/>
    <n v="198"/>
    <n v="431"/>
  </r>
  <r>
    <x v="1"/>
    <x v="2"/>
    <d v="1997-03-01T00:00:00"/>
    <x v="9"/>
    <n v="215"/>
    <n v="225"/>
    <n v="440"/>
  </r>
  <r>
    <x v="1"/>
    <x v="3"/>
    <d v="1997-04-01T00:00:00"/>
    <x v="9"/>
    <n v="232"/>
    <n v="216"/>
    <n v="448"/>
  </r>
  <r>
    <x v="1"/>
    <x v="4"/>
    <d v="1997-05-01T00:00:00"/>
    <x v="9"/>
    <n v="247"/>
    <n v="245"/>
    <n v="492"/>
  </r>
  <r>
    <x v="1"/>
    <x v="5"/>
    <d v="1997-06-01T00:00:00"/>
    <x v="9"/>
    <n v="254"/>
    <n v="231"/>
    <n v="485"/>
  </r>
  <r>
    <x v="1"/>
    <x v="6"/>
    <d v="1997-07-01T00:00:00"/>
    <x v="9"/>
    <n v="231"/>
    <n v="215"/>
    <n v="446"/>
  </r>
  <r>
    <x v="1"/>
    <x v="7"/>
    <d v="1997-08-01T00:00:00"/>
    <x v="9"/>
    <n v="233"/>
    <n v="232"/>
    <n v="465"/>
  </r>
  <r>
    <x v="1"/>
    <x v="8"/>
    <d v="1997-09-01T00:00:00"/>
    <x v="9"/>
    <n v="230"/>
    <n v="214"/>
    <n v="444"/>
  </r>
  <r>
    <x v="1"/>
    <x v="9"/>
    <d v="1997-10-01T00:00:00"/>
    <x v="9"/>
    <n v="227"/>
    <n v="213"/>
    <n v="440"/>
  </r>
  <r>
    <x v="1"/>
    <x v="10"/>
    <d v="1997-11-01T00:00:00"/>
    <x v="9"/>
    <n v="217"/>
    <n v="225"/>
    <n v="442"/>
  </r>
  <r>
    <x v="1"/>
    <x v="11"/>
    <d v="1997-12-01T00:00:00"/>
    <x v="9"/>
    <n v="240"/>
    <n v="225"/>
    <n v="465"/>
  </r>
  <r>
    <x v="2"/>
    <x v="0"/>
    <d v="1998-01-01T00:00:00"/>
    <x v="9"/>
    <n v="285"/>
    <n v="230"/>
    <n v="515"/>
  </r>
  <r>
    <x v="2"/>
    <x v="1"/>
    <d v="1998-02-01T00:00:00"/>
    <x v="9"/>
    <n v="196"/>
    <n v="218"/>
    <n v="414"/>
  </r>
  <r>
    <x v="2"/>
    <x v="2"/>
    <d v="1998-03-01T00:00:00"/>
    <x v="9"/>
    <n v="186"/>
    <n v="183"/>
    <n v="369"/>
  </r>
  <r>
    <x v="2"/>
    <x v="3"/>
    <d v="1998-04-01T00:00:00"/>
    <x v="9"/>
    <n v="245"/>
    <n v="251"/>
    <n v="496"/>
  </r>
  <r>
    <x v="2"/>
    <x v="4"/>
    <d v="1998-05-01T00:00:00"/>
    <x v="9"/>
    <n v="277"/>
    <n v="254"/>
    <n v="531"/>
  </r>
  <r>
    <x v="2"/>
    <x v="5"/>
    <d v="1998-06-01T00:00:00"/>
    <x v="9"/>
    <n v="260"/>
    <n v="266"/>
    <n v="526"/>
  </r>
  <r>
    <x v="2"/>
    <x v="6"/>
    <d v="1998-07-01T00:00:00"/>
    <x v="9"/>
    <n v="340"/>
    <n v="272"/>
    <n v="612"/>
  </r>
  <r>
    <x v="2"/>
    <x v="7"/>
    <d v="1998-08-01T00:00:00"/>
    <x v="9"/>
    <n v="349"/>
    <n v="315"/>
    <n v="664"/>
  </r>
  <r>
    <x v="2"/>
    <x v="8"/>
    <d v="1998-09-01T00:00:00"/>
    <x v="9"/>
    <n v="212"/>
    <n v="187"/>
    <n v="399"/>
  </r>
  <r>
    <x v="2"/>
    <x v="9"/>
    <d v="1998-10-01T00:00:00"/>
    <x v="9"/>
    <n v="247"/>
    <n v="230"/>
    <n v="477"/>
  </r>
  <r>
    <x v="2"/>
    <x v="10"/>
    <d v="1998-11-01T00:00:00"/>
    <x v="9"/>
    <n v="214"/>
    <n v="204"/>
    <n v="418"/>
  </r>
  <r>
    <x v="2"/>
    <x v="11"/>
    <d v="1998-12-01T00:00:00"/>
    <x v="9"/>
    <n v="267"/>
    <n v="260"/>
    <n v="527"/>
  </r>
  <r>
    <x v="3"/>
    <x v="0"/>
    <d v="1999-01-01T00:00:00"/>
    <x v="9"/>
    <n v="203"/>
    <n v="166"/>
    <n v="369"/>
  </r>
  <r>
    <x v="3"/>
    <x v="1"/>
    <d v="1999-02-01T00:00:00"/>
    <x v="9"/>
    <n v="224"/>
    <n v="266"/>
    <n v="490"/>
  </r>
  <r>
    <x v="3"/>
    <x v="2"/>
    <d v="1999-03-01T00:00:00"/>
    <x v="9"/>
    <n v="320"/>
    <n v="356"/>
    <n v="676"/>
  </r>
  <r>
    <x v="3"/>
    <x v="3"/>
    <d v="1999-04-01T00:00:00"/>
    <x v="9"/>
    <n v="223"/>
    <n v="284"/>
    <n v="507"/>
  </r>
  <r>
    <x v="3"/>
    <x v="4"/>
    <d v="1999-05-01T00:00:00"/>
    <x v="9"/>
    <n v="222"/>
    <n v="239"/>
    <n v="461"/>
  </r>
  <r>
    <x v="3"/>
    <x v="5"/>
    <d v="1999-06-01T00:00:00"/>
    <x v="9"/>
    <n v="208"/>
    <n v="243"/>
    <n v="451"/>
  </r>
  <r>
    <x v="3"/>
    <x v="6"/>
    <d v="1999-07-01T00:00:00"/>
    <x v="9"/>
    <n v="274"/>
    <n v="298"/>
    <n v="572"/>
  </r>
  <r>
    <x v="3"/>
    <x v="7"/>
    <d v="1999-08-01T00:00:00"/>
    <x v="9"/>
    <n v="268"/>
    <n v="253"/>
    <n v="521"/>
  </r>
  <r>
    <x v="3"/>
    <x v="8"/>
    <d v="1999-09-01T00:00:00"/>
    <x v="9"/>
    <n v="240"/>
    <n v="202"/>
    <n v="442"/>
  </r>
  <r>
    <x v="3"/>
    <x v="9"/>
    <d v="1999-10-01T00:00:00"/>
    <x v="9"/>
    <n v="244"/>
    <n v="237"/>
    <n v="481"/>
  </r>
  <r>
    <x v="3"/>
    <x v="10"/>
    <d v="1999-11-01T00:00:00"/>
    <x v="9"/>
    <n v="208"/>
    <n v="220"/>
    <n v="428"/>
  </r>
  <r>
    <x v="3"/>
    <x v="11"/>
    <d v="1999-12-01T00:00:00"/>
    <x v="9"/>
    <n v="228"/>
    <n v="210"/>
    <n v="438"/>
  </r>
  <r>
    <x v="4"/>
    <x v="0"/>
    <d v="2000-01-01T00:00:00"/>
    <x v="9"/>
    <n v="207"/>
    <n v="186"/>
    <n v="393"/>
  </r>
  <r>
    <x v="4"/>
    <x v="1"/>
    <d v="2000-02-01T00:00:00"/>
    <x v="9"/>
    <n v="257"/>
    <n v="223"/>
    <n v="480"/>
  </r>
  <r>
    <x v="4"/>
    <x v="2"/>
    <d v="2000-03-01T00:00:00"/>
    <x v="9"/>
    <n v="216"/>
    <n v="195"/>
    <n v="411"/>
  </r>
  <r>
    <x v="4"/>
    <x v="3"/>
    <d v="2000-04-01T00:00:00"/>
    <x v="9"/>
    <n v="212"/>
    <n v="198"/>
    <n v="410"/>
  </r>
  <r>
    <x v="4"/>
    <x v="4"/>
    <d v="2000-05-01T00:00:00"/>
    <x v="9"/>
    <n v="225"/>
    <n v="246"/>
    <n v="471"/>
  </r>
  <r>
    <x v="4"/>
    <x v="5"/>
    <d v="2000-06-01T00:00:00"/>
    <x v="9"/>
    <n v="272"/>
    <n v="268"/>
    <n v="540"/>
  </r>
  <r>
    <x v="4"/>
    <x v="6"/>
    <d v="2000-07-01T00:00:00"/>
    <x v="9"/>
    <n v="283"/>
    <n v="252"/>
    <n v="535"/>
  </r>
  <r>
    <x v="4"/>
    <x v="7"/>
    <d v="2000-08-01T00:00:00"/>
    <x v="9"/>
    <n v="299"/>
    <n v="269"/>
    <n v="568"/>
  </r>
  <r>
    <x v="4"/>
    <x v="8"/>
    <d v="2000-09-01T00:00:00"/>
    <x v="9"/>
    <n v="207"/>
    <n v="171"/>
    <n v="378"/>
  </r>
  <r>
    <x v="4"/>
    <x v="9"/>
    <d v="2000-10-01T00:00:00"/>
    <x v="9"/>
    <n v="303"/>
    <n v="290"/>
    <n v="593"/>
  </r>
  <r>
    <x v="4"/>
    <x v="10"/>
    <d v="2000-11-01T00:00:00"/>
    <x v="9"/>
    <n v="293"/>
    <n v="281"/>
    <n v="574"/>
  </r>
  <r>
    <x v="4"/>
    <x v="11"/>
    <d v="2000-12-01T00:00:00"/>
    <x v="9"/>
    <n v="276"/>
    <n v="274"/>
    <n v="550"/>
  </r>
  <r>
    <x v="5"/>
    <x v="0"/>
    <d v="2001-01-01T00:00:00"/>
    <x v="9"/>
    <n v="261"/>
    <n v="224"/>
    <n v="485"/>
  </r>
  <r>
    <x v="5"/>
    <x v="1"/>
    <d v="2001-02-01T00:00:00"/>
    <x v="9"/>
    <n v="234"/>
    <n v="187"/>
    <n v="421"/>
  </r>
  <r>
    <x v="5"/>
    <x v="2"/>
    <d v="2001-03-01T00:00:00"/>
    <x v="9"/>
    <n v="209"/>
    <n v="191"/>
    <n v="400"/>
  </r>
  <r>
    <x v="5"/>
    <x v="3"/>
    <d v="2001-04-01T00:00:00"/>
    <x v="9"/>
    <n v="200"/>
    <n v="201"/>
    <n v="401"/>
  </r>
  <r>
    <x v="5"/>
    <x v="4"/>
    <d v="2001-05-01T00:00:00"/>
    <x v="9"/>
    <n v="249"/>
    <n v="247"/>
    <n v="496"/>
  </r>
  <r>
    <x v="5"/>
    <x v="5"/>
    <d v="2001-06-01T00:00:00"/>
    <x v="9"/>
    <n v="243"/>
    <n v="274"/>
    <n v="517"/>
  </r>
  <r>
    <x v="5"/>
    <x v="6"/>
    <d v="2001-07-01T00:00:00"/>
    <x v="9"/>
    <n v="348"/>
    <n v="280"/>
    <n v="628"/>
  </r>
  <r>
    <x v="5"/>
    <x v="7"/>
    <d v="2001-08-01T00:00:00"/>
    <x v="9"/>
    <n v="296"/>
    <n v="254"/>
    <n v="550"/>
  </r>
  <r>
    <x v="5"/>
    <x v="8"/>
    <d v="2001-09-01T00:00:00"/>
    <x v="9"/>
    <n v="140"/>
    <n v="123"/>
    <n v="263"/>
  </r>
  <r>
    <x v="5"/>
    <x v="9"/>
    <d v="2001-10-01T00:00:00"/>
    <x v="9"/>
    <n v="236"/>
    <n v="220"/>
    <n v="456"/>
  </r>
  <r>
    <x v="5"/>
    <x v="10"/>
    <d v="2001-11-01T00:00:00"/>
    <x v="9"/>
    <n v="171"/>
    <n v="138"/>
    <n v="309"/>
  </r>
  <r>
    <x v="5"/>
    <x v="11"/>
    <d v="2001-12-01T00:00:00"/>
    <x v="9"/>
    <n v="162"/>
    <n v="165"/>
    <n v="327"/>
  </r>
  <r>
    <x v="6"/>
    <x v="0"/>
    <d v="2002-01-01T00:00:00"/>
    <x v="9"/>
    <n v="192"/>
    <n v="142"/>
    <n v="334"/>
  </r>
  <r>
    <x v="6"/>
    <x v="1"/>
    <d v="2002-02-01T00:00:00"/>
    <x v="9"/>
    <n v="177"/>
    <n v="172"/>
    <n v="349"/>
  </r>
  <r>
    <x v="6"/>
    <x v="2"/>
    <d v="2002-03-01T00:00:00"/>
    <x v="9"/>
    <n v="200"/>
    <n v="181"/>
    <n v="381"/>
  </r>
  <r>
    <x v="6"/>
    <x v="3"/>
    <d v="2002-04-01T00:00:00"/>
    <x v="9"/>
    <n v="168"/>
    <n v="178"/>
    <n v="346"/>
  </r>
  <r>
    <x v="6"/>
    <x v="4"/>
    <d v="2002-05-01T00:00:00"/>
    <x v="9"/>
    <n v="174"/>
    <n v="192"/>
    <n v="366"/>
  </r>
  <r>
    <x v="6"/>
    <x v="5"/>
    <d v="2002-06-01T00:00:00"/>
    <x v="9"/>
    <n v="176"/>
    <n v="207"/>
    <n v="383"/>
  </r>
  <r>
    <x v="6"/>
    <x v="6"/>
    <d v="2002-07-01T00:00:00"/>
    <x v="9"/>
    <n v="225"/>
    <n v="187"/>
    <n v="412"/>
  </r>
  <r>
    <x v="6"/>
    <x v="7"/>
    <d v="2002-08-01T00:00:00"/>
    <x v="9"/>
    <n v="188"/>
    <n v="170"/>
    <n v="358"/>
  </r>
  <r>
    <x v="6"/>
    <x v="8"/>
    <d v="2002-09-01T00:00:00"/>
    <x v="9"/>
    <n v="162"/>
    <n v="163"/>
    <n v="325"/>
  </r>
  <r>
    <x v="6"/>
    <x v="9"/>
    <d v="2002-10-01T00:00:00"/>
    <x v="9"/>
    <n v="220"/>
    <n v="228"/>
    <n v="448"/>
  </r>
  <r>
    <x v="6"/>
    <x v="10"/>
    <d v="2002-11-01T00:00:00"/>
    <x v="9"/>
    <n v="170"/>
    <n v="155"/>
    <n v="325"/>
  </r>
  <r>
    <x v="6"/>
    <x v="11"/>
    <d v="2002-12-01T00:00:00"/>
    <x v="9"/>
    <n v="191"/>
    <n v="208"/>
    <n v="399"/>
  </r>
  <r>
    <x v="7"/>
    <x v="0"/>
    <d v="2003-01-01T00:00:00"/>
    <x v="9"/>
    <n v="142"/>
    <n v="172"/>
    <n v="314"/>
  </r>
  <r>
    <x v="7"/>
    <x v="1"/>
    <d v="2003-02-01T00:00:00"/>
    <x v="9"/>
    <n v="192"/>
    <n v="177"/>
    <n v="369"/>
  </r>
  <r>
    <x v="7"/>
    <x v="2"/>
    <d v="2003-03-01T00:00:00"/>
    <x v="9"/>
    <n v="235"/>
    <n v="214"/>
    <n v="449"/>
  </r>
  <r>
    <x v="7"/>
    <x v="3"/>
    <d v="2003-04-01T00:00:00"/>
    <x v="9"/>
    <n v="215"/>
    <n v="231"/>
    <n v="446"/>
  </r>
  <r>
    <x v="7"/>
    <x v="4"/>
    <d v="2003-05-01T00:00:00"/>
    <x v="9"/>
    <n v="234"/>
    <n v="259"/>
    <n v="493"/>
  </r>
  <r>
    <x v="7"/>
    <x v="5"/>
    <d v="2003-06-01T00:00:00"/>
    <x v="9"/>
    <n v="254"/>
    <n v="276"/>
    <n v="530"/>
  </r>
  <r>
    <x v="7"/>
    <x v="6"/>
    <d v="2003-07-01T00:00:00"/>
    <x v="9"/>
    <n v="236"/>
    <n v="270"/>
    <n v="506"/>
  </r>
  <r>
    <x v="7"/>
    <x v="7"/>
    <d v="2003-08-01T00:00:00"/>
    <x v="9"/>
    <n v="235"/>
    <n v="223"/>
    <n v="458"/>
  </r>
  <r>
    <x v="7"/>
    <x v="8"/>
    <d v="2003-09-01T00:00:00"/>
    <x v="9"/>
    <n v="262"/>
    <n v="262"/>
    <n v="524"/>
  </r>
  <r>
    <x v="7"/>
    <x v="9"/>
    <d v="2003-10-01T00:00:00"/>
    <x v="9"/>
    <n v="302"/>
    <n v="280"/>
    <n v="582"/>
  </r>
  <r>
    <x v="7"/>
    <x v="10"/>
    <d v="2003-11-01T00:00:00"/>
    <x v="9"/>
    <n v="271"/>
    <n v="259"/>
    <n v="530"/>
  </r>
  <r>
    <x v="7"/>
    <x v="11"/>
    <d v="2003-12-01T00:00:00"/>
    <x v="9"/>
    <n v="325"/>
    <n v="337"/>
    <n v="662"/>
  </r>
  <r>
    <x v="8"/>
    <x v="0"/>
    <d v="2004-01-01T00:00:00"/>
    <x v="9"/>
    <n v="229"/>
    <n v="200"/>
    <n v="429"/>
  </r>
  <r>
    <x v="8"/>
    <x v="1"/>
    <d v="2004-02-01T00:00:00"/>
    <x v="9"/>
    <n v="214"/>
    <n v="184"/>
    <n v="398"/>
  </r>
  <r>
    <x v="8"/>
    <x v="2"/>
    <d v="2004-03-01T00:00:00"/>
    <x v="9"/>
    <n v="241"/>
    <n v="246"/>
    <n v="487"/>
  </r>
  <r>
    <x v="8"/>
    <x v="3"/>
    <d v="2004-04-01T00:00:00"/>
    <x v="9"/>
    <n v="212"/>
    <n v="207"/>
    <n v="419"/>
  </r>
  <r>
    <x v="8"/>
    <x v="4"/>
    <d v="2004-05-01T00:00:00"/>
    <x v="9"/>
    <n v="255"/>
    <n v="250"/>
    <n v="505"/>
  </r>
  <r>
    <x v="8"/>
    <x v="5"/>
    <d v="2004-06-01T00:00:00"/>
    <x v="9"/>
    <n v="225"/>
    <n v="224"/>
    <n v="449"/>
  </r>
  <r>
    <x v="8"/>
    <x v="6"/>
    <d v="2004-07-01T00:00:00"/>
    <x v="9"/>
    <n v="230"/>
    <n v="197"/>
    <n v="427"/>
  </r>
  <r>
    <x v="8"/>
    <x v="7"/>
    <d v="2004-08-01T00:00:00"/>
    <x v="9"/>
    <n v="252"/>
    <n v="152"/>
    <n v="404"/>
  </r>
  <r>
    <x v="8"/>
    <x v="8"/>
    <d v="2004-09-01T00:00:00"/>
    <x v="9"/>
    <n v="157"/>
    <n v="150"/>
    <n v="307"/>
  </r>
  <r>
    <x v="8"/>
    <x v="9"/>
    <d v="2004-10-01T00:00:00"/>
    <x v="9"/>
    <n v="220"/>
    <n v="211"/>
    <n v="431"/>
  </r>
  <r>
    <x v="8"/>
    <x v="10"/>
    <d v="2004-11-01T00:00:00"/>
    <x v="9"/>
    <n v="182"/>
    <n v="187"/>
    <n v="369"/>
  </r>
  <r>
    <x v="8"/>
    <x v="11"/>
    <d v="2004-12-01T00:00:00"/>
    <x v="9"/>
    <n v="194"/>
    <n v="199"/>
    <n v="393"/>
  </r>
  <r>
    <x v="9"/>
    <x v="0"/>
    <d v="2005-01-01T00:00:00"/>
    <x v="9"/>
    <n v="193"/>
    <n v="171"/>
    <n v="364"/>
  </r>
  <r>
    <x v="9"/>
    <x v="1"/>
    <d v="2005-02-01T00:00:00"/>
    <x v="9"/>
    <n v="167"/>
    <n v="159"/>
    <n v="326"/>
  </r>
  <r>
    <x v="9"/>
    <x v="2"/>
    <d v="2005-03-01T00:00:00"/>
    <x v="9"/>
    <n v="196"/>
    <n v="188"/>
    <n v="384"/>
  </r>
  <r>
    <x v="9"/>
    <x v="3"/>
    <d v="2005-04-01T00:00:00"/>
    <x v="9"/>
    <n v="130"/>
    <n v="131"/>
    <n v="261"/>
  </r>
  <r>
    <x v="9"/>
    <x v="4"/>
    <d v="2005-05-01T00:00:00"/>
    <x v="9"/>
    <n v="179"/>
    <n v="178"/>
    <n v="357"/>
  </r>
  <r>
    <x v="9"/>
    <x v="5"/>
    <d v="2005-06-01T00:00:00"/>
    <x v="9"/>
    <n v="184"/>
    <n v="178"/>
    <n v="362"/>
  </r>
  <r>
    <x v="9"/>
    <x v="6"/>
    <d v="2005-07-01T00:00:00"/>
    <x v="9"/>
    <n v="175"/>
    <n v="164"/>
    <n v="339"/>
  </r>
  <r>
    <x v="9"/>
    <x v="7"/>
    <d v="2005-08-01T00:00:00"/>
    <x v="9"/>
    <n v="233"/>
    <n v="187"/>
    <n v="420"/>
  </r>
  <r>
    <x v="9"/>
    <x v="8"/>
    <d v="2005-09-01T00:00:00"/>
    <x v="9"/>
    <n v="143"/>
    <n v="143"/>
    <n v="286"/>
  </r>
  <r>
    <x v="9"/>
    <x v="9"/>
    <d v="2005-10-01T00:00:00"/>
    <x v="9"/>
    <n v="200"/>
    <n v="170"/>
    <n v="370"/>
  </r>
  <r>
    <x v="9"/>
    <x v="10"/>
    <d v="2005-11-01T00:00:00"/>
    <x v="9"/>
    <n v="162"/>
    <n v="160"/>
    <n v="322"/>
  </r>
  <r>
    <x v="9"/>
    <x v="11"/>
    <d v="2005-12-01T00:00:00"/>
    <x v="9"/>
    <n v="231"/>
    <n v="216"/>
    <n v="447"/>
  </r>
  <r>
    <x v="10"/>
    <x v="0"/>
    <d v="2006-01-01T00:00:00"/>
    <x v="9"/>
    <n v="215"/>
    <n v="184"/>
    <n v="399"/>
  </r>
  <r>
    <x v="10"/>
    <x v="1"/>
    <d v="2006-02-01T00:00:00"/>
    <x v="9"/>
    <n v="212"/>
    <n v="195"/>
    <n v="407"/>
  </r>
  <r>
    <x v="10"/>
    <x v="2"/>
    <d v="2006-03-01T00:00:00"/>
    <x v="9"/>
    <n v="197"/>
    <n v="177"/>
    <n v="374"/>
  </r>
  <r>
    <x v="10"/>
    <x v="3"/>
    <d v="2006-04-01T00:00:00"/>
    <x v="9"/>
    <n v="213"/>
    <n v="186"/>
    <n v="399"/>
  </r>
  <r>
    <x v="10"/>
    <x v="4"/>
    <d v="2006-05-01T00:00:00"/>
    <x v="9"/>
    <n v="242"/>
    <n v="234"/>
    <n v="476"/>
  </r>
  <r>
    <x v="10"/>
    <x v="5"/>
    <d v="2006-06-01T00:00:00"/>
    <x v="9"/>
    <n v="211"/>
    <n v="230"/>
    <n v="441"/>
  </r>
  <r>
    <x v="10"/>
    <x v="6"/>
    <d v="2006-07-01T00:00:00"/>
    <x v="9"/>
    <n v="251"/>
    <n v="183"/>
    <n v="434"/>
  </r>
  <r>
    <x v="10"/>
    <x v="7"/>
    <d v="2006-08-01T00:00:00"/>
    <x v="9"/>
    <n v="245"/>
    <n v="243"/>
    <n v="488"/>
  </r>
  <r>
    <x v="10"/>
    <x v="8"/>
    <d v="2006-09-01T00:00:00"/>
    <x v="9"/>
    <n v="245"/>
    <n v="249"/>
    <n v="494"/>
  </r>
  <r>
    <x v="10"/>
    <x v="9"/>
    <d v="2006-10-01T00:00:00"/>
    <x v="9"/>
    <n v="283"/>
    <n v="268"/>
    <n v="551"/>
  </r>
  <r>
    <x v="10"/>
    <x v="10"/>
    <d v="2006-11-01T00:00:00"/>
    <x v="9"/>
    <n v="284"/>
    <n v="265"/>
    <n v="549"/>
  </r>
  <r>
    <x v="10"/>
    <x v="11"/>
    <d v="2006-12-01T00:00:00"/>
    <x v="9"/>
    <n v="257"/>
    <n v="275"/>
    <n v="532"/>
  </r>
  <r>
    <x v="11"/>
    <x v="0"/>
    <d v="2007-01-01T00:00:00"/>
    <x v="9"/>
    <n v="259"/>
    <n v="249"/>
    <n v="508"/>
  </r>
  <r>
    <x v="11"/>
    <x v="1"/>
    <d v="2007-02-01T00:00:00"/>
    <x v="9"/>
    <n v="214"/>
    <n v="210"/>
    <n v="424"/>
  </r>
  <r>
    <x v="11"/>
    <x v="2"/>
    <d v="2007-03-01T00:00:00"/>
    <x v="9"/>
    <n v="282"/>
    <n v="314"/>
    <n v="596"/>
  </r>
  <r>
    <x v="11"/>
    <x v="3"/>
    <d v="2007-04-01T00:00:00"/>
    <x v="9"/>
    <n v="272"/>
    <n v="279"/>
    <n v="551"/>
  </r>
  <r>
    <x v="11"/>
    <x v="4"/>
    <d v="2007-05-01T00:00:00"/>
    <x v="9"/>
    <n v="275"/>
    <n v="286"/>
    <n v="561"/>
  </r>
  <r>
    <x v="11"/>
    <x v="5"/>
    <d v="2007-06-01T00:00:00"/>
    <x v="9"/>
    <n v="329"/>
    <n v="342"/>
    <n v="671"/>
  </r>
  <r>
    <x v="11"/>
    <x v="6"/>
    <d v="2007-07-01T00:00:00"/>
    <x v="9"/>
    <n v="387"/>
    <n v="377"/>
    <n v="764"/>
  </r>
  <r>
    <x v="11"/>
    <x v="7"/>
    <d v="2007-08-01T00:00:00"/>
    <x v="9"/>
    <n v="336"/>
    <n v="316"/>
    <n v="652"/>
  </r>
  <r>
    <x v="11"/>
    <x v="8"/>
    <d v="2007-09-01T00:00:00"/>
    <x v="9"/>
    <n v="283"/>
    <n v="283"/>
    <n v="566"/>
  </r>
  <r>
    <x v="11"/>
    <x v="9"/>
    <d v="2007-10-01T00:00:00"/>
    <x v="9"/>
    <n v="407"/>
    <n v="383"/>
    <n v="790"/>
  </r>
  <r>
    <x v="11"/>
    <x v="10"/>
    <d v="2007-11-01T00:00:00"/>
    <x v="9"/>
    <n v="347"/>
    <n v="338"/>
    <n v="685"/>
  </r>
  <r>
    <x v="11"/>
    <x v="11"/>
    <d v="2007-12-01T00:00:00"/>
    <x v="9"/>
    <n v="328"/>
    <n v="379"/>
    <n v="707"/>
  </r>
  <r>
    <x v="12"/>
    <x v="0"/>
    <d v="2008-01-01T00:00:00"/>
    <x v="9"/>
    <n v="313"/>
    <n v="261"/>
    <n v="574"/>
  </r>
  <r>
    <x v="12"/>
    <x v="1"/>
    <d v="2008-02-01T00:00:00"/>
    <x v="9"/>
    <n v="309"/>
    <n v="284"/>
    <n v="593"/>
  </r>
  <r>
    <x v="12"/>
    <x v="2"/>
    <d v="2008-03-01T00:00:00"/>
    <x v="9"/>
    <n v="354"/>
    <n v="369"/>
    <n v="723"/>
  </r>
  <r>
    <x v="12"/>
    <x v="3"/>
    <d v="2008-04-01T00:00:00"/>
    <x v="9"/>
    <n v="315"/>
    <n v="353"/>
    <n v="668"/>
  </r>
  <r>
    <x v="12"/>
    <x v="4"/>
    <d v="2008-05-01T00:00:00"/>
    <x v="9"/>
    <n v="296"/>
    <n v="303"/>
    <n v="599"/>
  </r>
  <r>
    <x v="12"/>
    <x v="5"/>
    <d v="2008-06-01T00:00:00"/>
    <x v="9"/>
    <n v="299"/>
    <n v="342"/>
    <n v="641"/>
  </r>
  <r>
    <x v="12"/>
    <x v="6"/>
    <d v="2008-07-01T00:00:00"/>
    <x v="9"/>
    <n v="291"/>
    <n v="316"/>
    <n v="607"/>
  </r>
  <r>
    <x v="12"/>
    <x v="7"/>
    <d v="2008-08-01T00:00:00"/>
    <x v="9"/>
    <n v="253"/>
    <n v="278"/>
    <n v="531"/>
  </r>
  <r>
    <x v="12"/>
    <x v="8"/>
    <d v="2008-09-01T00:00:00"/>
    <x v="9"/>
    <n v="18"/>
    <n v="10"/>
    <n v="28"/>
  </r>
  <r>
    <x v="12"/>
    <x v="9"/>
    <d v="2008-10-01T00:00:00"/>
    <x v="9"/>
    <n v="118"/>
    <n v="124"/>
    <n v="242"/>
  </r>
  <r>
    <x v="12"/>
    <x v="10"/>
    <d v="2008-11-01T00:00:00"/>
    <x v="9"/>
    <n v="194"/>
    <n v="180"/>
    <n v="374"/>
  </r>
  <r>
    <x v="12"/>
    <x v="11"/>
    <d v="2008-12-01T00:00:00"/>
    <x v="9"/>
    <n v="242"/>
    <n v="269"/>
    <n v="511"/>
  </r>
  <r>
    <x v="13"/>
    <x v="0"/>
    <d v="2009-01-01T00:00:00"/>
    <x v="9"/>
    <n v="225"/>
    <n v="213"/>
    <n v="438"/>
  </r>
  <r>
    <x v="13"/>
    <x v="1"/>
    <d v="2009-02-01T00:00:00"/>
    <x v="9"/>
    <n v="212"/>
    <n v="192"/>
    <n v="404"/>
  </r>
  <r>
    <x v="13"/>
    <x v="2"/>
    <d v="2009-03-01T00:00:00"/>
    <x v="9"/>
    <n v="171"/>
    <n v="208"/>
    <n v="379"/>
  </r>
  <r>
    <x v="13"/>
    <x v="3"/>
    <d v="2009-04-01T00:00:00"/>
    <x v="9"/>
    <n v="150"/>
    <n v="157"/>
    <n v="307"/>
  </r>
  <r>
    <x v="13"/>
    <x v="4"/>
    <d v="2009-05-01T00:00:00"/>
    <x v="9"/>
    <n v="219"/>
    <n v="231"/>
    <n v="450"/>
  </r>
  <r>
    <x v="13"/>
    <x v="5"/>
    <d v="2009-06-01T00:00:00"/>
    <x v="9"/>
    <n v="222"/>
    <n v="267"/>
    <n v="489"/>
  </r>
  <r>
    <x v="13"/>
    <x v="6"/>
    <d v="2009-07-01T00:00:00"/>
    <x v="9"/>
    <n v="298"/>
    <n v="284"/>
    <n v="582"/>
  </r>
  <r>
    <x v="13"/>
    <x v="7"/>
    <d v="2009-08-01T00:00:00"/>
    <x v="9"/>
    <n v="250"/>
    <n v="237"/>
    <n v="487"/>
  </r>
  <r>
    <x v="13"/>
    <x v="8"/>
    <d v="2009-09-01T00:00:00"/>
    <x v="9"/>
    <n v="228"/>
    <n v="224"/>
    <n v="452"/>
  </r>
  <r>
    <x v="13"/>
    <x v="9"/>
    <d v="2009-10-01T00:00:00"/>
    <x v="9"/>
    <n v="210"/>
    <n v="223"/>
    <n v="433"/>
  </r>
  <r>
    <x v="13"/>
    <x v="10"/>
    <d v="2009-11-01T00:00:00"/>
    <x v="9"/>
    <n v="201"/>
    <n v="209"/>
    <n v="410"/>
  </r>
  <r>
    <x v="13"/>
    <x v="11"/>
    <d v="2009-12-01T00:00:00"/>
    <x v="9"/>
    <n v="267"/>
    <n v="294"/>
    <n v="561"/>
  </r>
  <r>
    <x v="14"/>
    <x v="0"/>
    <d v="2010-01-01T00:00:00"/>
    <x v="9"/>
    <n v="208"/>
    <n v="187"/>
    <n v="395"/>
  </r>
  <r>
    <x v="14"/>
    <x v="1"/>
    <d v="2010-02-01T00:00:00"/>
    <x v="9"/>
    <n v="194"/>
    <n v="191"/>
    <n v="385"/>
  </r>
  <r>
    <x v="14"/>
    <x v="2"/>
    <d v="2010-03-01T00:00:00"/>
    <x v="9"/>
    <n v="225"/>
    <n v="240"/>
    <n v="465"/>
  </r>
  <r>
    <x v="14"/>
    <x v="3"/>
    <d v="2010-04-01T00:00:00"/>
    <x v="9"/>
    <n v="201"/>
    <n v="199"/>
    <n v="400"/>
  </r>
  <r>
    <x v="14"/>
    <x v="4"/>
    <d v="2010-05-01T00:00:00"/>
    <x v="9"/>
    <n v="221"/>
    <n v="233"/>
    <n v="454"/>
  </r>
  <r>
    <x v="14"/>
    <x v="5"/>
    <d v="2010-06-01T00:00:00"/>
    <x v="9"/>
    <n v="250"/>
    <n v="287"/>
    <n v="537"/>
  </r>
  <r>
    <x v="14"/>
    <x v="6"/>
    <d v="2010-07-01T00:00:00"/>
    <x v="9"/>
    <n v="225"/>
    <n v="247"/>
    <n v="472"/>
  </r>
  <r>
    <x v="14"/>
    <x v="7"/>
    <d v="2010-08-01T00:00:00"/>
    <x v="9"/>
    <n v="247"/>
    <n v="224"/>
    <n v="471"/>
  </r>
  <r>
    <x v="14"/>
    <x v="8"/>
    <d v="2010-09-01T00:00:00"/>
    <x v="9"/>
    <n v="234"/>
    <n v="214"/>
    <n v="448"/>
  </r>
  <r>
    <x v="14"/>
    <x v="9"/>
    <d v="2010-10-01T00:00:00"/>
    <x v="9"/>
    <n v="259"/>
    <n v="267"/>
    <n v="526"/>
  </r>
  <r>
    <x v="14"/>
    <x v="10"/>
    <d v="2010-11-01T00:00:00"/>
    <x v="9"/>
    <n v="226"/>
    <n v="223"/>
    <n v="449"/>
  </r>
  <r>
    <x v="14"/>
    <x v="11"/>
    <d v="2010-12-01T00:00:00"/>
    <x v="9"/>
    <n v="266"/>
    <n v="251"/>
    <n v="517"/>
  </r>
  <r>
    <x v="15"/>
    <x v="0"/>
    <d v="2011-01-01T00:00:00"/>
    <x v="9"/>
    <n v="206"/>
    <n v="190"/>
    <n v="396"/>
  </r>
  <r>
    <x v="15"/>
    <x v="1"/>
    <d v="2011-02-01T00:00:00"/>
    <x v="9"/>
    <n v="195"/>
    <n v="185"/>
    <n v="380"/>
  </r>
  <r>
    <x v="15"/>
    <x v="2"/>
    <d v="2011-03-01T00:00:00"/>
    <x v="9"/>
    <n v="193"/>
    <n v="203"/>
    <n v="396"/>
  </r>
  <r>
    <x v="15"/>
    <x v="3"/>
    <d v="2011-04-01T00:00:00"/>
    <x v="9"/>
    <n v="241"/>
    <n v="227"/>
    <n v="468"/>
  </r>
  <r>
    <x v="15"/>
    <x v="4"/>
    <d v="2011-05-01T00:00:00"/>
    <x v="9"/>
    <n v="249"/>
    <n v="278"/>
    <n v="527"/>
  </r>
  <r>
    <x v="15"/>
    <x v="5"/>
    <d v="2011-06-01T00:00:00"/>
    <x v="9"/>
    <n v="258"/>
    <n v="341"/>
    <n v="599"/>
  </r>
  <r>
    <x v="15"/>
    <x v="6"/>
    <d v="2011-07-01T00:00:00"/>
    <x v="9"/>
    <n v="302"/>
    <n v="297"/>
    <n v="599"/>
  </r>
  <r>
    <x v="15"/>
    <x v="7"/>
    <d v="2011-08-01T00:00:00"/>
    <x v="9"/>
    <n v="308"/>
    <n v="338"/>
    <n v="646"/>
  </r>
  <r>
    <x v="15"/>
    <x v="8"/>
    <d v="2011-09-01T00:00:00"/>
    <x v="9"/>
    <n v="304"/>
    <n v="265"/>
    <n v="569"/>
  </r>
  <r>
    <x v="15"/>
    <x v="9"/>
    <d v="2011-10-01T00:00:00"/>
    <x v="9"/>
    <n v="293"/>
    <n v="283"/>
    <n v="576"/>
  </r>
  <r>
    <x v="15"/>
    <x v="10"/>
    <d v="2011-11-01T00:00:00"/>
    <x v="9"/>
    <n v="249"/>
    <n v="269"/>
    <n v="518"/>
  </r>
  <r>
    <x v="15"/>
    <x v="11"/>
    <d v="2011-12-01T00:00:00"/>
    <x v="9"/>
    <n v="268"/>
    <n v="289"/>
    <n v="557"/>
  </r>
  <r>
    <x v="16"/>
    <x v="0"/>
    <d v="2012-01-01T00:00:00"/>
    <x v="9"/>
    <n v="238"/>
    <n v="228"/>
    <n v="466"/>
  </r>
  <r>
    <x v="16"/>
    <x v="1"/>
    <d v="2012-02-01T00:00:00"/>
    <x v="9"/>
    <n v="210"/>
    <n v="232"/>
    <n v="442"/>
  </r>
  <r>
    <x v="16"/>
    <x v="2"/>
    <d v="2012-03-01T00:00:00"/>
    <x v="9"/>
    <n v="224"/>
    <n v="221"/>
    <n v="445"/>
  </r>
  <r>
    <x v="16"/>
    <x v="3"/>
    <d v="2012-04-01T00:00:00"/>
    <x v="9"/>
    <n v="226"/>
    <n v="236"/>
    <n v="462"/>
  </r>
  <r>
    <x v="16"/>
    <x v="4"/>
    <d v="2012-05-01T00:00:00"/>
    <x v="9"/>
    <n v="262"/>
    <n v="283"/>
    <n v="545"/>
  </r>
  <r>
    <x v="16"/>
    <x v="5"/>
    <d v="2012-06-01T00:00:00"/>
    <x v="9"/>
    <n v="222"/>
    <n v="329"/>
    <n v="551"/>
  </r>
  <r>
    <x v="16"/>
    <x v="6"/>
    <d v="2012-07-01T00:00:00"/>
    <x v="9"/>
    <n v="292"/>
    <n v="284"/>
    <n v="576"/>
  </r>
  <r>
    <x v="16"/>
    <x v="7"/>
    <d v="2012-08-01T00:00:00"/>
    <x v="9"/>
    <n v="237"/>
    <n v="228"/>
    <n v="465"/>
  </r>
  <r>
    <x v="16"/>
    <x v="8"/>
    <d v="2012-09-01T00:00:00"/>
    <x v="9"/>
    <n v="212"/>
    <n v="193"/>
    <n v="405"/>
  </r>
  <r>
    <x v="16"/>
    <x v="9"/>
    <d v="2012-10-01T00:00:00"/>
    <x v="9"/>
    <n v="235"/>
    <n v="256"/>
    <n v="491"/>
  </r>
  <r>
    <x v="16"/>
    <x v="10"/>
    <d v="2012-11-01T00:00:00"/>
    <x v="9"/>
    <n v="193"/>
    <n v="203"/>
    <n v="396"/>
  </r>
  <r>
    <x v="16"/>
    <x v="11"/>
    <d v="2012-12-01T00:00:00"/>
    <x v="9"/>
    <n v="233"/>
    <n v="229"/>
    <n v="462"/>
  </r>
  <r>
    <x v="17"/>
    <x v="0"/>
    <d v="2013-01-01T00:00:00"/>
    <x v="9"/>
    <n v="187"/>
    <n v="195"/>
    <n v="382"/>
  </r>
  <r>
    <x v="17"/>
    <x v="1"/>
    <d v="2013-02-01T00:00:00"/>
    <x v="9"/>
    <n v="187"/>
    <n v="200"/>
    <n v="387"/>
  </r>
  <r>
    <x v="17"/>
    <x v="2"/>
    <d v="2013-03-01T00:00:00"/>
    <x v="9"/>
    <n v="170"/>
    <n v="171"/>
    <n v="341"/>
  </r>
  <r>
    <x v="17"/>
    <x v="3"/>
    <d v="2013-04-01T00:00:00"/>
    <x v="9"/>
    <n v="177"/>
    <n v="195"/>
    <n v="372"/>
  </r>
  <r>
    <x v="17"/>
    <x v="4"/>
    <d v="2013-05-01T00:00:00"/>
    <x v="9"/>
    <n v="233"/>
    <n v="221"/>
    <n v="454"/>
  </r>
  <r>
    <x v="17"/>
    <x v="5"/>
    <d v="2013-06-01T00:00:00"/>
    <x v="9"/>
    <n v="252"/>
    <n v="316"/>
    <n v="568"/>
  </r>
  <r>
    <x v="17"/>
    <x v="6"/>
    <d v="2013-07-01T00:00:00"/>
    <x v="9"/>
    <n v="355"/>
    <n v="353"/>
    <n v="708"/>
  </r>
  <r>
    <x v="17"/>
    <x v="7"/>
    <d v="2013-08-01T00:00:00"/>
    <x v="9"/>
    <n v="306"/>
    <n v="296"/>
    <n v="602"/>
  </r>
  <r>
    <x v="17"/>
    <x v="8"/>
    <d v="2013-09-01T00:00:00"/>
    <x v="9"/>
    <n v="253"/>
    <n v="244"/>
    <n v="497"/>
  </r>
  <r>
    <x v="17"/>
    <x v="9"/>
    <d v="2013-10-01T00:00:00"/>
    <x v="9"/>
    <n v="260"/>
    <n v="263"/>
    <n v="523"/>
  </r>
  <r>
    <x v="17"/>
    <x v="10"/>
    <d v="2013-11-01T00:00:00"/>
    <x v="9"/>
    <n v="222"/>
    <n v="213"/>
    <n v="435"/>
  </r>
  <r>
    <x v="17"/>
    <x v="11"/>
    <d v="2013-12-01T00:00:00"/>
    <x v="9"/>
    <n v="207"/>
    <n v="210"/>
    <n v="417"/>
  </r>
  <r>
    <x v="18"/>
    <x v="0"/>
    <d v="2014-01-01T00:00:00"/>
    <x v="9"/>
    <n v="128"/>
    <n v="155"/>
    <n v="283"/>
  </r>
  <r>
    <x v="18"/>
    <x v="1"/>
    <d v="2014-02-01T00:00:00"/>
    <x v="9"/>
    <n v="89"/>
    <n v="94"/>
    <n v="183"/>
  </r>
  <r>
    <x v="18"/>
    <x v="2"/>
    <d v="2014-03-01T00:00:00"/>
    <x v="9"/>
    <n v="66"/>
    <n v="53"/>
    <n v="119"/>
  </r>
  <r>
    <x v="18"/>
    <x v="3"/>
    <d v="2014-04-01T00:00:00"/>
    <x v="9"/>
    <n v="51"/>
    <n v="32"/>
    <n v="83"/>
  </r>
  <r>
    <x v="18"/>
    <x v="4"/>
    <d v="2014-05-01T00:00:00"/>
    <x v="9"/>
    <n v="82"/>
    <n v="79"/>
    <n v="161"/>
  </r>
  <r>
    <x v="18"/>
    <x v="5"/>
    <d v="2014-06-01T00:00:00"/>
    <x v="9"/>
    <n v="114"/>
    <n v="146"/>
    <n v="260"/>
  </r>
  <r>
    <x v="18"/>
    <x v="6"/>
    <d v="2014-07-01T00:00:00"/>
    <x v="9"/>
    <n v="123"/>
    <n v="125"/>
    <n v="248"/>
  </r>
  <r>
    <x v="18"/>
    <x v="7"/>
    <d v="2014-08-01T00:00:00"/>
    <x v="9"/>
    <n v="102"/>
    <n v="118"/>
    <n v="220"/>
  </r>
  <r>
    <x v="18"/>
    <x v="8"/>
    <d v="2014-09-01T00:00:00"/>
    <x v="9"/>
    <n v="89"/>
    <n v="83"/>
    <n v="172"/>
  </r>
  <r>
    <x v="18"/>
    <x v="9"/>
    <d v="2014-10-01T00:00:00"/>
    <x v="9"/>
    <n v="123"/>
    <n v="114"/>
    <n v="237"/>
  </r>
  <r>
    <x v="18"/>
    <x v="10"/>
    <d v="2014-11-01T00:00:00"/>
    <x v="9"/>
    <n v="74"/>
    <n v="62"/>
    <n v="136"/>
  </r>
  <r>
    <x v="18"/>
    <x v="11"/>
    <d v="2014-12-01T00:00:00"/>
    <x v="9"/>
    <n v="82"/>
    <n v="100"/>
    <n v="182"/>
  </r>
  <r>
    <x v="19"/>
    <x v="0"/>
    <d v="2015-01-01T00:00:00"/>
    <x v="9"/>
    <n v="88"/>
    <n v="113"/>
    <n v="201"/>
  </r>
  <r>
    <x v="19"/>
    <x v="1"/>
    <d v="2015-02-01T00:00:00"/>
    <x v="9"/>
    <n v="78"/>
    <n v="73"/>
    <n v="151"/>
  </r>
  <r>
    <x v="19"/>
    <x v="2"/>
    <d v="2015-03-01T00:00:00"/>
    <x v="9"/>
    <n v="84"/>
    <n v="91"/>
    <n v="175"/>
  </r>
  <r>
    <x v="19"/>
    <x v="3"/>
    <d v="2015-04-01T00:00:00"/>
    <x v="9"/>
    <n v="68"/>
    <n v="77"/>
    <n v="145"/>
  </r>
  <r>
    <x v="19"/>
    <x v="4"/>
    <d v="2015-05-01T00:00:00"/>
    <x v="9"/>
    <n v="44"/>
    <n v="65"/>
    <n v="109"/>
  </r>
  <r>
    <x v="19"/>
    <x v="5"/>
    <d v="2015-06-01T00:00:00"/>
    <x v="9"/>
    <n v="40"/>
    <n v="33"/>
    <n v="73"/>
  </r>
  <r>
    <x v="19"/>
    <x v="6"/>
    <d v="2015-07-01T00:00:00"/>
    <x v="9"/>
    <n v="44"/>
    <n v="35"/>
    <n v="79"/>
  </r>
  <r>
    <x v="19"/>
    <x v="7"/>
    <d v="2015-08-01T00:00:00"/>
    <x v="9"/>
    <n v="50"/>
    <n v="84"/>
    <n v="134"/>
  </r>
  <r>
    <x v="19"/>
    <x v="8"/>
    <d v="2015-09-01T00:00:00"/>
    <x v="9"/>
    <n v="41"/>
    <n v="48"/>
    <n v="89"/>
  </r>
  <r>
    <x v="19"/>
    <x v="9"/>
    <d v="2015-10-01T00:00:00"/>
    <x v="9"/>
    <n v="50"/>
    <n v="50"/>
    <n v="100"/>
  </r>
  <r>
    <x v="19"/>
    <x v="10"/>
    <d v="2015-11-01T00:00:00"/>
    <x v="9"/>
    <n v="61"/>
    <n v="63"/>
    <n v="124"/>
  </r>
  <r>
    <x v="19"/>
    <x v="11"/>
    <d v="2015-12-01T00:00:00"/>
    <x v="9"/>
    <n v="76"/>
    <n v="54"/>
    <n v="130"/>
  </r>
  <r>
    <x v="19"/>
    <x v="11"/>
    <d v="2015-12-01T00:00:00"/>
    <x v="7"/>
    <n v="1535"/>
    <n v="1500"/>
    <n v="3035"/>
  </r>
  <r>
    <x v="20"/>
    <x v="0"/>
    <d v="2016-01-01T00:00:00"/>
    <x v="1"/>
    <n v="100"/>
    <n v="91"/>
    <n v="199"/>
  </r>
  <r>
    <x v="20"/>
    <x v="0"/>
    <d v="2016-01-01T00:00:00"/>
    <x v="2"/>
    <n v="1974"/>
    <n v="1937"/>
    <n v="3911"/>
  </r>
  <r>
    <x v="20"/>
    <x v="0"/>
    <d v="2016-01-01T00:00:00"/>
    <x v="5"/>
    <n v="1016"/>
    <n v="1249"/>
    <n v="2265"/>
  </r>
  <r>
    <x v="20"/>
    <x v="0"/>
    <d v="2016-01-01T00:00:00"/>
    <x v="0"/>
    <n v="7093"/>
    <n v="7266"/>
    <n v="14359"/>
  </r>
  <r>
    <x v="20"/>
    <x v="0"/>
    <d v="2016-01-01T00:00:00"/>
    <x v="3"/>
    <n v="2277"/>
    <n v="2328"/>
    <n v="4605"/>
  </r>
  <r>
    <x v="20"/>
    <x v="0"/>
    <d v="2016-01-01T00:00:00"/>
    <x v="6"/>
    <n v="228"/>
    <n v="201"/>
    <n v="437"/>
  </r>
  <r>
    <x v="20"/>
    <x v="0"/>
    <d v="2016-01-01T00:00:00"/>
    <x v="4"/>
    <n v="29637"/>
    <n v="23621"/>
    <n v="54986"/>
  </r>
  <r>
    <x v="20"/>
    <x v="0"/>
    <d v="2016-01-01T00:00:00"/>
    <x v="9"/>
    <n v="40"/>
    <n v="54"/>
    <n v="107"/>
  </r>
  <r>
    <x v="20"/>
    <x v="0"/>
    <d v="2016-01-01T00:00:00"/>
    <x v="8"/>
    <n v="521"/>
    <n v="580"/>
    <n v="1147"/>
  </r>
  <r>
    <x v="20"/>
    <x v="1"/>
    <d v="2016-02-01T00:00:00"/>
    <x v="2"/>
    <n v="1758"/>
    <n v="1793"/>
    <n v="3551"/>
  </r>
  <r>
    <x v="20"/>
    <x v="1"/>
    <d v="2016-02-01T00:00:00"/>
    <x v="3"/>
    <n v="2118"/>
    <n v="2164"/>
    <n v="4282"/>
  </r>
  <r>
    <x v="20"/>
    <x v="1"/>
    <d v="2016-02-01T00:00:00"/>
    <x v="6"/>
    <n v="166"/>
    <n v="182"/>
    <n v="348"/>
  </r>
  <r>
    <x v="20"/>
    <x v="1"/>
    <d v="2016-02-01T00:00:00"/>
    <x v="1"/>
    <n v="69"/>
    <n v="61"/>
    <n v="130"/>
  </r>
  <r>
    <x v="20"/>
    <x v="0"/>
    <d v="2016-01-01T00:00:00"/>
    <x v="7"/>
    <n v="1535"/>
    <n v="1513"/>
    <n v="3048"/>
  </r>
  <r>
    <x v="20"/>
    <x v="2"/>
    <d v="2016-03-01T00:00:00"/>
    <x v="3"/>
    <n v="2431"/>
    <n v="2277"/>
    <n v="4708"/>
  </r>
  <r>
    <x v="20"/>
    <x v="2"/>
    <d v="2016-03-01T00:00:00"/>
    <x v="6"/>
    <n v="157"/>
    <n v="156"/>
    <n v="313"/>
  </r>
  <r>
    <x v="20"/>
    <x v="1"/>
    <d v="2016-02-01T00:00:00"/>
    <x v="9"/>
    <n v="46"/>
    <n v="47"/>
    <n v="93"/>
  </r>
  <r>
    <x v="20"/>
    <x v="1"/>
    <d v="2016-02-01T00:00:00"/>
    <x v="7"/>
    <n v="1150"/>
    <n v="1183"/>
    <n v="2333"/>
  </r>
  <r>
    <x v="20"/>
    <x v="1"/>
    <d v="2016-02-01T00:00:00"/>
    <x v="5"/>
    <n v="985"/>
    <n v="915"/>
    <n v="1900"/>
  </r>
  <r>
    <x v="20"/>
    <x v="2"/>
    <d v="2016-03-01T00:00:00"/>
    <x v="5"/>
    <n v="1251"/>
    <n v="1225"/>
    <n v="2476"/>
  </r>
  <r>
    <x v="20"/>
    <x v="2"/>
    <d v="2016-03-01T00:00:00"/>
    <x v="0"/>
    <n v="6491"/>
    <n v="6661"/>
    <n v="13152"/>
  </r>
  <r>
    <x v="20"/>
    <x v="2"/>
    <d v="2016-03-01T00:00:00"/>
    <x v="2"/>
    <n v="2441"/>
    <n v="2189"/>
    <n v="4630"/>
  </r>
  <r>
    <x v="20"/>
    <x v="1"/>
    <d v="2016-02-01T00:00:00"/>
    <x v="4"/>
    <n v="31273"/>
    <n v="31073"/>
    <n v="62346"/>
  </r>
  <r>
    <x v="20"/>
    <x v="2"/>
    <d v="2016-03-01T00:00:00"/>
    <x v="7"/>
    <n v="1320"/>
    <n v="1245"/>
    <n v="2565"/>
  </r>
  <r>
    <x v="20"/>
    <x v="1"/>
    <d v="2016-02-01T00:00:00"/>
    <x v="0"/>
    <n v="7848"/>
    <n v="7489"/>
    <n v="15337"/>
  </r>
  <r>
    <x v="20"/>
    <x v="2"/>
    <d v="2016-03-01T00:00:00"/>
    <x v="4"/>
    <n v="33396"/>
    <n v="29476"/>
    <n v="62872"/>
  </r>
  <r>
    <x v="20"/>
    <x v="2"/>
    <d v="2016-03-01T00:00:00"/>
    <x v="9"/>
    <n v="46"/>
    <n v="57"/>
    <n v="103"/>
  </r>
  <r>
    <x v="20"/>
    <x v="1"/>
    <d v="2016-02-01T00:00:00"/>
    <x v="8"/>
    <n v="530"/>
    <n v="563"/>
    <n v="1093"/>
  </r>
  <r>
    <x v="20"/>
    <x v="2"/>
    <d v="2016-03-01T00:00:00"/>
    <x v="8"/>
    <n v="777"/>
    <n v="694"/>
    <n v="1471"/>
  </r>
  <r>
    <x v="20"/>
    <x v="3"/>
    <d v="2016-04-01T00:00:00"/>
    <x v="3"/>
    <n v="2047"/>
    <n v="2144"/>
    <n v="4191"/>
  </r>
  <r>
    <x v="20"/>
    <x v="3"/>
    <d v="2016-04-01T00:00:00"/>
    <x v="0"/>
    <n v="6772"/>
    <n v="7267"/>
    <n v="14039"/>
  </r>
  <r>
    <x v="20"/>
    <x v="3"/>
    <d v="2016-04-01T00:00:00"/>
    <x v="8"/>
    <n v="712"/>
    <n v="741"/>
    <n v="1453"/>
  </r>
  <r>
    <x v="20"/>
    <x v="3"/>
    <d v="2016-04-01T00:00:00"/>
    <x v="4"/>
    <n v="9187"/>
    <n v="8165"/>
    <n v="17352"/>
  </r>
  <r>
    <x v="20"/>
    <x v="3"/>
    <d v="2016-04-01T00:00:00"/>
    <x v="2"/>
    <n v="2120"/>
    <n v="2255"/>
    <n v="4375"/>
  </r>
  <r>
    <x v="20"/>
    <x v="3"/>
    <d v="2016-04-01T00:00:00"/>
    <x v="6"/>
    <n v="176"/>
    <n v="178"/>
    <n v="354"/>
  </r>
  <r>
    <x v="20"/>
    <x v="3"/>
    <d v="2016-04-01T00:00:00"/>
    <x v="7"/>
    <n v="1172"/>
    <n v="1245"/>
    <n v="2417"/>
  </r>
  <r>
    <x v="20"/>
    <x v="3"/>
    <d v="2016-04-01T00:00:00"/>
    <x v="9"/>
    <n v="44"/>
    <n v="44"/>
    <n v="88"/>
  </r>
  <r>
    <x v="20"/>
    <x v="3"/>
    <d v="2016-04-01T00:00:00"/>
    <x v="5"/>
    <n v="990"/>
    <n v="926"/>
    <n v="1916"/>
  </r>
  <r>
    <x v="20"/>
    <x v="3"/>
    <d v="2016-04-01T00:00:00"/>
    <x v="1"/>
    <n v="65"/>
    <n v="65"/>
    <n v="130"/>
  </r>
  <r>
    <x v="20"/>
    <x v="2"/>
    <d v="2016-03-01T00:00:00"/>
    <x v="1"/>
    <n v="57"/>
    <n v="46"/>
    <n v="103"/>
  </r>
  <r>
    <x v="20"/>
    <x v="4"/>
    <d v="2016-05-01T00:00:00"/>
    <x v="7"/>
    <n v="1333"/>
    <n v="1306"/>
    <n v="2639"/>
  </r>
  <r>
    <x v="20"/>
    <x v="4"/>
    <d v="2016-05-01T00:00:00"/>
    <x v="1"/>
    <n v="70"/>
    <n v="89"/>
    <n v="159"/>
  </r>
  <r>
    <x v="20"/>
    <x v="4"/>
    <d v="2016-05-01T00:00:00"/>
    <x v="2"/>
    <n v="3402"/>
    <n v="3660"/>
    <n v="7062"/>
  </r>
  <r>
    <x v="20"/>
    <x v="4"/>
    <d v="2016-05-01T00:00:00"/>
    <x v="0"/>
    <n v="7747"/>
    <n v="7917"/>
    <n v="15664"/>
  </r>
  <r>
    <x v="20"/>
    <x v="4"/>
    <d v="2016-05-01T00:00:00"/>
    <x v="3"/>
    <n v="2558"/>
    <n v="2504"/>
    <n v="5062"/>
  </r>
  <r>
    <x v="20"/>
    <x v="4"/>
    <d v="2016-05-01T00:00:00"/>
    <x v="6"/>
    <n v="175"/>
    <n v="191"/>
    <n v="366"/>
  </r>
  <r>
    <x v="20"/>
    <x v="4"/>
    <d v="2016-05-01T00:00:00"/>
    <x v="4"/>
    <n v="13179"/>
    <n v="14919"/>
    <n v="28098"/>
  </r>
  <r>
    <x v="20"/>
    <x v="4"/>
    <d v="2016-05-01T00:00:00"/>
    <x v="9"/>
    <n v="50"/>
    <n v="51"/>
    <n v="101"/>
  </r>
  <r>
    <x v="20"/>
    <x v="4"/>
    <d v="2016-05-01T00:00:00"/>
    <x v="5"/>
    <n v="1311"/>
    <n v="1192"/>
    <n v="2503"/>
  </r>
  <r>
    <x v="20"/>
    <x v="4"/>
    <d v="2016-05-01T00:00:00"/>
    <x v="8"/>
    <n v="757"/>
    <n v="822"/>
    <n v="1579"/>
  </r>
  <r>
    <x v="20"/>
    <x v="5"/>
    <d v="2016-06-01T00:00:00"/>
    <x v="1"/>
    <n v="86"/>
    <n v="109"/>
    <n v="195"/>
  </r>
  <r>
    <x v="20"/>
    <x v="5"/>
    <d v="2016-06-01T00:00:00"/>
    <x v="7"/>
    <n v="1445"/>
    <n v="1505"/>
    <n v="2950"/>
  </r>
  <r>
    <x v="20"/>
    <x v="5"/>
    <d v="2016-06-01T00:00:00"/>
    <x v="6"/>
    <n v="156"/>
    <n v="163"/>
    <n v="319"/>
  </r>
  <r>
    <x v="20"/>
    <x v="5"/>
    <d v="2016-06-01T00:00:00"/>
    <x v="4"/>
    <n v="33835"/>
    <n v="39010"/>
    <n v="72845"/>
  </r>
  <r>
    <x v="20"/>
    <x v="5"/>
    <d v="2016-06-01T00:00:00"/>
    <x v="5"/>
    <n v="1345"/>
    <n v="1321"/>
    <n v="2666"/>
  </r>
  <r>
    <x v="20"/>
    <x v="5"/>
    <d v="2016-06-01T00:00:00"/>
    <x v="0"/>
    <n v="8109"/>
    <n v="8613"/>
    <n v="16722"/>
  </r>
  <r>
    <x v="20"/>
    <x v="5"/>
    <d v="2016-06-01T00:00:00"/>
    <x v="2"/>
    <n v="4387"/>
    <n v="5037"/>
    <n v="9424"/>
  </r>
  <r>
    <x v="20"/>
    <x v="5"/>
    <d v="2016-06-01T00:00:00"/>
    <x v="9"/>
    <n v="26"/>
    <n v="47"/>
    <n v="73"/>
  </r>
  <r>
    <x v="20"/>
    <x v="5"/>
    <d v="2016-06-01T00:00:00"/>
    <x v="8"/>
    <n v="821"/>
    <n v="913"/>
    <n v="1734"/>
  </r>
  <r>
    <x v="20"/>
    <x v="5"/>
    <d v="2016-06-01T00:00:00"/>
    <x v="3"/>
    <n v="2552"/>
    <n v="2797"/>
    <n v="5349"/>
  </r>
  <r>
    <x v="20"/>
    <x v="6"/>
    <d v="2016-07-01T00:00:00"/>
    <x v="5"/>
    <n v="1265"/>
    <n v="1234"/>
    <n v="2499"/>
  </r>
  <r>
    <x v="20"/>
    <x v="6"/>
    <d v="2016-07-01T00:00:00"/>
    <x v="8"/>
    <n v="1001"/>
    <n v="990"/>
    <n v="1991"/>
  </r>
  <r>
    <x v="20"/>
    <x v="6"/>
    <d v="2016-07-01T00:00:00"/>
    <x v="2"/>
    <n v="5962"/>
    <n v="5637"/>
    <n v="11599"/>
  </r>
  <r>
    <x v="20"/>
    <x v="6"/>
    <d v="2016-07-01T00:00:00"/>
    <x v="3"/>
    <n v="2735"/>
    <n v="2746"/>
    <n v="5481"/>
  </r>
  <r>
    <x v="20"/>
    <x v="6"/>
    <d v="2016-07-01T00:00:00"/>
    <x v="1"/>
    <n v="147"/>
    <n v="147"/>
    <n v="294"/>
  </r>
  <r>
    <x v="20"/>
    <x v="6"/>
    <d v="2016-07-01T00:00:00"/>
    <x v="4"/>
    <n v="50762"/>
    <n v="51782"/>
    <n v="102544"/>
  </r>
  <r>
    <x v="20"/>
    <x v="6"/>
    <d v="2016-07-01T00:00:00"/>
    <x v="6"/>
    <n v="124"/>
    <n v="122"/>
    <n v="246"/>
  </r>
  <r>
    <x v="20"/>
    <x v="6"/>
    <d v="2016-07-01T00:00:00"/>
    <x v="6"/>
    <n v="171"/>
    <n v="171"/>
    <n v="342"/>
  </r>
  <r>
    <x v="20"/>
    <x v="6"/>
    <d v="2016-07-01T00:00:00"/>
    <x v="7"/>
    <n v="1390"/>
    <n v="1380"/>
    <n v="2770"/>
  </r>
  <r>
    <x v="20"/>
    <x v="6"/>
    <d v="2016-07-01T00:00:00"/>
    <x v="0"/>
    <n v="8357"/>
    <n v="8750"/>
    <n v="17107"/>
  </r>
  <r>
    <x v="20"/>
    <x v="6"/>
    <d v="2016-07-01T00:00:00"/>
    <x v="9"/>
    <n v="60"/>
    <n v="38"/>
    <n v="98"/>
  </r>
  <r>
    <x v="20"/>
    <x v="7"/>
    <d v="2016-08-01T00:00:00"/>
    <x v="5"/>
    <n v="1449"/>
    <n v="1406"/>
    <n v="2855"/>
  </r>
  <r>
    <x v="20"/>
    <x v="7"/>
    <d v="2016-08-01T00:00:00"/>
    <x v="8"/>
    <n v="852"/>
    <n v="933"/>
    <n v="1785"/>
  </r>
  <r>
    <x v="20"/>
    <x v="7"/>
    <d v="2016-08-01T00:00:00"/>
    <x v="2"/>
    <n v="5731"/>
    <n v="5405"/>
    <n v="11136"/>
  </r>
  <r>
    <x v="20"/>
    <x v="7"/>
    <d v="2016-08-01T00:00:00"/>
    <x v="3"/>
    <n v="2576"/>
    <n v="2488"/>
    <n v="5064"/>
  </r>
  <r>
    <x v="20"/>
    <x v="7"/>
    <d v="2016-08-01T00:00:00"/>
    <x v="1"/>
    <n v="192"/>
    <n v="197"/>
    <n v="389"/>
  </r>
  <r>
    <x v="20"/>
    <x v="7"/>
    <d v="2016-08-01T00:00:00"/>
    <x v="4"/>
    <n v="52435"/>
    <n v="48494"/>
    <n v="100929"/>
  </r>
  <r>
    <x v="20"/>
    <x v="7"/>
    <d v="2016-08-01T00:00:00"/>
    <x v="6"/>
    <n v="324"/>
    <n v="324"/>
    <n v="648"/>
  </r>
  <r>
    <x v="20"/>
    <x v="7"/>
    <d v="2016-08-01T00:00:00"/>
    <x v="6"/>
    <n v="115"/>
    <n v="109"/>
    <n v="224"/>
  </r>
  <r>
    <x v="20"/>
    <x v="7"/>
    <d v="2016-08-01T00:00:00"/>
    <x v="7"/>
    <n v="1227"/>
    <n v="1205"/>
    <n v="2432"/>
  </r>
  <r>
    <x v="20"/>
    <x v="7"/>
    <d v="2016-08-01T00:00:00"/>
    <x v="0"/>
    <n v="8190"/>
    <n v="8032"/>
    <n v="16222"/>
  </r>
  <r>
    <x v="20"/>
    <x v="7"/>
    <d v="2016-08-01T00:00:00"/>
    <x v="9"/>
    <n v="41"/>
    <n v="39"/>
    <n v="80"/>
  </r>
  <r>
    <x v="20"/>
    <x v="8"/>
    <d v="2016-09-01T00:00:00"/>
    <x v="3"/>
    <n v="2600"/>
    <n v="2595"/>
    <n v="5195"/>
  </r>
  <r>
    <x v="20"/>
    <x v="8"/>
    <d v="2016-09-01T00:00:00"/>
    <x v="8"/>
    <n v="728"/>
    <n v="664"/>
    <n v="1392"/>
  </r>
  <r>
    <x v="20"/>
    <x v="8"/>
    <d v="2016-09-01T00:00:00"/>
    <x v="0"/>
    <n v="7456"/>
    <n v="7276"/>
    <n v="14732"/>
  </r>
  <r>
    <x v="20"/>
    <x v="8"/>
    <d v="2016-09-01T00:00:00"/>
    <x v="1"/>
    <n v="172"/>
    <n v="168"/>
    <n v="340"/>
  </r>
  <r>
    <x v="20"/>
    <x v="8"/>
    <d v="2016-09-01T00:00:00"/>
    <x v="5"/>
    <n v="1280"/>
    <n v="1263"/>
    <n v="2543"/>
  </r>
  <r>
    <x v="20"/>
    <x v="8"/>
    <d v="2016-09-01T00:00:00"/>
    <x v="7"/>
    <n v="1246"/>
    <n v="1229"/>
    <n v="2475"/>
  </r>
  <r>
    <x v="20"/>
    <x v="8"/>
    <d v="2016-09-01T00:00:00"/>
    <x v="6"/>
    <n v="198"/>
    <n v="174"/>
    <n v="372"/>
  </r>
  <r>
    <x v="20"/>
    <x v="8"/>
    <d v="2016-09-01T00:00:00"/>
    <x v="6"/>
    <n v="288"/>
    <n v="288"/>
    <n v="576"/>
  </r>
  <r>
    <x v="20"/>
    <x v="8"/>
    <d v="2016-09-01T00:00:00"/>
    <x v="2"/>
    <n v="4569"/>
    <n v="4265"/>
    <n v="8834"/>
  </r>
  <r>
    <x v="20"/>
    <x v="8"/>
    <d v="2016-09-01T00:00:00"/>
    <x v="9"/>
    <n v="33"/>
    <n v="37"/>
    <n v="70"/>
  </r>
  <r>
    <x v="20"/>
    <x v="8"/>
    <d v="2016-09-01T00:00:00"/>
    <x v="4"/>
    <n v="39373"/>
    <n v="36517"/>
    <n v="75890"/>
  </r>
  <r>
    <x v="20"/>
    <x v="9"/>
    <d v="2016-10-01T00:00:00"/>
    <x v="4"/>
    <n v="18858"/>
    <n v="13965"/>
    <n v="32823"/>
  </r>
  <r>
    <x v="20"/>
    <x v="9"/>
    <d v="2016-10-01T00:00:00"/>
    <x v="0"/>
    <n v="7887"/>
    <n v="7739"/>
    <n v="15626"/>
  </r>
  <r>
    <x v="20"/>
    <x v="9"/>
    <d v="2016-10-01T00:00:00"/>
    <x v="3"/>
    <n v="2420"/>
    <n v="2789"/>
    <n v="5209"/>
  </r>
  <r>
    <x v="20"/>
    <x v="9"/>
    <d v="2016-10-01T00:00:00"/>
    <x v="1"/>
    <n v="249"/>
    <n v="205"/>
    <n v="454"/>
  </r>
  <r>
    <x v="20"/>
    <x v="9"/>
    <d v="2016-10-01T00:00:00"/>
    <x v="5"/>
    <n v="1239"/>
    <n v="1205"/>
    <n v="2444"/>
  </r>
  <r>
    <x v="20"/>
    <x v="9"/>
    <d v="2016-10-01T00:00:00"/>
    <x v="7"/>
    <n v="1364"/>
    <n v="1371"/>
    <n v="2735"/>
  </r>
  <r>
    <x v="20"/>
    <x v="9"/>
    <d v="2016-10-01T00:00:00"/>
    <x v="6"/>
    <n v="271"/>
    <n v="290"/>
    <n v="561"/>
  </r>
  <r>
    <x v="20"/>
    <x v="9"/>
    <d v="2016-10-01T00:00:00"/>
    <x v="6"/>
    <n v="288"/>
    <n v="288"/>
    <n v="576"/>
  </r>
  <r>
    <x v="20"/>
    <x v="9"/>
    <d v="2016-10-01T00:00:00"/>
    <x v="8"/>
    <n v="729"/>
    <n v="716"/>
    <n v="1445"/>
  </r>
  <r>
    <x v="20"/>
    <x v="9"/>
    <d v="2016-10-01T00:00:00"/>
    <x v="2"/>
    <n v="3469"/>
    <n v="3155"/>
    <n v="6624"/>
  </r>
  <r>
    <x v="20"/>
    <x v="10"/>
    <d v="2016-11-01T00:00:00"/>
    <x v="4"/>
    <n v="8216"/>
    <n v="7989"/>
    <n v="16205"/>
  </r>
  <r>
    <x v="20"/>
    <x v="10"/>
    <d v="2016-11-01T00:00:00"/>
    <x v="6"/>
    <n v="393"/>
    <n v="376"/>
    <n v="769"/>
  </r>
  <r>
    <x v="20"/>
    <x v="10"/>
    <d v="2016-11-01T00:00:00"/>
    <x v="6"/>
    <n v="333"/>
    <n v="333"/>
    <n v="666"/>
  </r>
  <r>
    <x v="20"/>
    <x v="10"/>
    <d v="2016-11-01T00:00:00"/>
    <x v="1"/>
    <n v="219"/>
    <n v="206"/>
    <n v="425"/>
  </r>
  <r>
    <x v="20"/>
    <x v="10"/>
    <d v="2016-11-01T00:00:00"/>
    <x v="8"/>
    <n v="751"/>
    <n v="704"/>
    <n v="1455"/>
  </r>
  <r>
    <x v="20"/>
    <x v="10"/>
    <d v="2016-11-01T00:00:00"/>
    <x v="7"/>
    <n v="1258"/>
    <n v="1184"/>
    <n v="2442"/>
  </r>
  <r>
    <x v="20"/>
    <x v="10"/>
    <d v="2016-11-01T00:00:00"/>
    <x v="3"/>
    <n v="2533"/>
    <n v="2490"/>
    <n v="5023"/>
  </r>
  <r>
    <x v="20"/>
    <x v="10"/>
    <d v="2016-11-01T00:00:00"/>
    <x v="2"/>
    <n v="2375"/>
    <n v="2214"/>
    <n v="4589"/>
  </r>
  <r>
    <x v="20"/>
    <x v="10"/>
    <d v="2016-11-01T00:00:00"/>
    <x v="5"/>
    <n v="1314"/>
    <n v="1147"/>
    <n v="2461"/>
  </r>
  <r>
    <x v="20"/>
    <x v="10"/>
    <d v="2016-11-01T00:00:00"/>
    <x v="0"/>
    <n v="7521"/>
    <n v="7372"/>
    <n v="14893"/>
  </r>
  <r>
    <x v="20"/>
    <x v="11"/>
    <d v="2016-12-01T00:00:00"/>
    <x v="0"/>
    <n v="8263"/>
    <n v="8056"/>
    <n v="16319"/>
  </r>
  <r>
    <x v="20"/>
    <x v="11"/>
    <d v="2016-12-01T00:00:00"/>
    <x v="8"/>
    <n v="987"/>
    <n v="926"/>
    <n v="1913"/>
  </r>
  <r>
    <x v="20"/>
    <x v="11"/>
    <d v="2016-12-01T00:00:00"/>
    <x v="2"/>
    <n v="2100"/>
    <n v="2096"/>
    <n v="4196"/>
  </r>
  <r>
    <x v="20"/>
    <x v="11"/>
    <d v="2016-12-01T00:00:00"/>
    <x v="3"/>
    <n v="2738"/>
    <n v="2706"/>
    <n v="5444"/>
  </r>
  <r>
    <x v="20"/>
    <x v="11"/>
    <d v="2016-12-01T00:00:00"/>
    <x v="7"/>
    <n v="1442"/>
    <n v="1439"/>
    <n v="2881"/>
  </r>
  <r>
    <x v="20"/>
    <x v="11"/>
    <d v="2016-12-01T00:00:00"/>
    <x v="4"/>
    <n v="21705"/>
    <n v="30567"/>
    <n v="52272"/>
  </r>
  <r>
    <x v="20"/>
    <x v="11"/>
    <d v="2016-12-01T00:00:00"/>
    <x v="1"/>
    <n v="198"/>
    <n v="183"/>
    <n v="381"/>
  </r>
  <r>
    <x v="20"/>
    <x v="11"/>
    <d v="2016-12-01T00:00:00"/>
    <x v="6"/>
    <n v="306"/>
    <n v="306"/>
    <n v="612"/>
  </r>
  <r>
    <x v="20"/>
    <x v="11"/>
    <d v="2016-12-01T00:00:00"/>
    <x v="5"/>
    <n v="1534"/>
    <n v="1218"/>
    <n v="2752"/>
  </r>
  <r>
    <x v="20"/>
    <x v="11"/>
    <d v="2016-12-01T00:00:00"/>
    <x v="6"/>
    <n v="454"/>
    <n v="492"/>
    <n v="946"/>
  </r>
  <r>
    <x v="21"/>
    <x v="0"/>
    <d v="2017-01-01T00:00:00"/>
    <x v="8"/>
    <n v="714"/>
    <n v="665"/>
    <n v="1379"/>
  </r>
  <r>
    <x v="21"/>
    <x v="0"/>
    <d v="2017-01-01T00:00:00"/>
    <x v="6"/>
    <n v="301"/>
    <n v="302"/>
    <n v="603"/>
  </r>
  <r>
    <x v="21"/>
    <x v="0"/>
    <d v="2017-01-01T00:00:00"/>
    <x v="6"/>
    <n v="445"/>
    <n v="400"/>
    <n v="845"/>
  </r>
  <r>
    <x v="21"/>
    <x v="0"/>
    <d v="2017-01-01T00:00:00"/>
    <x v="7"/>
    <n v="1248"/>
    <n v="1257"/>
    <n v="2505"/>
  </r>
  <r>
    <x v="21"/>
    <x v="0"/>
    <d v="2017-01-01T00:00:00"/>
    <x v="1"/>
    <n v="199"/>
    <n v="209"/>
    <n v="408"/>
  </r>
  <r>
    <x v="21"/>
    <x v="0"/>
    <d v="2017-01-01T00:00:00"/>
    <x v="5"/>
    <n v="927"/>
    <n v="1136"/>
    <n v="2063"/>
  </r>
  <r>
    <x v="21"/>
    <x v="0"/>
    <d v="2017-01-01T00:00:00"/>
    <x v="4"/>
    <n v="33346"/>
    <n v="25530"/>
    <n v="58876"/>
  </r>
  <r>
    <x v="21"/>
    <x v="0"/>
    <d v="2017-01-01T00:00:00"/>
    <x v="2"/>
    <n v="1700"/>
    <n v="1699"/>
    <n v="3399"/>
  </r>
  <r>
    <x v="21"/>
    <x v="0"/>
    <d v="2017-01-01T00:00:00"/>
    <x v="3"/>
    <n v="2175"/>
    <n v="2069"/>
    <n v="4244"/>
  </r>
  <r>
    <x v="21"/>
    <x v="1"/>
    <d v="2017-02-01T00:00:00"/>
    <x v="8"/>
    <n v="643"/>
    <n v="640"/>
    <n v="1283"/>
  </r>
  <r>
    <x v="21"/>
    <x v="1"/>
    <d v="2017-02-01T00:00:00"/>
    <x v="7"/>
    <n v="1255"/>
    <n v="1147"/>
    <n v="2402"/>
  </r>
  <r>
    <x v="21"/>
    <x v="1"/>
    <d v="2017-02-01T00:00:00"/>
    <x v="4"/>
    <n v="27546"/>
    <n v="29058"/>
    <n v="56604"/>
  </r>
  <r>
    <x v="21"/>
    <x v="1"/>
    <d v="2017-02-01T00:00:00"/>
    <x v="6"/>
    <n v="375"/>
    <n v="388"/>
    <n v="763"/>
  </r>
  <r>
    <x v="21"/>
    <x v="1"/>
    <d v="2017-02-01T00:00:00"/>
    <x v="6"/>
    <n v="277"/>
    <n v="277"/>
    <n v="554"/>
  </r>
  <r>
    <x v="21"/>
    <x v="1"/>
    <d v="2017-02-01T00:00:00"/>
    <x v="1"/>
    <n v="157"/>
    <n v="153"/>
    <n v="310"/>
  </r>
  <r>
    <x v="21"/>
    <x v="1"/>
    <d v="2017-02-01T00:00:00"/>
    <x v="5"/>
    <n v="948"/>
    <n v="929"/>
    <n v="1877"/>
  </r>
  <r>
    <x v="21"/>
    <x v="1"/>
    <d v="2017-02-01T00:00:00"/>
    <x v="3"/>
    <n v="2226"/>
    <n v="2224"/>
    <n v="4450"/>
  </r>
  <r>
    <x v="21"/>
    <x v="1"/>
    <d v="2017-02-01T00:00:00"/>
    <x v="2"/>
    <n v="1695"/>
    <n v="1654"/>
    <n v="3349"/>
  </r>
  <r>
    <x v="21"/>
    <x v="2"/>
    <d v="2017-03-01T00:00:00"/>
    <x v="7"/>
    <n v="1334"/>
    <n v="1274"/>
    <n v="2608"/>
  </r>
  <r>
    <x v="21"/>
    <x v="2"/>
    <d v="2017-03-01T00:00:00"/>
    <x v="3"/>
    <n v="2621"/>
    <n v="2597"/>
    <n v="5218"/>
  </r>
  <r>
    <x v="21"/>
    <x v="2"/>
    <d v="2017-03-01T00:00:00"/>
    <x v="1"/>
    <n v="181"/>
    <n v="186"/>
    <n v="367"/>
  </r>
  <r>
    <x v="21"/>
    <x v="2"/>
    <d v="2017-03-01T00:00:00"/>
    <x v="5"/>
    <n v="1287"/>
    <n v="1132"/>
    <n v="2419"/>
  </r>
  <r>
    <x v="21"/>
    <x v="2"/>
    <d v="2017-03-01T00:00:00"/>
    <x v="4"/>
    <n v="33544"/>
    <n v="28435"/>
    <n v="61979"/>
  </r>
  <r>
    <x v="21"/>
    <x v="2"/>
    <d v="2017-03-01T00:00:00"/>
    <x v="6"/>
    <n v="366"/>
    <n v="352"/>
    <n v="718"/>
  </r>
  <r>
    <x v="21"/>
    <x v="2"/>
    <d v="2017-03-01T00:00:00"/>
    <x v="6"/>
    <n v="350"/>
    <n v="327"/>
    <n v="677"/>
  </r>
  <r>
    <x v="21"/>
    <x v="2"/>
    <d v="2017-03-01T00:00:00"/>
    <x v="8"/>
    <n v="771"/>
    <n v="731"/>
    <n v="1502"/>
  </r>
  <r>
    <x v="21"/>
    <x v="2"/>
    <d v="2017-03-01T00:00:00"/>
    <x v="2"/>
    <n v="2038"/>
    <n v="1955"/>
    <n v="3993"/>
  </r>
  <r>
    <x v="21"/>
    <x v="3"/>
    <d v="2017-04-01T00:00:00"/>
    <x v="8"/>
    <n v="664"/>
    <n v="712"/>
    <n v="1376"/>
  </r>
  <r>
    <x v="21"/>
    <x v="3"/>
    <d v="2017-04-01T00:00:00"/>
    <x v="3"/>
    <n v="2591"/>
    <n v="2621"/>
    <n v="5212"/>
  </r>
  <r>
    <x v="21"/>
    <x v="3"/>
    <d v="2017-04-01T00:00:00"/>
    <x v="1"/>
    <n v="156"/>
    <n v="172"/>
    <n v="328"/>
  </r>
  <r>
    <x v="21"/>
    <x v="3"/>
    <d v="2017-04-01T00:00:00"/>
    <x v="6"/>
    <n v="368"/>
    <n v="375"/>
    <n v="743"/>
  </r>
  <r>
    <x v="21"/>
    <x v="3"/>
    <d v="2017-04-01T00:00:00"/>
    <x v="4"/>
    <n v="9008"/>
    <n v="8489"/>
    <n v="17497"/>
  </r>
  <r>
    <x v="21"/>
    <x v="3"/>
    <d v="2017-04-01T00:00:00"/>
    <x v="6"/>
    <n v="308"/>
    <n v="339"/>
    <n v="647"/>
  </r>
  <r>
    <x v="21"/>
    <x v="3"/>
    <d v="2017-04-01T00:00:00"/>
    <x v="2"/>
    <n v="2160"/>
    <n v="2159"/>
    <n v="4319"/>
  </r>
  <r>
    <x v="21"/>
    <x v="3"/>
    <d v="2017-04-01T00:00:00"/>
    <x v="5"/>
    <n v="1107"/>
    <n v="1073"/>
    <n v="2180"/>
  </r>
  <r>
    <x v="21"/>
    <x v="3"/>
    <d v="2017-04-01T00:00:00"/>
    <x v="7"/>
    <n v="1371"/>
    <n v="1457"/>
    <n v="2828"/>
  </r>
  <r>
    <x v="21"/>
    <x v="4"/>
    <d v="2017-05-01T00:00:00"/>
    <x v="3"/>
    <n v="2918"/>
    <n v="2987"/>
    <n v="5905"/>
  </r>
  <r>
    <x v="21"/>
    <x v="4"/>
    <d v="2017-05-01T00:00:00"/>
    <x v="8"/>
    <n v="752"/>
    <n v="776"/>
    <n v="1528"/>
  </r>
  <r>
    <x v="21"/>
    <x v="4"/>
    <d v="2017-05-01T00:00:00"/>
    <x v="6"/>
    <n v="331"/>
    <n v="357"/>
    <n v="688"/>
  </r>
  <r>
    <x v="21"/>
    <x v="4"/>
    <d v="2017-05-01T00:00:00"/>
    <x v="6"/>
    <n v="443"/>
    <n v="477"/>
    <n v="920"/>
  </r>
  <r>
    <x v="21"/>
    <x v="4"/>
    <d v="2017-05-01T00:00:00"/>
    <x v="4"/>
    <n v="13878"/>
    <n v="16830"/>
    <n v="30708"/>
  </r>
  <r>
    <x v="21"/>
    <x v="4"/>
    <d v="2017-05-01T00:00:00"/>
    <x v="1"/>
    <n v="56"/>
    <n v="51"/>
    <n v="107"/>
  </r>
  <r>
    <x v="21"/>
    <x v="4"/>
    <d v="2017-05-01T00:00:00"/>
    <x v="2"/>
    <n v="3432"/>
    <n v="3690"/>
    <n v="7122"/>
  </r>
  <r>
    <x v="21"/>
    <x v="4"/>
    <d v="2017-05-01T00:00:00"/>
    <x v="7"/>
    <n v="1596"/>
    <n v="1525"/>
    <n v="3121"/>
  </r>
  <r>
    <x v="21"/>
    <x v="4"/>
    <d v="2017-05-01T00:00:00"/>
    <x v="5"/>
    <n v="1228"/>
    <n v="1172"/>
    <n v="2400"/>
  </r>
  <r>
    <x v="21"/>
    <x v="5"/>
    <d v="2017-06-01T00:00:00"/>
    <x v="7"/>
    <n v="1440"/>
    <n v="1516"/>
    <n v="2956"/>
  </r>
  <r>
    <x v="21"/>
    <x v="5"/>
    <d v="2017-06-01T00:00:00"/>
    <x v="3"/>
    <n v="2868"/>
    <n v="3102"/>
    <n v="5970"/>
  </r>
  <r>
    <x v="21"/>
    <x v="5"/>
    <d v="2017-06-01T00:00:00"/>
    <x v="5"/>
    <n v="1210"/>
    <n v="1185"/>
    <n v="2395"/>
  </r>
  <r>
    <x v="21"/>
    <x v="5"/>
    <d v="2017-06-01T00:00:00"/>
    <x v="6"/>
    <n v="286"/>
    <n v="344"/>
    <n v="630"/>
  </r>
  <r>
    <x v="21"/>
    <x v="5"/>
    <d v="2017-06-01T00:00:00"/>
    <x v="6"/>
    <n v="351"/>
    <n v="391"/>
    <n v="742"/>
  </r>
  <r>
    <x v="21"/>
    <x v="5"/>
    <d v="2017-06-01T00:00:00"/>
    <x v="8"/>
    <n v="866"/>
    <n v="837"/>
    <n v="1703"/>
  </r>
  <r>
    <x v="21"/>
    <x v="5"/>
    <d v="2017-06-01T00:00:00"/>
    <x v="2"/>
    <n v="4876"/>
    <n v="5325"/>
    <n v="10201"/>
  </r>
  <r>
    <x v="21"/>
    <x v="5"/>
    <d v="2017-06-01T00:00:00"/>
    <x v="1"/>
    <n v="13"/>
    <n v="15"/>
    <n v="28"/>
  </r>
  <r>
    <x v="21"/>
    <x v="5"/>
    <d v="2017-06-01T00:00:00"/>
    <x v="4"/>
    <n v="36019"/>
    <n v="41487"/>
    <n v="77506"/>
  </r>
  <r>
    <x v="21"/>
    <x v="6"/>
    <d v="2017-07-01T00:00:00"/>
    <x v="6"/>
    <n v="388"/>
    <n v="352"/>
    <n v="740"/>
  </r>
  <r>
    <x v="21"/>
    <x v="6"/>
    <d v="2017-07-01T00:00:00"/>
    <x v="6"/>
    <n v="241"/>
    <n v="269"/>
    <n v="510"/>
  </r>
  <r>
    <x v="21"/>
    <x v="6"/>
    <d v="2017-07-01T00:00:00"/>
    <x v="2"/>
    <n v="5845"/>
    <n v="5437"/>
    <n v="11282"/>
  </r>
  <r>
    <x v="21"/>
    <x v="6"/>
    <d v="2017-07-01T00:00:00"/>
    <x v="5"/>
    <n v="1318"/>
    <n v="1224"/>
    <n v="2542"/>
  </r>
  <r>
    <x v="21"/>
    <x v="6"/>
    <d v="2017-07-01T00:00:00"/>
    <x v="3"/>
    <n v="2693"/>
    <n v="2653"/>
    <n v="5346"/>
  </r>
  <r>
    <x v="21"/>
    <x v="6"/>
    <d v="2017-07-01T00:00:00"/>
    <x v="8"/>
    <n v="799"/>
    <n v="789"/>
    <n v="1588"/>
  </r>
  <r>
    <x v="21"/>
    <x v="6"/>
    <d v="2017-07-01T00:00:00"/>
    <x v="1"/>
    <n v="22"/>
    <n v="15"/>
    <n v="37"/>
  </r>
  <r>
    <x v="21"/>
    <x v="6"/>
    <d v="2017-07-01T00:00:00"/>
    <x v="7"/>
    <n v="1464"/>
    <n v="1444"/>
    <n v="2908"/>
  </r>
  <r>
    <x v="21"/>
    <x v="6"/>
    <d v="2017-07-01T00:00:00"/>
    <x v="4"/>
    <n v="52090"/>
    <n v="52703"/>
    <n v="104793"/>
  </r>
  <r>
    <x v="21"/>
    <x v="7"/>
    <d v="2017-08-01T00:00:00"/>
    <x v="2"/>
    <n v="5474"/>
    <n v="5063"/>
    <n v="10537"/>
  </r>
  <r>
    <x v="21"/>
    <x v="7"/>
    <d v="2017-08-01T00:00:00"/>
    <x v="3"/>
    <n v="2547"/>
    <n v="2630"/>
    <n v="5177"/>
  </r>
  <r>
    <x v="21"/>
    <x v="7"/>
    <d v="2017-08-01T00:00:00"/>
    <x v="4"/>
    <n v="50746"/>
    <n v="48026"/>
    <n v="98772"/>
  </r>
  <r>
    <x v="21"/>
    <x v="7"/>
    <d v="2017-08-01T00:00:00"/>
    <x v="5"/>
    <n v="1386"/>
    <n v="1363"/>
    <n v="2749"/>
  </r>
  <r>
    <x v="21"/>
    <x v="7"/>
    <d v="2017-08-01T00:00:00"/>
    <x v="6"/>
    <n v="452"/>
    <n v="434"/>
    <n v="886"/>
  </r>
  <r>
    <x v="21"/>
    <x v="7"/>
    <d v="2017-08-01T00:00:00"/>
    <x v="6"/>
    <n v="327"/>
    <n v="326"/>
    <n v="653"/>
  </r>
  <r>
    <x v="21"/>
    <x v="7"/>
    <d v="2017-08-01T00:00:00"/>
    <x v="7"/>
    <n v="1660"/>
    <n v="1587"/>
    <n v="3247"/>
  </r>
  <r>
    <x v="21"/>
    <x v="7"/>
    <d v="2017-08-01T00:00:00"/>
    <x v="8"/>
    <n v="884"/>
    <n v="896"/>
    <n v="1780"/>
  </r>
  <r>
    <x v="21"/>
    <x v="7"/>
    <d v="2017-08-01T00:00:00"/>
    <x v="1"/>
    <n v="18"/>
    <n v="15"/>
    <n v="33"/>
  </r>
  <r>
    <x v="21"/>
    <x v="8"/>
    <d v="2017-09-01T00:00:00"/>
    <x v="7"/>
    <n v="1420"/>
    <n v="1335"/>
    <n v="2755"/>
  </r>
  <r>
    <x v="21"/>
    <x v="8"/>
    <d v="2017-09-01T00:00:00"/>
    <x v="8"/>
    <n v="800"/>
    <n v="653"/>
    <n v="1453"/>
  </r>
  <r>
    <x v="21"/>
    <x v="8"/>
    <d v="2017-09-01T00:00:00"/>
    <x v="6"/>
    <n v="396"/>
    <n v="336"/>
    <n v="732"/>
  </r>
  <r>
    <x v="21"/>
    <x v="8"/>
    <d v="2017-09-01T00:00:00"/>
    <x v="6"/>
    <n v="145"/>
    <n v="119"/>
    <n v="264"/>
  </r>
  <r>
    <x v="21"/>
    <x v="8"/>
    <d v="2017-09-01T00:00:00"/>
    <x v="1"/>
    <n v="20"/>
    <n v="12"/>
    <n v="32"/>
  </r>
  <r>
    <x v="21"/>
    <x v="8"/>
    <d v="2017-09-01T00:00:00"/>
    <x v="5"/>
    <n v="1285"/>
    <n v="1269"/>
    <n v="2554"/>
  </r>
  <r>
    <x v="21"/>
    <x v="8"/>
    <d v="2017-09-01T00:00:00"/>
    <x v="4"/>
    <n v="34835"/>
    <n v="31710"/>
    <n v="66545"/>
  </r>
  <r>
    <x v="21"/>
    <x v="8"/>
    <d v="2017-09-01T00:00:00"/>
    <x v="2"/>
    <n v="4358"/>
    <n v="3929"/>
    <n v="8287"/>
  </r>
  <r>
    <x v="21"/>
    <x v="8"/>
    <d v="2017-09-01T00:00:00"/>
    <x v="3"/>
    <n v="2497"/>
    <n v="2452"/>
    <n v="4949"/>
  </r>
  <r>
    <x v="21"/>
    <x v="9"/>
    <d v="2017-10-01T00:00:00"/>
    <x v="6"/>
    <n v="488"/>
    <n v="485"/>
    <n v="973"/>
  </r>
  <r>
    <x v="21"/>
    <x v="9"/>
    <d v="2017-10-01T00:00:00"/>
    <x v="6"/>
    <n v="31"/>
    <n v="31"/>
    <n v="62"/>
  </r>
  <r>
    <x v="21"/>
    <x v="9"/>
    <d v="2017-10-01T00:00:00"/>
    <x v="3"/>
    <n v="2469"/>
    <n v="2426"/>
    <n v="4895"/>
  </r>
  <r>
    <x v="21"/>
    <x v="9"/>
    <d v="2017-10-01T00:00:00"/>
    <x v="7"/>
    <n v="1493"/>
    <n v="1449"/>
    <n v="2942"/>
  </r>
  <r>
    <x v="21"/>
    <x v="9"/>
    <d v="2017-10-01T00:00:00"/>
    <x v="5"/>
    <n v="1348"/>
    <n v="1229"/>
    <n v="2577"/>
  </r>
  <r>
    <x v="21"/>
    <x v="9"/>
    <d v="2017-10-01T00:00:00"/>
    <x v="2"/>
    <n v="3504"/>
    <n v="3141"/>
    <n v="6645"/>
  </r>
  <r>
    <x v="21"/>
    <x v="9"/>
    <d v="2017-10-01T00:00:00"/>
    <x v="8"/>
    <n v="762"/>
    <n v="731"/>
    <n v="1493"/>
  </r>
  <r>
    <x v="21"/>
    <x v="10"/>
    <d v="2017-11-01T00:00:00"/>
    <x v="5"/>
    <n v="1392"/>
    <n v="1287"/>
    <n v="2679"/>
  </r>
  <r>
    <x v="21"/>
    <x v="10"/>
    <d v="2017-11-01T00:00:00"/>
    <x v="8"/>
    <n v="1906"/>
    <n v="777"/>
    <n v="2683"/>
  </r>
  <r>
    <x v="21"/>
    <x v="10"/>
    <d v="2017-11-01T00:00:00"/>
    <x v="4"/>
    <n v="8895"/>
    <n v="8898"/>
    <n v="17793"/>
  </r>
  <r>
    <x v="21"/>
    <x v="10"/>
    <d v="2017-11-01T00:00:00"/>
    <x v="6"/>
    <n v="517"/>
    <n v="519"/>
    <n v="1036"/>
  </r>
  <r>
    <x v="21"/>
    <x v="10"/>
    <d v="2017-11-01T00:00:00"/>
    <x v="1"/>
    <n v="18"/>
    <n v="8"/>
    <n v="26"/>
  </r>
  <r>
    <x v="21"/>
    <x v="10"/>
    <d v="2017-11-01T00:00:00"/>
    <x v="2"/>
    <n v="2108"/>
    <n v="2006"/>
    <n v="4114"/>
  </r>
  <r>
    <x v="21"/>
    <x v="10"/>
    <d v="2017-11-01T00:00:00"/>
    <x v="7"/>
    <n v="1564"/>
    <n v="1540"/>
    <n v="3104"/>
  </r>
  <r>
    <x v="21"/>
    <x v="10"/>
    <d v="2017-11-01T00:00:00"/>
    <x v="3"/>
    <n v="2448"/>
    <n v="2440"/>
    <n v="4888"/>
  </r>
  <r>
    <x v="21"/>
    <x v="9"/>
    <d v="2017-10-01T00:00:00"/>
    <x v="1"/>
    <n v="9"/>
    <n v="11"/>
    <n v="20"/>
  </r>
  <r>
    <x v="21"/>
    <x v="9"/>
    <d v="2017-10-01T00:00:00"/>
    <x v="4"/>
    <n v="19214"/>
    <n v="14707"/>
    <n v="33921"/>
  </r>
  <r>
    <x v="21"/>
    <x v="11"/>
    <d v="2017-12-01T00:00:00"/>
    <x v="1"/>
    <n v="15"/>
    <n v="14"/>
    <n v="29"/>
  </r>
  <r>
    <x v="21"/>
    <x v="11"/>
    <d v="2017-12-01T00:00:00"/>
    <x v="5"/>
    <n v="1488"/>
    <n v="1145"/>
    <n v="2633"/>
  </r>
  <r>
    <x v="21"/>
    <x v="11"/>
    <d v="2017-12-01T00:00:00"/>
    <x v="7"/>
    <n v="1555"/>
    <n v="1517"/>
    <n v="3072"/>
  </r>
  <r>
    <x v="21"/>
    <x v="11"/>
    <d v="2017-12-01T00:00:00"/>
    <x v="6"/>
    <n v="587"/>
    <n v="531"/>
    <n v="1118"/>
  </r>
  <r>
    <x v="21"/>
    <x v="11"/>
    <d v="2017-12-01T00:00:00"/>
    <x v="4"/>
    <n v="23726"/>
    <n v="26855"/>
    <n v="50581"/>
  </r>
  <r>
    <x v="21"/>
    <x v="11"/>
    <d v="2017-12-01T00:00:00"/>
    <x v="2"/>
    <n v="2315"/>
    <n v="2310"/>
    <n v="4625"/>
  </r>
  <r>
    <x v="21"/>
    <x v="11"/>
    <d v="2017-12-01T00:00:00"/>
    <x v="8"/>
    <n v="805"/>
    <n v="820"/>
    <n v="1625"/>
  </r>
  <r>
    <x v="21"/>
    <x v="11"/>
    <d v="2017-12-01T00:00:00"/>
    <x v="3"/>
    <n v="2102"/>
    <n v="2058"/>
    <n v="4160"/>
  </r>
  <r>
    <x v="22"/>
    <x v="0"/>
    <d v="2018-01-01T00:00:00"/>
    <x v="7"/>
    <n v="1429"/>
    <n v="1386"/>
    <n v="2815"/>
  </r>
  <r>
    <x v="21"/>
    <x v="0"/>
    <d v="2017-01-01T00:00:00"/>
    <x v="0"/>
    <n v="1035"/>
    <n v="1092"/>
    <n v="2127"/>
  </r>
  <r>
    <x v="21"/>
    <x v="0"/>
    <d v="2017-01-01T00:00:00"/>
    <x v="0"/>
    <n v="46"/>
    <n v="117"/>
    <n v="163"/>
  </r>
  <r>
    <x v="21"/>
    <x v="0"/>
    <d v="2017-01-01T00:00:00"/>
    <x v="0"/>
    <n v="1688"/>
    <n v="1589"/>
    <n v="3277"/>
  </r>
  <r>
    <x v="21"/>
    <x v="0"/>
    <d v="2017-01-01T00:00:00"/>
    <x v="0"/>
    <n v="229"/>
    <n v="250"/>
    <n v="479"/>
  </r>
  <r>
    <x v="21"/>
    <x v="0"/>
    <d v="2017-01-01T00:00:00"/>
    <x v="0"/>
    <n v="3496"/>
    <n v="3544"/>
    <n v="7040"/>
  </r>
  <r>
    <x v="21"/>
    <x v="1"/>
    <d v="2017-02-01T00:00:00"/>
    <x v="0"/>
    <n v="949"/>
    <n v="915"/>
    <n v="1864"/>
  </r>
  <r>
    <x v="21"/>
    <x v="1"/>
    <d v="2017-02-01T00:00:00"/>
    <x v="0"/>
    <n v="1543"/>
    <n v="1492"/>
    <n v="3035"/>
  </r>
  <r>
    <x v="21"/>
    <x v="1"/>
    <d v="2017-02-01T00:00:00"/>
    <x v="0"/>
    <n v="3896"/>
    <n v="3898"/>
    <n v="7794"/>
  </r>
  <r>
    <x v="21"/>
    <x v="1"/>
    <d v="2017-02-01T00:00:00"/>
    <x v="0"/>
    <n v="105"/>
    <n v="105"/>
    <n v="210"/>
  </r>
  <r>
    <x v="21"/>
    <x v="2"/>
    <d v="2017-03-01T00:00:00"/>
    <x v="0"/>
    <n v="1242"/>
    <n v="1145"/>
    <n v="2387"/>
  </r>
  <r>
    <x v="21"/>
    <x v="2"/>
    <d v="2017-03-01T00:00:00"/>
    <x v="0"/>
    <n v="2169"/>
    <n v="1917"/>
    <n v="4086"/>
  </r>
  <r>
    <x v="21"/>
    <x v="2"/>
    <d v="2017-03-01T00:00:00"/>
    <x v="0"/>
    <n v="3289"/>
    <n v="2806"/>
    <n v="6095"/>
  </r>
  <r>
    <x v="21"/>
    <x v="2"/>
    <d v="2017-03-01T00:00:00"/>
    <x v="0"/>
    <n v="31"/>
    <n v="31"/>
    <n v="62"/>
  </r>
  <r>
    <x v="21"/>
    <x v="2"/>
    <d v="2017-03-01T00:00:00"/>
    <x v="0"/>
    <n v="140"/>
    <n v="137"/>
    <n v="277"/>
  </r>
  <r>
    <x v="21"/>
    <x v="2"/>
    <d v="2017-03-01T00:00:00"/>
    <x v="0"/>
    <n v="862"/>
    <n v="943"/>
    <n v="1805"/>
  </r>
  <r>
    <x v="21"/>
    <x v="2"/>
    <d v="2017-03-01T00:00:00"/>
    <x v="0"/>
    <n v="791"/>
    <n v="970"/>
    <n v="1761"/>
  </r>
  <r>
    <x v="21"/>
    <x v="3"/>
    <d v="2017-04-01T00:00:00"/>
    <x v="0"/>
    <n v="1101"/>
    <n v="1165"/>
    <n v="2266"/>
  </r>
  <r>
    <x v="21"/>
    <x v="3"/>
    <d v="2017-04-01T00:00:00"/>
    <x v="0"/>
    <n v="1784"/>
    <n v="1917"/>
    <n v="3701"/>
  </r>
  <r>
    <x v="21"/>
    <x v="3"/>
    <d v="2017-04-01T00:00:00"/>
    <x v="0"/>
    <n v="3498"/>
    <n v="3276"/>
    <n v="6774"/>
  </r>
  <r>
    <x v="21"/>
    <x v="3"/>
    <d v="2017-04-01T00:00:00"/>
    <x v="0"/>
    <n v="49"/>
    <n v="48"/>
    <n v="97"/>
  </r>
  <r>
    <x v="21"/>
    <x v="3"/>
    <d v="2017-04-01T00:00:00"/>
    <x v="0"/>
    <n v="769"/>
    <n v="1095"/>
    <n v="1864"/>
  </r>
  <r>
    <x v="21"/>
    <x v="3"/>
    <d v="2017-04-01T00:00:00"/>
    <x v="0"/>
    <n v="110"/>
    <n v="195"/>
    <n v="305"/>
  </r>
  <r>
    <x v="21"/>
    <x v="4"/>
    <d v="2017-05-01T00:00:00"/>
    <x v="0"/>
    <n v="938"/>
    <n v="912"/>
    <n v="1850"/>
  </r>
  <r>
    <x v="21"/>
    <x v="4"/>
    <d v="2017-05-01T00:00:00"/>
    <x v="0"/>
    <n v="2243"/>
    <n v="2207"/>
    <n v="4450"/>
  </r>
  <r>
    <x v="21"/>
    <x v="4"/>
    <d v="2017-05-01T00:00:00"/>
    <x v="0"/>
    <n v="3503"/>
    <n v="3706"/>
    <n v="7209"/>
  </r>
  <r>
    <x v="21"/>
    <x v="4"/>
    <d v="2017-05-01T00:00:00"/>
    <x v="0"/>
    <n v="141"/>
    <n v="141"/>
    <n v="282"/>
  </r>
  <r>
    <x v="21"/>
    <x v="4"/>
    <d v="2017-05-01T00:00:00"/>
    <x v="0"/>
    <n v="1258"/>
    <n v="1326"/>
    <n v="2584"/>
  </r>
  <r>
    <x v="21"/>
    <x v="4"/>
    <d v="2017-05-01T00:00:00"/>
    <x v="0"/>
    <n v="71"/>
    <n v="40"/>
    <n v="111"/>
  </r>
  <r>
    <x v="21"/>
    <x v="5"/>
    <d v="2017-06-01T00:00:00"/>
    <x v="0"/>
    <n v="989"/>
    <n v="952"/>
    <n v="1941"/>
  </r>
  <r>
    <x v="21"/>
    <x v="5"/>
    <d v="2017-06-01T00:00:00"/>
    <x v="0"/>
    <n v="2494"/>
    <n v="2627"/>
    <n v="5121"/>
  </r>
  <r>
    <x v="21"/>
    <x v="5"/>
    <d v="2017-06-01T00:00:00"/>
    <x v="0"/>
    <n v="3257"/>
    <n v="3039"/>
    <n v="6296"/>
  </r>
  <r>
    <x v="21"/>
    <x v="5"/>
    <d v="2017-06-01T00:00:00"/>
    <x v="0"/>
    <n v="2116"/>
    <n v="2323"/>
    <n v="4439"/>
  </r>
  <r>
    <x v="21"/>
    <x v="5"/>
    <d v="2017-06-01T00:00:00"/>
    <x v="0"/>
    <n v="48"/>
    <n v="43"/>
    <n v="91"/>
  </r>
  <r>
    <x v="21"/>
    <x v="6"/>
    <d v="2017-07-01T00:00:00"/>
    <x v="0"/>
    <n v="1112"/>
    <n v="1107"/>
    <n v="2219"/>
  </r>
  <r>
    <x v="21"/>
    <x v="6"/>
    <d v="2017-07-01T00:00:00"/>
    <x v="0"/>
    <n v="2655"/>
    <n v="2654"/>
    <n v="5309"/>
  </r>
  <r>
    <x v="21"/>
    <x v="6"/>
    <d v="2017-07-01T00:00:00"/>
    <x v="0"/>
    <n v="2836"/>
    <n v="2729"/>
    <n v="5565"/>
  </r>
  <r>
    <x v="21"/>
    <x v="6"/>
    <d v="2017-07-01T00:00:00"/>
    <x v="0"/>
    <n v="150"/>
    <n v="147"/>
    <n v="297"/>
  </r>
  <r>
    <x v="21"/>
    <x v="6"/>
    <d v="2017-07-01T00:00:00"/>
    <x v="0"/>
    <n v="2731"/>
    <n v="2504"/>
    <n v="5235"/>
  </r>
  <r>
    <x v="21"/>
    <x v="6"/>
    <d v="2017-07-01T00:00:00"/>
    <x v="0"/>
    <n v="32"/>
    <n v="47"/>
    <n v="79"/>
  </r>
  <r>
    <x v="21"/>
    <x v="7"/>
    <d v="2017-08-01T00:00:00"/>
    <x v="0"/>
    <n v="486"/>
    <n v="529"/>
    <n v="1015"/>
  </r>
  <r>
    <x v="21"/>
    <x v="7"/>
    <d v="2017-08-01T00:00:00"/>
    <x v="0"/>
    <n v="2704"/>
    <n v="2686"/>
    <n v="5390"/>
  </r>
  <r>
    <x v="21"/>
    <x v="7"/>
    <d v="2017-08-01T00:00:00"/>
    <x v="0"/>
    <n v="3248"/>
    <n v="3149"/>
    <n v="6397"/>
  </r>
  <r>
    <x v="21"/>
    <x v="7"/>
    <d v="2017-08-01T00:00:00"/>
    <x v="0"/>
    <n v="2480"/>
    <n v="2293"/>
    <n v="4773"/>
  </r>
  <r>
    <x v="21"/>
    <x v="7"/>
    <d v="2017-08-01T00:00:00"/>
    <x v="0"/>
    <n v="0"/>
    <n v="0"/>
    <n v="0"/>
  </r>
  <r>
    <x v="21"/>
    <x v="8"/>
    <d v="2017-09-01T00:00:00"/>
    <x v="0"/>
    <n v="2065"/>
    <n v="2124"/>
    <n v="4189"/>
  </r>
  <r>
    <x v="21"/>
    <x v="8"/>
    <d v="2017-09-01T00:00:00"/>
    <x v="0"/>
    <n v="3301"/>
    <n v="3125"/>
    <n v="6426"/>
  </r>
  <r>
    <x v="21"/>
    <x v="8"/>
    <d v="2017-09-01T00:00:00"/>
    <x v="0"/>
    <n v="123"/>
    <n v="123"/>
    <n v="246"/>
  </r>
  <r>
    <x v="21"/>
    <x v="8"/>
    <d v="2017-09-01T00:00:00"/>
    <x v="0"/>
    <n v="1585"/>
    <n v="1592"/>
    <n v="3177"/>
  </r>
  <r>
    <x v="21"/>
    <x v="9"/>
    <d v="2017-10-01T00:00:00"/>
    <x v="0"/>
    <n v="885"/>
    <n v="821"/>
    <n v="1706"/>
  </r>
  <r>
    <x v="21"/>
    <x v="9"/>
    <d v="2017-10-01T00:00:00"/>
    <x v="0"/>
    <n v="2310"/>
    <n v="2263"/>
    <n v="4573"/>
  </r>
  <r>
    <x v="21"/>
    <x v="9"/>
    <d v="2017-10-01T00:00:00"/>
    <x v="0"/>
    <n v="829"/>
    <n v="759"/>
    <n v="1588"/>
  </r>
  <r>
    <x v="21"/>
    <x v="9"/>
    <d v="2017-10-01T00:00:00"/>
    <x v="0"/>
    <n v="63"/>
    <n v="62"/>
    <n v="125"/>
  </r>
  <r>
    <x v="21"/>
    <x v="9"/>
    <d v="2017-10-01T00:00:00"/>
    <x v="0"/>
    <n v="3133"/>
    <n v="2991"/>
    <n v="6124"/>
  </r>
  <r>
    <x v="21"/>
    <x v="9"/>
    <d v="2017-10-01T00:00:00"/>
    <x v="0"/>
    <n v="952"/>
    <n v="929"/>
    <n v="1881"/>
  </r>
  <r>
    <x v="21"/>
    <x v="10"/>
    <d v="2017-11-01T00:00:00"/>
    <x v="0"/>
    <n v="1119"/>
    <n v="1059"/>
    <n v="2178"/>
  </r>
  <r>
    <x v="21"/>
    <x v="10"/>
    <d v="2017-11-01T00:00:00"/>
    <x v="0"/>
    <n v="2297"/>
    <n v="2226"/>
    <n v="4523"/>
  </r>
  <r>
    <x v="21"/>
    <x v="10"/>
    <d v="2017-11-01T00:00:00"/>
    <x v="0"/>
    <n v="2240"/>
    <n v="1900"/>
    <n v="4140"/>
  </r>
  <r>
    <x v="21"/>
    <x v="10"/>
    <d v="2017-11-01T00:00:00"/>
    <x v="0"/>
    <n v="105"/>
    <n v="105"/>
    <n v="210"/>
  </r>
  <r>
    <x v="21"/>
    <x v="10"/>
    <d v="2017-11-01T00:00:00"/>
    <x v="0"/>
    <n v="1317"/>
    <n v="1501"/>
    <n v="2818"/>
  </r>
  <r>
    <x v="21"/>
    <x v="10"/>
    <d v="2017-11-01T00:00:00"/>
    <x v="0"/>
    <n v="1151"/>
    <n v="1317"/>
    <n v="2468"/>
  </r>
  <r>
    <x v="21"/>
    <x v="11"/>
    <d v="2017-12-01T00:00:00"/>
    <x v="0"/>
    <n v="1395"/>
    <n v="1408"/>
    <n v="2803"/>
  </r>
  <r>
    <x v="21"/>
    <x v="11"/>
    <d v="2017-12-01T00:00:00"/>
    <x v="0"/>
    <n v="2304"/>
    <n v="2106"/>
    <n v="4410"/>
  </r>
  <r>
    <x v="21"/>
    <x v="11"/>
    <d v="2017-12-01T00:00:00"/>
    <x v="0"/>
    <n v="2815"/>
    <n v="2708"/>
    <n v="5523"/>
  </r>
  <r>
    <x v="21"/>
    <x v="11"/>
    <d v="2017-12-01T00:00:00"/>
    <x v="0"/>
    <n v="33"/>
    <n v="33"/>
    <n v="66"/>
  </r>
  <r>
    <x v="21"/>
    <x v="11"/>
    <d v="2017-12-01T00:00:00"/>
    <x v="0"/>
    <n v="2221"/>
    <n v="2442"/>
    <n v="4663"/>
  </r>
  <r>
    <x v="22"/>
    <x v="0"/>
    <d v="2018-01-01T00:00:00"/>
    <x v="1"/>
    <n v="14"/>
    <n v="8"/>
    <n v="22"/>
  </r>
  <r>
    <x v="22"/>
    <x v="0"/>
    <d v="2018-01-01T00:00:00"/>
    <x v="1"/>
    <n v="141"/>
    <n v="141"/>
    <n v="282"/>
  </r>
  <r>
    <x v="22"/>
    <x v="1"/>
    <d v="2018-02-01T00:00:00"/>
    <x v="1"/>
    <n v="7"/>
    <n v="8"/>
    <n v="15"/>
  </r>
  <r>
    <x v="22"/>
    <x v="0"/>
    <d v="2018-01-01T00:00:00"/>
    <x v="5"/>
    <n v="1067"/>
    <n v="1321"/>
    <n v="2388"/>
  </r>
  <r>
    <x v="22"/>
    <x v="1"/>
    <d v="2018-02-01T00:00:00"/>
    <x v="5"/>
    <n v="1091"/>
    <n v="1002"/>
    <n v="2093"/>
  </r>
  <r>
    <x v="22"/>
    <x v="1"/>
    <d v="2018-02-01T00:00:00"/>
    <x v="7"/>
    <n v="1272"/>
    <n v="1311"/>
    <n v="2583"/>
  </r>
  <r>
    <x v="22"/>
    <x v="0"/>
    <d v="2018-01-01T00:00:00"/>
    <x v="7"/>
    <n v="76"/>
    <n v="76"/>
    <n v="152"/>
  </r>
  <r>
    <x v="22"/>
    <x v="0"/>
    <d v="2018-01-01T00:00:00"/>
    <x v="6"/>
    <n v="512"/>
    <n v="502"/>
    <n v="1014"/>
  </r>
  <r>
    <x v="22"/>
    <x v="1"/>
    <d v="2018-02-01T00:00:00"/>
    <x v="6"/>
    <n v="505"/>
    <n v="511"/>
    <n v="1016"/>
  </r>
  <r>
    <x v="22"/>
    <x v="0"/>
    <d v="2018-01-01T00:00:00"/>
    <x v="0"/>
    <n v="68"/>
    <n v="136"/>
    <n v="204"/>
  </r>
  <r>
    <x v="22"/>
    <x v="0"/>
    <d v="2018-01-01T00:00:00"/>
    <x v="0"/>
    <n v="2030"/>
    <n v="1852"/>
    <n v="3882"/>
  </r>
  <r>
    <x v="22"/>
    <x v="0"/>
    <d v="2018-01-01T00:00:00"/>
    <x v="0"/>
    <n v="1547"/>
    <n v="1579"/>
    <n v="3126"/>
  </r>
  <r>
    <x v="22"/>
    <x v="0"/>
    <d v="2018-01-01T00:00:00"/>
    <x v="0"/>
    <n v="73"/>
    <n v="73"/>
    <n v="146"/>
  </r>
  <r>
    <x v="22"/>
    <x v="0"/>
    <d v="2018-01-01T00:00:00"/>
    <x v="0"/>
    <n v="1931"/>
    <n v="1951"/>
    <n v="3882"/>
  </r>
  <r>
    <x v="22"/>
    <x v="0"/>
    <d v="2018-01-01T00:00:00"/>
    <x v="0"/>
    <n v="850"/>
    <n v="779"/>
    <n v="1629"/>
  </r>
  <r>
    <x v="22"/>
    <x v="1"/>
    <d v="2018-02-01T00:00:00"/>
    <x v="0"/>
    <n v="1857"/>
    <n v="1710"/>
    <n v="3567"/>
  </r>
  <r>
    <x v="22"/>
    <x v="1"/>
    <d v="2018-02-01T00:00:00"/>
    <x v="0"/>
    <n v="1415"/>
    <n v="1408"/>
    <n v="2823"/>
  </r>
  <r>
    <x v="22"/>
    <x v="1"/>
    <d v="2018-02-01T00:00:00"/>
    <x v="0"/>
    <n v="2052"/>
    <n v="2248"/>
    <n v="4300"/>
  </r>
  <r>
    <x v="22"/>
    <x v="1"/>
    <d v="2018-02-01T00:00:00"/>
    <x v="0"/>
    <n v="621"/>
    <n v="525"/>
    <n v="1146"/>
  </r>
  <r>
    <x v="22"/>
    <x v="0"/>
    <d v="2018-01-01T00:00:00"/>
    <x v="8"/>
    <n v="753"/>
    <n v="655"/>
    <n v="1408"/>
  </r>
  <r>
    <x v="22"/>
    <x v="1"/>
    <d v="2018-02-01T00:00:00"/>
    <x v="8"/>
    <n v="686"/>
    <n v="706"/>
    <n v="1392"/>
  </r>
  <r>
    <x v="22"/>
    <x v="0"/>
    <d v="2018-01-01T00:00:00"/>
    <x v="3"/>
    <n v="1920"/>
    <n v="1922"/>
    <n v="3842"/>
  </r>
  <r>
    <x v="22"/>
    <x v="1"/>
    <d v="2018-02-01T00:00:00"/>
    <x v="3"/>
    <n v="2074"/>
    <n v="2011"/>
    <n v="4085"/>
  </r>
  <r>
    <x v="22"/>
    <x v="0"/>
    <d v="2018-01-01T00:00:00"/>
    <x v="2"/>
    <n v="1819"/>
    <n v="1778"/>
    <n v="3597"/>
  </r>
  <r>
    <x v="22"/>
    <x v="1"/>
    <d v="2018-02-01T00:00:00"/>
    <x v="2"/>
    <n v="1630"/>
    <n v="1639"/>
    <n v="3269"/>
  </r>
  <r>
    <x v="22"/>
    <x v="0"/>
    <d v="2018-01-01T00:00:00"/>
    <x v="4"/>
    <n v="35589"/>
    <n v="29398"/>
    <n v="64987"/>
  </r>
  <r>
    <x v="22"/>
    <x v="1"/>
    <d v="2018-02-01T00:00:00"/>
    <x v="4"/>
    <n v="32033.279999999999"/>
    <n v="32685.119999999999"/>
    <n v="64718.399999999994"/>
  </r>
  <r>
    <x v="22"/>
    <x v="2"/>
    <d v="2018-03-01T00:00:00"/>
    <x v="7"/>
    <n v="1525"/>
    <n v="1388"/>
    <n v="2913"/>
  </r>
  <r>
    <x v="22"/>
    <x v="2"/>
    <d v="2018-03-01T00:00:00"/>
    <x v="1"/>
    <n v="0"/>
    <n v="0"/>
    <n v="0"/>
  </r>
  <r>
    <x v="22"/>
    <x v="2"/>
    <d v="2018-03-01T00:00:00"/>
    <x v="5"/>
    <n v="1232"/>
    <n v="1214"/>
    <n v="2446"/>
  </r>
  <r>
    <x v="22"/>
    <x v="2"/>
    <d v="2018-03-01T00:00:00"/>
    <x v="8"/>
    <n v="815"/>
    <n v="795"/>
    <n v="1610"/>
  </r>
  <r>
    <x v="22"/>
    <x v="2"/>
    <d v="2018-03-01T00:00:00"/>
    <x v="6"/>
    <n v="545"/>
    <n v="523"/>
    <n v="1068"/>
  </r>
  <r>
    <x v="22"/>
    <x v="2"/>
    <d v="2018-03-01T00:00:00"/>
    <x v="2"/>
    <n v="1546"/>
    <n v="1484"/>
    <n v="3030"/>
  </r>
  <r>
    <x v="22"/>
    <x v="2"/>
    <d v="2018-03-01T00:00:00"/>
    <x v="2"/>
    <n v="837"/>
    <n v="675"/>
    <n v="1512"/>
  </r>
  <r>
    <x v="22"/>
    <x v="2"/>
    <d v="2018-03-01T00:00:00"/>
    <x v="3"/>
    <n v="2428"/>
    <n v="2206"/>
    <n v="4634"/>
  </r>
  <r>
    <x v="22"/>
    <x v="3"/>
    <d v="2018-04-01T00:00:00"/>
    <x v="5"/>
    <n v="1300"/>
    <n v="1239"/>
    <n v="2539"/>
  </r>
  <r>
    <x v="22"/>
    <x v="2"/>
    <d v="2018-03-01T00:00:00"/>
    <x v="0"/>
    <n v="2263"/>
    <n v="2106"/>
    <n v="4369"/>
  </r>
  <r>
    <x v="22"/>
    <x v="2"/>
    <d v="2018-03-01T00:00:00"/>
    <x v="0"/>
    <n v="2170"/>
    <n v="1859"/>
    <n v="4029"/>
  </r>
  <r>
    <x v="22"/>
    <x v="2"/>
    <d v="2018-03-01T00:00:00"/>
    <x v="0"/>
    <n v="2848"/>
    <n v="2912"/>
    <n v="5760"/>
  </r>
  <r>
    <x v="22"/>
    <x v="2"/>
    <d v="2018-03-01T00:00:00"/>
    <x v="0"/>
    <n v="31"/>
    <n v="35"/>
    <n v="66"/>
  </r>
  <r>
    <x v="22"/>
    <x v="2"/>
    <d v="2018-03-01T00:00:00"/>
    <x v="0"/>
    <n v="148"/>
    <n v="150"/>
    <n v="298"/>
  </r>
  <r>
    <x v="22"/>
    <x v="2"/>
    <d v="2018-03-01T00:00:00"/>
    <x v="0"/>
    <n v="48"/>
    <n v="48"/>
    <n v="96"/>
  </r>
  <r>
    <x v="22"/>
    <x v="3"/>
    <d v="2018-04-01T00:00:00"/>
    <x v="0"/>
    <n v="2122"/>
    <n v="2200"/>
    <n v="4322"/>
  </r>
  <r>
    <x v="22"/>
    <x v="3"/>
    <d v="2018-04-01T00:00:00"/>
    <x v="0"/>
    <n v="2494"/>
    <n v="2606"/>
    <n v="5100"/>
  </r>
  <r>
    <x v="22"/>
    <x v="3"/>
    <d v="2018-04-01T00:00:00"/>
    <x v="0"/>
    <n v="2191"/>
    <n v="2312"/>
    <n v="4503"/>
  </r>
  <r>
    <x v="22"/>
    <x v="3"/>
    <d v="2018-04-01T00:00:00"/>
    <x v="0"/>
    <n v="92"/>
    <n v="88"/>
    <n v="180"/>
  </r>
  <r>
    <x v="22"/>
    <x v="2"/>
    <d v="2018-03-01T00:00:00"/>
    <x v="4"/>
    <n v="36133"/>
    <n v="31639"/>
    <n v="67772"/>
  </r>
  <r>
    <x v="22"/>
    <x v="3"/>
    <d v="2018-04-01T00:00:00"/>
    <x v="4"/>
    <n v="12239"/>
    <n v="10941"/>
    <n v="23180"/>
  </r>
  <r>
    <x v="22"/>
    <x v="3"/>
    <d v="2018-04-01T00:00:00"/>
    <x v="1"/>
    <n v="0"/>
    <n v="0"/>
    <n v="0"/>
  </r>
  <r>
    <x v="22"/>
    <x v="3"/>
    <d v="2018-04-01T00:00:00"/>
    <x v="6"/>
    <n v="551"/>
    <n v="604"/>
    <n v="1155"/>
  </r>
  <r>
    <x v="22"/>
    <x v="3"/>
    <d v="2018-04-01T00:00:00"/>
    <x v="8"/>
    <n v="686"/>
    <n v="661"/>
    <n v="1347"/>
  </r>
  <r>
    <x v="22"/>
    <x v="3"/>
    <d v="2018-04-01T00:00:00"/>
    <x v="2"/>
    <n v="1723"/>
    <n v="1987"/>
    <n v="3710"/>
  </r>
  <r>
    <x v="22"/>
    <x v="3"/>
    <d v="2018-04-01T00:00:00"/>
    <x v="2"/>
    <n v="668"/>
    <n v="597"/>
    <n v="1265"/>
  </r>
  <r>
    <x v="22"/>
    <x v="3"/>
    <d v="2018-04-01T00:00:00"/>
    <x v="7"/>
    <n v="1581"/>
    <n v="1689"/>
    <n v="3270"/>
  </r>
  <r>
    <x v="22"/>
    <x v="3"/>
    <d v="2018-04-01T00:00:00"/>
    <x v="3"/>
    <n v="2219"/>
    <n v="2461"/>
    <n v="4680"/>
  </r>
  <r>
    <x v="22"/>
    <x v="4"/>
    <d v="2018-05-01T00:00:00"/>
    <x v="1"/>
    <n v="0"/>
    <n v="0"/>
    <n v="0"/>
  </r>
  <r>
    <x v="22"/>
    <x v="4"/>
    <d v="2018-05-01T00:00:00"/>
    <x v="5"/>
    <n v="1469"/>
    <n v="1416"/>
    <n v="2885"/>
  </r>
  <r>
    <x v="22"/>
    <x v="4"/>
    <d v="2018-05-01T00:00:00"/>
    <x v="7"/>
    <n v="2012"/>
    <n v="1935"/>
    <n v="3947"/>
  </r>
  <r>
    <x v="22"/>
    <x v="4"/>
    <d v="2018-05-01T00:00:00"/>
    <x v="7"/>
    <n v="82"/>
    <n v="82"/>
    <n v="164"/>
  </r>
  <r>
    <x v="22"/>
    <x v="4"/>
    <d v="2018-05-01T00:00:00"/>
    <x v="0"/>
    <n v="2290"/>
    <n v="2236"/>
    <n v="4526"/>
  </r>
  <r>
    <x v="22"/>
    <x v="4"/>
    <d v="2018-05-01T00:00:00"/>
    <x v="0"/>
    <n v="2471"/>
    <n v="2385"/>
    <n v="4856"/>
  </r>
  <r>
    <x v="22"/>
    <x v="4"/>
    <d v="2018-05-01T00:00:00"/>
    <x v="0"/>
    <n v="2242"/>
    <n v="2300"/>
    <n v="4542"/>
  </r>
  <r>
    <x v="22"/>
    <x v="4"/>
    <d v="2018-05-01T00:00:00"/>
    <x v="0"/>
    <n v="40"/>
    <n v="46"/>
    <n v="86"/>
  </r>
  <r>
    <x v="22"/>
    <x v="4"/>
    <d v="2018-05-01T00:00:00"/>
    <x v="0"/>
    <n v="36"/>
    <m/>
    <n v="36"/>
  </r>
  <r>
    <x v="22"/>
    <x v="4"/>
    <d v="2018-05-01T00:00:00"/>
    <x v="6"/>
    <n v="547"/>
    <n v="557"/>
    <n v="1104"/>
  </r>
  <r>
    <x v="22"/>
    <x v="4"/>
    <d v="2018-05-01T00:00:00"/>
    <x v="4"/>
    <n v="12239"/>
    <n v="1373"/>
    <n v="13612"/>
  </r>
  <r>
    <x v="22"/>
    <x v="4"/>
    <d v="2018-05-01T00:00:00"/>
    <x v="2"/>
    <n v="2441"/>
    <n v="2705"/>
    <n v="5146"/>
  </r>
  <r>
    <x v="22"/>
    <x v="4"/>
    <d v="2018-05-01T00:00:00"/>
    <x v="2"/>
    <n v="1210"/>
    <n v="964"/>
    <n v="2174"/>
  </r>
  <r>
    <x v="22"/>
    <x v="3"/>
    <d v="2018-04-01T00:00:00"/>
    <x v="3"/>
    <n v="152"/>
    <n v="152"/>
    <n v="304"/>
  </r>
  <r>
    <x v="22"/>
    <x v="4"/>
    <d v="2018-05-01T00:00:00"/>
    <x v="8"/>
    <n v="787"/>
    <n v="793"/>
    <n v="1580"/>
  </r>
  <r>
    <x v="22"/>
    <x v="4"/>
    <d v="2018-05-01T00:00:00"/>
    <x v="3"/>
    <n v="2520"/>
    <n v="2596"/>
    <n v="5116"/>
  </r>
  <r>
    <x v="22"/>
    <x v="5"/>
    <d v="2018-06-01T00:00:00"/>
    <x v="5"/>
    <n v="1435"/>
    <n v="1443"/>
    <n v="2878"/>
  </r>
  <r>
    <x v="22"/>
    <x v="5"/>
    <d v="2018-06-01T00:00:00"/>
    <x v="1"/>
    <n v="0"/>
    <n v="0"/>
    <n v="0"/>
  </r>
  <r>
    <x v="22"/>
    <x v="5"/>
    <d v="2018-06-01T00:00:00"/>
    <x v="7"/>
    <n v="2014"/>
    <n v="2031"/>
    <n v="4045"/>
  </r>
  <r>
    <x v="22"/>
    <x v="5"/>
    <d v="2018-06-01T00:00:00"/>
    <x v="6"/>
    <m/>
    <m/>
    <n v="0"/>
  </r>
  <r>
    <x v="22"/>
    <x v="6"/>
    <d v="2018-07-01T00:00:00"/>
    <x v="6"/>
    <n v="657"/>
    <n v="621"/>
    <n v="1278"/>
  </r>
  <r>
    <x v="22"/>
    <x v="6"/>
    <d v="2018-07-01T00:00:00"/>
    <x v="8"/>
    <n v="899"/>
    <n v="900"/>
    <n v="1799"/>
  </r>
  <r>
    <x v="22"/>
    <x v="6"/>
    <d v="2018-07-01T00:00:00"/>
    <x v="3"/>
    <n v="2493"/>
    <n v="2515"/>
    <n v="5008"/>
  </r>
  <r>
    <x v="22"/>
    <x v="6"/>
    <d v="2018-07-01T00:00:00"/>
    <x v="5"/>
    <n v="1406"/>
    <n v="1424"/>
    <n v="2830"/>
  </r>
  <r>
    <x v="22"/>
    <x v="5"/>
    <d v="2018-06-01T00:00:00"/>
    <x v="0"/>
    <n v="2285"/>
    <n v="2257"/>
    <n v="4542"/>
  </r>
  <r>
    <x v="22"/>
    <x v="5"/>
    <d v="2018-06-01T00:00:00"/>
    <x v="0"/>
    <n v="536"/>
    <n v="489"/>
    <n v="1025"/>
  </r>
  <r>
    <x v="22"/>
    <x v="5"/>
    <d v="2018-06-01T00:00:00"/>
    <x v="0"/>
    <n v="2955"/>
    <n v="2994"/>
    <n v="5949"/>
  </r>
  <r>
    <x v="22"/>
    <x v="5"/>
    <d v="2018-06-01T00:00:00"/>
    <x v="0"/>
    <n v="1820"/>
    <n v="2049"/>
    <n v="3869"/>
  </r>
  <r>
    <x v="22"/>
    <x v="5"/>
    <d v="2018-06-01T00:00:00"/>
    <x v="0"/>
    <n v="46"/>
    <n v="45"/>
    <n v="91"/>
  </r>
  <r>
    <x v="22"/>
    <x v="6"/>
    <d v="2018-07-01T00:00:00"/>
    <x v="0"/>
    <n v="2146"/>
    <n v="2021"/>
    <n v="4167"/>
  </r>
  <r>
    <x v="22"/>
    <x v="6"/>
    <d v="2018-07-01T00:00:00"/>
    <x v="0"/>
    <n v="536"/>
    <n v="489"/>
    <n v="1025"/>
  </r>
  <r>
    <x v="22"/>
    <x v="6"/>
    <d v="2018-07-01T00:00:00"/>
    <x v="0"/>
    <n v="3295"/>
    <n v="3226"/>
    <n v="6521"/>
  </r>
  <r>
    <x v="22"/>
    <x v="6"/>
    <d v="2018-07-01T00:00:00"/>
    <x v="0"/>
    <n v="2361"/>
    <n v="2367"/>
    <n v="4728"/>
  </r>
  <r>
    <x v="22"/>
    <x v="6"/>
    <d v="2018-07-01T00:00:00"/>
    <x v="0"/>
    <n v="150"/>
    <n v="150"/>
    <n v="300"/>
  </r>
  <r>
    <x v="22"/>
    <x v="5"/>
    <d v="2018-06-01T00:00:00"/>
    <x v="3"/>
    <n v="2652"/>
    <n v="2893"/>
    <n v="5545"/>
  </r>
  <r>
    <x v="22"/>
    <x v="5"/>
    <d v="2018-06-01T00:00:00"/>
    <x v="2"/>
    <n v="3510"/>
    <n v="3842"/>
    <n v="7352"/>
  </r>
  <r>
    <x v="22"/>
    <x v="5"/>
    <d v="2018-06-01T00:00:00"/>
    <x v="2"/>
    <n v="1624"/>
    <n v="1388"/>
    <n v="3012"/>
  </r>
  <r>
    <x v="22"/>
    <x v="6"/>
    <d v="2018-07-01T00:00:00"/>
    <x v="2"/>
    <n v="4172"/>
    <n v="3938"/>
    <n v="8110"/>
  </r>
  <r>
    <x v="22"/>
    <x v="6"/>
    <d v="2018-07-01T00:00:00"/>
    <x v="2"/>
    <n v="1624"/>
    <n v="1388"/>
    <n v="3012"/>
  </r>
  <r>
    <x v="22"/>
    <x v="5"/>
    <d v="2018-06-01T00:00:00"/>
    <x v="4"/>
    <n v="37867"/>
    <n v="43607"/>
    <n v="81474"/>
  </r>
  <r>
    <x v="22"/>
    <x v="6"/>
    <d v="2018-07-01T00:00:00"/>
    <x v="4"/>
    <n v="56762"/>
    <n v="57190"/>
    <n v="113952"/>
  </r>
  <r>
    <x v="22"/>
    <x v="6"/>
    <d v="2018-07-01T00:00:00"/>
    <x v="1"/>
    <n v="0"/>
    <n v="0"/>
    <n v="0"/>
  </r>
  <r>
    <x v="22"/>
    <x v="5"/>
    <d v="2018-06-01T00:00:00"/>
    <x v="8"/>
    <n v="853"/>
    <n v="814"/>
    <n v="1667"/>
  </r>
  <r>
    <x v="22"/>
    <x v="5"/>
    <d v="2018-06-01T00:00:00"/>
    <x v="6"/>
    <n v="573"/>
    <n v="624"/>
    <n v="1197"/>
  </r>
  <r>
    <x v="22"/>
    <x v="6"/>
    <d v="2018-07-01T00:00:00"/>
    <x v="7"/>
    <n v="2136"/>
    <n v="2177"/>
    <n v="4313"/>
  </r>
  <r>
    <x v="22"/>
    <x v="7"/>
    <d v="2018-08-01T00:00:00"/>
    <x v="5"/>
    <n v="1301"/>
    <n v="1501"/>
    <n v="2802"/>
  </r>
  <r>
    <x v="22"/>
    <x v="8"/>
    <d v="2018-09-01T00:00:00"/>
    <x v="5"/>
    <n v="1349"/>
    <n v="1251"/>
    <n v="2600"/>
  </r>
  <r>
    <x v="22"/>
    <x v="7"/>
    <d v="2018-08-01T00:00:00"/>
    <x v="7"/>
    <n v="2094"/>
    <n v="2010"/>
    <n v="4104"/>
  </r>
  <r>
    <x v="22"/>
    <x v="8"/>
    <d v="2018-09-01T00:00:00"/>
    <x v="7"/>
    <n v="1915"/>
    <n v="1881"/>
    <n v="3796"/>
  </r>
  <r>
    <x v="22"/>
    <x v="9"/>
    <d v="2018-10-01T00:00:00"/>
    <x v="7"/>
    <n v="2033"/>
    <n v="2012"/>
    <n v="4045"/>
  </r>
  <r>
    <x v="22"/>
    <x v="7"/>
    <d v="2018-08-01T00:00:00"/>
    <x v="6"/>
    <n v="703"/>
    <n v="677"/>
    <n v="1380"/>
  </r>
  <r>
    <x v="22"/>
    <x v="8"/>
    <d v="2018-09-01T00:00:00"/>
    <x v="6"/>
    <n v="656"/>
    <n v="619"/>
    <n v="1275"/>
  </r>
  <r>
    <x v="22"/>
    <x v="9"/>
    <d v="2018-10-01T00:00:00"/>
    <x v="6"/>
    <n v="654"/>
    <n v="688"/>
    <n v="1342"/>
  </r>
  <r>
    <x v="22"/>
    <x v="7"/>
    <d v="2018-08-01T00:00:00"/>
    <x v="3"/>
    <n v="2378"/>
    <n v="2257"/>
    <n v="4635"/>
  </r>
  <r>
    <x v="22"/>
    <x v="8"/>
    <d v="2018-09-01T00:00:00"/>
    <x v="3"/>
    <n v="2080"/>
    <n v="2019"/>
    <n v="4099"/>
  </r>
  <r>
    <x v="22"/>
    <x v="9"/>
    <d v="2018-10-01T00:00:00"/>
    <x v="3"/>
    <n v="2313"/>
    <n v="2239"/>
    <n v="4552"/>
  </r>
  <r>
    <x v="22"/>
    <x v="9"/>
    <d v="2018-10-01T00:00:00"/>
    <x v="3"/>
    <n v="139"/>
    <n v="139"/>
    <n v="278"/>
  </r>
  <r>
    <x v="22"/>
    <x v="8"/>
    <d v="2018-09-01T00:00:00"/>
    <x v="8"/>
    <n v="854"/>
    <n v="718"/>
    <n v="1572"/>
  </r>
  <r>
    <x v="22"/>
    <x v="7"/>
    <d v="2018-08-01T00:00:00"/>
    <x v="8"/>
    <n v="881"/>
    <n v="845"/>
    <n v="1726"/>
  </r>
  <r>
    <x v="22"/>
    <x v="9"/>
    <d v="2018-10-01T00:00:00"/>
    <x v="8"/>
    <n v="823"/>
    <n v="835"/>
    <n v="1658"/>
  </r>
  <r>
    <x v="22"/>
    <x v="7"/>
    <d v="2018-08-01T00:00:00"/>
    <x v="1"/>
    <n v="0"/>
    <n v="0"/>
    <n v="0"/>
  </r>
  <r>
    <x v="22"/>
    <x v="8"/>
    <d v="2018-09-01T00:00:00"/>
    <x v="1"/>
    <n v="0"/>
    <n v="0"/>
    <n v="0"/>
  </r>
  <r>
    <x v="22"/>
    <x v="9"/>
    <d v="2018-10-01T00:00:00"/>
    <x v="1"/>
    <n v="0"/>
    <n v="0"/>
    <n v="0"/>
  </r>
  <r>
    <x v="22"/>
    <x v="9"/>
    <d v="2018-10-01T00:00:00"/>
    <x v="5"/>
    <n v="1611"/>
    <n v="1481"/>
    <n v="3092"/>
  </r>
  <r>
    <x v="22"/>
    <x v="7"/>
    <d v="2018-08-01T00:00:00"/>
    <x v="0"/>
    <n v="2228"/>
    <n v="2224"/>
    <n v="4452"/>
  </r>
  <r>
    <x v="22"/>
    <x v="7"/>
    <d v="2018-08-01T00:00:00"/>
    <x v="0"/>
    <n v="536"/>
    <n v="489"/>
    <n v="1025"/>
  </r>
  <r>
    <x v="22"/>
    <x v="7"/>
    <d v="2018-08-01T00:00:00"/>
    <x v="0"/>
    <n v="3305"/>
    <n v="3223"/>
    <n v="6528"/>
  </r>
  <r>
    <x v="22"/>
    <x v="7"/>
    <d v="2018-08-01T00:00:00"/>
    <x v="0"/>
    <n v="2322"/>
    <n v="2151"/>
    <n v="4473"/>
  </r>
  <r>
    <x v="22"/>
    <x v="7"/>
    <d v="2018-08-01T00:00:00"/>
    <x v="0"/>
    <n v="100"/>
    <n v="39"/>
    <n v="139"/>
  </r>
  <r>
    <x v="22"/>
    <x v="8"/>
    <d v="2018-09-01T00:00:00"/>
    <x v="0"/>
    <n v="2327"/>
    <n v="2292"/>
    <n v="4619"/>
  </r>
  <r>
    <x v="22"/>
    <x v="8"/>
    <d v="2018-09-01T00:00:00"/>
    <x v="0"/>
    <n v="4411"/>
    <n v="4338"/>
    <n v="8749"/>
  </r>
  <r>
    <x v="22"/>
    <x v="8"/>
    <d v="2018-09-01T00:00:00"/>
    <x v="0"/>
    <n v="536"/>
    <n v="489"/>
    <n v="1025"/>
  </r>
  <r>
    <x v="22"/>
    <x v="8"/>
    <d v="2018-09-01T00:00:00"/>
    <x v="0"/>
    <n v="145"/>
    <n v="145"/>
    <n v="290"/>
  </r>
  <r>
    <x v="22"/>
    <x v="9"/>
    <d v="2018-10-01T00:00:00"/>
    <x v="0"/>
    <n v="2036"/>
    <n v="2246"/>
    <n v="4282"/>
  </r>
  <r>
    <x v="22"/>
    <x v="9"/>
    <d v="2018-10-01T00:00:00"/>
    <x v="0"/>
    <n v="3243"/>
    <n v="3076"/>
    <n v="6319"/>
  </r>
  <r>
    <x v="22"/>
    <x v="9"/>
    <d v="2018-10-01T00:00:00"/>
    <x v="0"/>
    <n v="1583"/>
    <n v="1441"/>
    <n v="3024"/>
  </r>
  <r>
    <x v="22"/>
    <x v="9"/>
    <d v="2018-10-01T00:00:00"/>
    <x v="0"/>
    <n v="180"/>
    <n v="234"/>
    <n v="414"/>
  </r>
  <r>
    <x v="22"/>
    <x v="9"/>
    <d v="2018-10-01T00:00:00"/>
    <x v="0"/>
    <n v="52"/>
    <n v="52"/>
    <n v="104"/>
  </r>
  <r>
    <x v="22"/>
    <x v="9"/>
    <d v="2018-10-01T00:00:00"/>
    <x v="2"/>
    <n v="2738"/>
    <n v="2496"/>
    <n v="5234"/>
  </r>
  <r>
    <x v="22"/>
    <x v="8"/>
    <d v="2018-09-01T00:00:00"/>
    <x v="2"/>
    <n v="2898"/>
    <n v="2570"/>
    <n v="5468"/>
  </r>
  <r>
    <x v="22"/>
    <x v="8"/>
    <d v="2018-09-01T00:00:00"/>
    <x v="2"/>
    <n v="1371"/>
    <n v="1027"/>
    <n v="2398"/>
  </r>
  <r>
    <x v="22"/>
    <x v="7"/>
    <d v="2018-08-01T00:00:00"/>
    <x v="2"/>
    <n v="3792"/>
    <n v="9736"/>
    <n v="13528"/>
  </r>
  <r>
    <x v="22"/>
    <x v="7"/>
    <d v="2018-08-01T00:00:00"/>
    <x v="2"/>
    <n v="1544"/>
    <n v="1312"/>
    <n v="2856"/>
  </r>
  <r>
    <x v="22"/>
    <x v="7"/>
    <d v="2018-08-01T00:00:00"/>
    <x v="4"/>
    <n v="56903"/>
    <n v="53605"/>
    <n v="110508"/>
  </r>
  <r>
    <x v="22"/>
    <x v="8"/>
    <d v="2018-09-01T00:00:00"/>
    <x v="4"/>
    <n v="43333"/>
    <n v="39469"/>
    <n v="82802"/>
  </r>
  <r>
    <x v="22"/>
    <x v="9"/>
    <d v="2018-10-01T00:00:00"/>
    <x v="4"/>
    <n v="23122"/>
    <n v="18518"/>
    <n v="41640"/>
  </r>
  <r>
    <x v="22"/>
    <x v="10"/>
    <d v="2018-11-01T00:00:00"/>
    <x v="1"/>
    <n v="736"/>
    <n v="725"/>
    <n v="1461"/>
  </r>
  <r>
    <x v="22"/>
    <x v="11"/>
    <d v="2018-12-01T00:00:00"/>
    <x v="1"/>
    <n v="861"/>
    <n v="904"/>
    <n v="1765"/>
  </r>
  <r>
    <x v="22"/>
    <x v="10"/>
    <d v="2018-11-01T00:00:00"/>
    <x v="5"/>
    <n v="1562"/>
    <n v="1520"/>
    <n v="3082"/>
  </r>
  <r>
    <x v="22"/>
    <x v="11"/>
    <d v="2018-12-01T00:00:00"/>
    <x v="5"/>
    <n v="1569"/>
    <n v="1317"/>
    <n v="2886"/>
  </r>
  <r>
    <x v="22"/>
    <x v="10"/>
    <d v="2018-11-01T00:00:00"/>
    <x v="7"/>
    <n v="2164"/>
    <n v="2103"/>
    <n v="4267"/>
  </r>
  <r>
    <x v="22"/>
    <x v="11"/>
    <d v="2018-12-01T00:00:00"/>
    <x v="7"/>
    <n v="2268"/>
    <n v="2228"/>
    <n v="4496"/>
  </r>
  <r>
    <x v="22"/>
    <x v="10"/>
    <d v="2018-11-01T00:00:00"/>
    <x v="6"/>
    <n v="681"/>
    <n v="659"/>
    <n v="1340"/>
  </r>
  <r>
    <x v="22"/>
    <x v="11"/>
    <d v="2018-12-01T00:00:00"/>
    <x v="6"/>
    <n v="713"/>
    <n v="677"/>
    <n v="1390"/>
  </r>
  <r>
    <x v="22"/>
    <x v="10"/>
    <d v="2018-11-01T00:00:00"/>
    <x v="4"/>
    <n v="12982"/>
    <n v="12981"/>
    <n v="25963"/>
  </r>
  <r>
    <x v="22"/>
    <x v="11"/>
    <d v="2018-12-01T00:00:00"/>
    <x v="4"/>
    <n v="23305"/>
    <n v="33049"/>
    <n v="56354"/>
  </r>
  <r>
    <x v="22"/>
    <x v="10"/>
    <d v="2018-11-01T00:00:00"/>
    <x v="2"/>
    <n v="2297"/>
    <n v="2133"/>
    <n v="4430"/>
  </r>
  <r>
    <x v="22"/>
    <x v="11"/>
    <d v="2018-12-01T00:00:00"/>
    <x v="2"/>
    <n v="2166"/>
    <n v="2302"/>
    <n v="4468"/>
  </r>
  <r>
    <x v="22"/>
    <x v="10"/>
    <d v="2018-11-01T00:00:00"/>
    <x v="8"/>
    <n v="821"/>
    <n v="783"/>
    <n v="1604"/>
  </r>
  <r>
    <x v="22"/>
    <x v="11"/>
    <d v="2018-12-01T00:00:00"/>
    <x v="8"/>
    <n v="915"/>
    <n v="917"/>
    <n v="1832"/>
  </r>
  <r>
    <x v="22"/>
    <x v="10"/>
    <d v="2018-11-01T00:00:00"/>
    <x v="0"/>
    <n v="2520"/>
    <n v="2382"/>
    <n v="4902"/>
  </r>
  <r>
    <x v="22"/>
    <x v="10"/>
    <d v="2018-11-01T00:00:00"/>
    <x v="0"/>
    <n v="134"/>
    <n v="108"/>
    <n v="242"/>
  </r>
  <r>
    <x v="22"/>
    <x v="10"/>
    <d v="2018-11-01T00:00:00"/>
    <x v="0"/>
    <n v="2447"/>
    <n v="2368"/>
    <n v="4815"/>
  </r>
  <r>
    <x v="22"/>
    <x v="10"/>
    <d v="2018-11-01T00:00:00"/>
    <x v="0"/>
    <n v="2077"/>
    <n v="1994"/>
    <n v="4071"/>
  </r>
  <r>
    <x v="22"/>
    <x v="10"/>
    <d v="2018-11-01T00:00:00"/>
    <x v="0"/>
    <n v="108"/>
    <n v="108"/>
    <n v="216"/>
  </r>
  <r>
    <x v="22"/>
    <x v="10"/>
    <d v="2018-11-01T00:00:00"/>
    <x v="0"/>
    <n v="54"/>
    <n v="54"/>
    <n v="108"/>
  </r>
  <r>
    <x v="22"/>
    <x v="11"/>
    <d v="2018-12-01T00:00:00"/>
    <x v="0"/>
    <n v="2365"/>
    <n v="2359"/>
    <n v="4724"/>
  </r>
  <r>
    <x v="22"/>
    <x v="11"/>
    <d v="2018-12-01T00:00:00"/>
    <x v="0"/>
    <n v="2034"/>
    <n v="2217"/>
    <n v="4251"/>
  </r>
  <r>
    <x v="22"/>
    <x v="11"/>
    <d v="2018-12-01T00:00:00"/>
    <x v="0"/>
    <n v="2108"/>
    <n v="2078"/>
    <n v="4186"/>
  </r>
  <r>
    <x v="22"/>
    <x v="11"/>
    <d v="2018-12-01T00:00:00"/>
    <x v="0"/>
    <n v="1313"/>
    <n v="1279"/>
    <n v="2592"/>
  </r>
  <r>
    <x v="22"/>
    <x v="11"/>
    <d v="2018-12-01T00:00:00"/>
    <x v="0"/>
    <n v="148"/>
    <n v="0"/>
    <n v="148"/>
  </r>
  <r>
    <x v="22"/>
    <x v="10"/>
    <d v="2018-11-01T00:00:00"/>
    <x v="3"/>
    <n v="2272"/>
    <n v="2148"/>
    <n v="4420"/>
  </r>
  <r>
    <x v="22"/>
    <x v="11"/>
    <d v="2018-12-01T00:00:00"/>
    <x v="3"/>
    <n v="2278"/>
    <n v="2343"/>
    <n v="4621"/>
  </r>
  <r>
    <x v="23"/>
    <x v="0"/>
    <d v="2019-01-01T00:00:00"/>
    <x v="4"/>
    <n v="39292"/>
    <n v="34326"/>
    <n v="73618"/>
  </r>
  <r>
    <x v="23"/>
    <x v="4"/>
    <d v="2019-05-01T00:00:00"/>
    <x v="8"/>
    <n v="828"/>
    <n v="634"/>
    <n v="1462"/>
  </r>
  <r>
    <x v="23"/>
    <x v="1"/>
    <d v="2019-02-01T00:00:00"/>
    <x v="4"/>
    <n v="37790"/>
    <n v="38717"/>
    <n v="76507"/>
  </r>
  <r>
    <x v="23"/>
    <x v="2"/>
    <d v="2019-03-01T00:00:00"/>
    <x v="4"/>
    <n v="46217"/>
    <n v="39032"/>
    <n v="85249"/>
  </r>
  <r>
    <x v="23"/>
    <x v="3"/>
    <d v="2019-04-01T00:00:00"/>
    <x v="4"/>
    <n v="13143"/>
    <n v="13259"/>
    <n v="26402"/>
  </r>
  <r>
    <x v="23"/>
    <x v="1"/>
    <d v="2019-02-01T00:00:00"/>
    <x v="1"/>
    <n v="867"/>
    <n v="809"/>
    <n v="1676"/>
  </r>
  <r>
    <x v="23"/>
    <x v="0"/>
    <d v="2019-01-01T00:00:00"/>
    <x v="1"/>
    <n v="885"/>
    <n v="812"/>
    <n v="1697"/>
  </r>
  <r>
    <x v="23"/>
    <x v="2"/>
    <d v="2019-03-01T00:00:00"/>
    <x v="1"/>
    <n v="1065"/>
    <n v="982"/>
    <n v="2047"/>
  </r>
  <r>
    <x v="23"/>
    <x v="3"/>
    <d v="2019-04-01T00:00:00"/>
    <x v="7"/>
    <n v="1796"/>
    <n v="1914"/>
    <n v="3710"/>
  </r>
  <r>
    <x v="23"/>
    <x v="3"/>
    <d v="2019-04-01T00:00:00"/>
    <x v="6"/>
    <n v="510"/>
    <n v="560"/>
    <n v="1070"/>
  </r>
  <r>
    <x v="23"/>
    <x v="0"/>
    <d v="2019-01-01T00:00:00"/>
    <x v="5"/>
    <n v="1112"/>
    <n v="1369"/>
    <n v="2481"/>
  </r>
  <r>
    <x v="23"/>
    <x v="1"/>
    <d v="2019-02-01T00:00:00"/>
    <x v="5"/>
    <n v="1184"/>
    <n v="1068"/>
    <n v="2252"/>
  </r>
  <r>
    <x v="23"/>
    <x v="2"/>
    <d v="2019-03-01T00:00:00"/>
    <x v="5"/>
    <n v="1243"/>
    <n v="1183"/>
    <n v="2426"/>
  </r>
  <r>
    <x v="23"/>
    <x v="0"/>
    <d v="2019-01-01T00:00:00"/>
    <x v="7"/>
    <n v="1815"/>
    <n v="1831"/>
    <n v="3646"/>
  </r>
  <r>
    <x v="23"/>
    <x v="1"/>
    <d v="2019-02-01T00:00:00"/>
    <x v="7"/>
    <n v="1660"/>
    <n v="1683"/>
    <n v="3343"/>
  </r>
  <r>
    <x v="23"/>
    <x v="2"/>
    <d v="2019-03-01T00:00:00"/>
    <x v="7"/>
    <n v="2068"/>
    <n v="2001"/>
    <n v="4069"/>
  </r>
  <r>
    <x v="23"/>
    <x v="2"/>
    <d v="2019-03-01T00:00:00"/>
    <x v="6"/>
    <n v="590"/>
    <n v="546"/>
    <n v="1136"/>
  </r>
  <r>
    <x v="23"/>
    <x v="1"/>
    <d v="2019-02-01T00:00:00"/>
    <x v="6"/>
    <n v="472"/>
    <n v="506"/>
    <n v="978"/>
  </r>
  <r>
    <x v="23"/>
    <x v="0"/>
    <d v="2019-01-01T00:00:00"/>
    <x v="6"/>
    <n v="504"/>
    <n v="533"/>
    <n v="1037"/>
  </r>
  <r>
    <x v="23"/>
    <x v="0"/>
    <d v="2019-01-01T00:00:00"/>
    <x v="2"/>
    <n v="1808"/>
    <n v="1737"/>
    <n v="3545"/>
  </r>
  <r>
    <x v="23"/>
    <x v="1"/>
    <d v="2019-02-01T00:00:00"/>
    <x v="2"/>
    <n v="1838"/>
    <n v="1649"/>
    <n v="3487"/>
  </r>
  <r>
    <x v="23"/>
    <x v="2"/>
    <d v="2019-03-01T00:00:00"/>
    <x v="2"/>
    <n v="1854"/>
    <n v="1947"/>
    <n v="3801"/>
  </r>
  <r>
    <x v="23"/>
    <x v="3"/>
    <d v="2019-04-01T00:00:00"/>
    <x v="2"/>
    <n v="1879"/>
    <n v="1963"/>
    <n v="3842"/>
  </r>
  <r>
    <x v="23"/>
    <x v="0"/>
    <d v="2019-01-01T00:00:00"/>
    <x v="3"/>
    <n v="2161"/>
    <n v="2069"/>
    <n v="4230"/>
  </r>
  <r>
    <x v="23"/>
    <x v="1"/>
    <d v="2019-02-01T00:00:00"/>
    <x v="3"/>
    <n v="1839"/>
    <n v="1733"/>
    <n v="3572"/>
  </r>
  <r>
    <x v="23"/>
    <x v="2"/>
    <d v="2019-03-01T00:00:00"/>
    <x v="3"/>
    <n v="2203"/>
    <n v="2199"/>
    <n v="4402"/>
  </r>
  <r>
    <x v="23"/>
    <x v="3"/>
    <d v="2019-04-01T00:00:00"/>
    <x v="3"/>
    <n v="2162"/>
    <n v="2292"/>
    <n v="4454"/>
  </r>
  <r>
    <x v="23"/>
    <x v="0"/>
    <d v="2019-01-01T00:00:00"/>
    <x v="3"/>
    <n v="116"/>
    <n v="116"/>
    <n v="232"/>
  </r>
  <r>
    <x v="23"/>
    <x v="3"/>
    <d v="2019-04-01T00:00:00"/>
    <x v="3"/>
    <n v="149"/>
    <n v="149"/>
    <n v="298"/>
  </r>
  <r>
    <x v="23"/>
    <x v="0"/>
    <d v="2019-01-01T00:00:00"/>
    <x v="8"/>
    <n v="745"/>
    <n v="367"/>
    <n v="1112"/>
  </r>
  <r>
    <x v="23"/>
    <x v="1"/>
    <d v="2019-02-01T00:00:00"/>
    <x v="8"/>
    <n v="676"/>
    <n v="680"/>
    <n v="1356"/>
  </r>
  <r>
    <x v="23"/>
    <x v="3"/>
    <d v="2019-04-01T00:00:00"/>
    <x v="8"/>
    <n v="662"/>
    <n v="562"/>
    <n v="1224"/>
  </r>
  <r>
    <x v="23"/>
    <x v="2"/>
    <d v="2019-03-01T00:00:00"/>
    <x v="8"/>
    <m/>
    <m/>
    <n v="0"/>
  </r>
  <r>
    <x v="23"/>
    <x v="3"/>
    <d v="2019-04-01T00:00:00"/>
    <x v="1"/>
    <n v="946"/>
    <n v="1006"/>
    <n v="1952"/>
  </r>
  <r>
    <x v="23"/>
    <x v="4"/>
    <d v="2019-05-01T00:00:00"/>
    <x v="6"/>
    <n v="674"/>
    <n v="653"/>
    <n v="1327"/>
  </r>
  <r>
    <x v="23"/>
    <x v="2"/>
    <d v="2019-03-01T00:00:00"/>
    <x v="8"/>
    <n v="712"/>
    <n v="610"/>
    <n v="1322"/>
  </r>
  <r>
    <x v="23"/>
    <x v="3"/>
    <d v="2019-04-01T00:00:00"/>
    <x v="5"/>
    <n v="1293"/>
    <n v="1176"/>
    <n v="2469"/>
  </r>
  <r>
    <x v="23"/>
    <x v="4"/>
    <d v="2019-05-01T00:00:00"/>
    <x v="5"/>
    <n v="1485"/>
    <n v="1427"/>
    <n v="2912"/>
  </r>
  <r>
    <x v="23"/>
    <x v="4"/>
    <d v="2019-05-01T00:00:00"/>
    <x v="1"/>
    <n v="1668"/>
    <n v="1694"/>
    <n v="3362"/>
  </r>
  <r>
    <x v="23"/>
    <x v="4"/>
    <d v="2019-05-01T00:00:00"/>
    <x v="7"/>
    <n v="1796"/>
    <n v="1914"/>
    <n v="3710"/>
  </r>
  <r>
    <x v="23"/>
    <x v="0"/>
    <d v="2019-01-01T00:00:00"/>
    <x v="0"/>
    <n v="2205"/>
    <n v="2003"/>
    <n v="4208"/>
  </r>
  <r>
    <x v="23"/>
    <x v="0"/>
    <d v="2019-01-01T00:00:00"/>
    <x v="0"/>
    <n v="2458"/>
    <n v="2270"/>
    <n v="4728"/>
  </r>
  <r>
    <x v="23"/>
    <x v="0"/>
    <d v="2019-01-01T00:00:00"/>
    <x v="0"/>
    <n v="1663"/>
    <n v="1754"/>
    <n v="3417"/>
  </r>
  <r>
    <x v="23"/>
    <x v="0"/>
    <d v="2019-01-01T00:00:00"/>
    <x v="0"/>
    <n v="238"/>
    <n v="247"/>
    <n v="485"/>
  </r>
  <r>
    <x v="23"/>
    <x v="0"/>
    <d v="2019-01-01T00:00:00"/>
    <x v="0"/>
    <n v="28"/>
    <n v="28"/>
    <n v="56"/>
  </r>
  <r>
    <x v="23"/>
    <x v="0"/>
    <d v="2019-01-01T00:00:00"/>
    <x v="0"/>
    <n v="0"/>
    <n v="148"/>
    <n v="148"/>
  </r>
  <r>
    <x v="23"/>
    <x v="1"/>
    <d v="2019-02-01T00:00:00"/>
    <x v="0"/>
    <n v="2060"/>
    <n v="1973"/>
    <n v="4033"/>
  </r>
  <r>
    <x v="23"/>
    <x v="1"/>
    <d v="2019-02-01T00:00:00"/>
    <x v="0"/>
    <n v="2368"/>
    <n v="2526"/>
    <n v="4894"/>
  </r>
  <r>
    <x v="23"/>
    <x v="1"/>
    <d v="2019-02-01T00:00:00"/>
    <x v="0"/>
    <n v="1669"/>
    <n v="1630"/>
    <n v="3299"/>
  </r>
  <r>
    <x v="23"/>
    <x v="1"/>
    <d v="2019-02-01T00:00:00"/>
    <x v="0"/>
    <n v="144"/>
    <n v="166"/>
    <n v="310"/>
  </r>
  <r>
    <x v="23"/>
    <x v="1"/>
    <d v="2019-02-01T00:00:00"/>
    <x v="0"/>
    <n v="30"/>
    <n v="30"/>
    <n v="60"/>
  </r>
  <r>
    <x v="23"/>
    <x v="1"/>
    <d v="2019-02-01T00:00:00"/>
    <x v="0"/>
    <n v="0"/>
    <m/>
    <n v="0"/>
  </r>
  <r>
    <x v="23"/>
    <x v="2"/>
    <d v="2019-03-01T00:00:00"/>
    <x v="0"/>
    <n v="2313"/>
    <n v="2226"/>
    <n v="4539"/>
  </r>
  <r>
    <x v="23"/>
    <x v="2"/>
    <d v="2019-03-01T00:00:00"/>
    <x v="0"/>
    <n v="2702"/>
    <n v="2935"/>
    <n v="5637"/>
  </r>
  <r>
    <x v="23"/>
    <x v="2"/>
    <d v="2019-03-01T00:00:00"/>
    <x v="0"/>
    <n v="2060"/>
    <n v="1791"/>
    <n v="3851"/>
  </r>
  <r>
    <x v="23"/>
    <x v="2"/>
    <d v="2019-03-01T00:00:00"/>
    <x v="0"/>
    <n v="245"/>
    <n v="206"/>
    <n v="451"/>
  </r>
  <r>
    <x v="23"/>
    <x v="2"/>
    <d v="2019-03-01T00:00:00"/>
    <x v="0"/>
    <n v="0"/>
    <n v="0"/>
    <n v="0"/>
  </r>
  <r>
    <x v="23"/>
    <x v="2"/>
    <d v="2019-03-01T00:00:00"/>
    <x v="0"/>
    <n v="122"/>
    <n v="121"/>
    <n v="243"/>
  </r>
  <r>
    <x v="23"/>
    <x v="3"/>
    <d v="2019-04-01T00:00:00"/>
    <x v="0"/>
    <n v="2060"/>
    <n v="2037"/>
    <n v="4097"/>
  </r>
  <r>
    <x v="23"/>
    <x v="3"/>
    <d v="2019-04-01T00:00:00"/>
    <x v="0"/>
    <n v="2753"/>
    <n v="2558"/>
    <n v="5311"/>
  </r>
  <r>
    <x v="23"/>
    <x v="3"/>
    <d v="2019-04-01T00:00:00"/>
    <x v="0"/>
    <n v="2087"/>
    <n v="2094"/>
    <n v="4181"/>
  </r>
  <r>
    <x v="23"/>
    <x v="3"/>
    <d v="2019-04-01T00:00:00"/>
    <x v="0"/>
    <n v="431"/>
    <n v="825"/>
    <n v="1256"/>
  </r>
  <r>
    <x v="23"/>
    <x v="3"/>
    <d v="2019-04-01T00:00:00"/>
    <x v="0"/>
    <n v="50"/>
    <n v="50"/>
    <n v="100"/>
  </r>
  <r>
    <x v="23"/>
    <x v="3"/>
    <d v="2019-04-01T00:00:00"/>
    <x v="0"/>
    <m/>
    <m/>
    <n v="0"/>
  </r>
  <r>
    <x v="23"/>
    <x v="4"/>
    <d v="2019-05-01T00:00:00"/>
    <x v="0"/>
    <n v="2258"/>
    <n v="2276"/>
    <n v="4534"/>
  </r>
  <r>
    <x v="23"/>
    <x v="4"/>
    <d v="2019-05-01T00:00:00"/>
    <x v="0"/>
    <n v="2746"/>
    <n v="2566"/>
    <n v="5312"/>
  </r>
  <r>
    <x v="23"/>
    <x v="4"/>
    <d v="2019-05-01T00:00:00"/>
    <x v="0"/>
    <n v="2313"/>
    <n v="2246"/>
    <n v="4559"/>
  </r>
  <r>
    <x v="23"/>
    <x v="4"/>
    <d v="2019-05-01T00:00:00"/>
    <x v="0"/>
    <n v="671"/>
    <n v="1143"/>
    <n v="1814"/>
  </r>
  <r>
    <x v="23"/>
    <x v="4"/>
    <d v="2019-05-01T00:00:00"/>
    <x v="0"/>
    <n v="45"/>
    <n v="45"/>
    <n v="90"/>
  </r>
  <r>
    <x v="23"/>
    <x v="4"/>
    <d v="2019-05-01T00:00:00"/>
    <x v="0"/>
    <n v="145"/>
    <n v="145"/>
    <n v="290"/>
  </r>
  <r>
    <x v="23"/>
    <x v="4"/>
    <d v="2019-05-01T00:00:00"/>
    <x v="2"/>
    <n v="245"/>
    <n v="352"/>
    <n v="597"/>
  </r>
  <r>
    <x v="23"/>
    <x v="4"/>
    <d v="2019-05-01T00:00:00"/>
    <x v="2"/>
    <n v="1793"/>
    <n v="2979"/>
    <n v="4772"/>
  </r>
  <r>
    <x v="23"/>
    <x v="4"/>
    <d v="2019-05-01T00:00:00"/>
    <x v="4"/>
    <n v="18961"/>
    <n v="2183"/>
    <n v="21144"/>
  </r>
  <r>
    <x v="23"/>
    <x v="4"/>
    <d v="2019-05-01T00:00:00"/>
    <x v="3"/>
    <n v="2378"/>
    <n v="2383"/>
    <n v="4761"/>
  </r>
  <r>
    <x v="23"/>
    <x v="4"/>
    <d v="2019-05-01T00:00:00"/>
    <x v="3"/>
    <n v="149"/>
    <n v="149"/>
    <n v="298"/>
  </r>
  <r>
    <x v="23"/>
    <x v="5"/>
    <d v="2019-06-01T00:00:00"/>
    <x v="7"/>
    <n v="1838"/>
    <n v="1873"/>
    <n v="3711"/>
  </r>
  <r>
    <x v="23"/>
    <x v="5"/>
    <d v="2019-06-01T00:00:00"/>
    <x v="6"/>
    <n v="625"/>
    <n v="694"/>
    <n v="1319"/>
  </r>
  <r>
    <x v="23"/>
    <x v="5"/>
    <d v="2019-06-01T00:00:00"/>
    <x v="8"/>
    <n v="839"/>
    <n v="701"/>
    <n v="1540"/>
  </r>
  <r>
    <x v="23"/>
    <x v="5"/>
    <d v="2019-06-01T00:00:00"/>
    <x v="2"/>
    <n v="3631"/>
    <n v="4126"/>
    <n v="7757"/>
  </r>
  <r>
    <x v="23"/>
    <x v="5"/>
    <d v="2019-06-01T00:00:00"/>
    <x v="2"/>
    <n v="1348"/>
    <n v="1546"/>
    <n v="2894"/>
  </r>
  <r>
    <x v="23"/>
    <x v="5"/>
    <d v="2019-06-01T00:00:00"/>
    <x v="3"/>
    <n v="2619"/>
    <n v="2523"/>
    <n v="5142"/>
  </r>
  <r>
    <x v="23"/>
    <x v="5"/>
    <d v="2019-06-01T00:00:00"/>
    <x v="3"/>
    <n v="69"/>
    <n v="0"/>
    <n v="69"/>
  </r>
  <r>
    <x v="23"/>
    <x v="6"/>
    <d v="2019-07-01T00:00:00"/>
    <x v="3"/>
    <n v="0"/>
    <n v="69"/>
    <n v="69"/>
  </r>
  <r>
    <x v="23"/>
    <x v="6"/>
    <d v="2019-07-01T00:00:00"/>
    <x v="5"/>
    <n v="1668"/>
    <n v="1622"/>
    <n v="3290"/>
  </r>
  <r>
    <x v="23"/>
    <x v="5"/>
    <d v="2019-06-01T00:00:00"/>
    <x v="5"/>
    <n v="1565"/>
    <n v="1368"/>
    <n v="2933"/>
  </r>
  <r>
    <x v="23"/>
    <x v="6"/>
    <d v="2019-07-01T00:00:00"/>
    <x v="1"/>
    <n v="1927"/>
    <n v="1999"/>
    <n v="3926"/>
  </r>
  <r>
    <x v="23"/>
    <x v="5"/>
    <d v="2019-06-01T00:00:00"/>
    <x v="1"/>
    <n v="1648"/>
    <n v="1829"/>
    <n v="3477"/>
  </r>
  <r>
    <x v="23"/>
    <x v="5"/>
    <d v="2019-06-01T00:00:00"/>
    <x v="4"/>
    <n v="48187"/>
    <n v="53823"/>
    <n v="102010"/>
  </r>
  <r>
    <x v="23"/>
    <x v="6"/>
    <d v="2019-07-01T00:00:00"/>
    <x v="8"/>
    <n v="880"/>
    <n v="774"/>
    <n v="1654"/>
  </r>
  <r>
    <x v="23"/>
    <x v="5"/>
    <d v="2019-06-01T00:00:00"/>
    <x v="0"/>
    <n v="2393"/>
    <n v="2374"/>
    <n v="4767"/>
  </r>
  <r>
    <x v="23"/>
    <x v="5"/>
    <d v="2019-06-01T00:00:00"/>
    <x v="0"/>
    <n v="4230"/>
    <n v="4109"/>
    <n v="8339"/>
  </r>
  <r>
    <x v="23"/>
    <x v="5"/>
    <d v="2019-06-01T00:00:00"/>
    <x v="0"/>
    <n v="762"/>
    <n v="692"/>
    <n v="1454"/>
  </r>
  <r>
    <x v="23"/>
    <x v="5"/>
    <d v="2019-06-01T00:00:00"/>
    <x v="0"/>
    <n v="1691"/>
    <n v="1967"/>
    <n v="3658"/>
  </r>
  <r>
    <x v="23"/>
    <x v="5"/>
    <d v="2019-06-01T00:00:00"/>
    <x v="0"/>
    <n v="30"/>
    <n v="30"/>
    <n v="60"/>
  </r>
  <r>
    <x v="23"/>
    <x v="6"/>
    <d v="2019-07-01T00:00:00"/>
    <x v="0"/>
    <n v="2430"/>
    <n v="2341"/>
    <n v="4771"/>
  </r>
  <r>
    <x v="23"/>
    <x v="6"/>
    <d v="2019-07-01T00:00:00"/>
    <x v="0"/>
    <n v="3463"/>
    <n v="3399"/>
    <n v="6862"/>
  </r>
  <r>
    <x v="23"/>
    <x v="6"/>
    <d v="2019-07-01T00:00:00"/>
    <x v="0"/>
    <n v="1220"/>
    <n v="1233"/>
    <n v="2453"/>
  </r>
  <r>
    <x v="23"/>
    <x v="6"/>
    <d v="2019-07-01T00:00:00"/>
    <x v="0"/>
    <n v="2080"/>
    <n v="2185"/>
    <n v="4265"/>
  </r>
  <r>
    <x v="23"/>
    <x v="6"/>
    <d v="2019-07-01T00:00:00"/>
    <x v="0"/>
    <n v="37"/>
    <n v="37"/>
    <n v="74"/>
  </r>
  <r>
    <x v="23"/>
    <x v="6"/>
    <d v="2019-07-01T00:00:00"/>
    <x v="0"/>
    <n v="124"/>
    <n v="124"/>
    <n v="248"/>
  </r>
  <r>
    <x v="23"/>
    <x v="7"/>
    <d v="2019-08-01T00:00:00"/>
    <x v="1"/>
    <n v="1831"/>
    <n v="1847"/>
    <n v="3678"/>
  </r>
  <r>
    <x v="23"/>
    <x v="6"/>
    <d v="2019-07-01T00:00:00"/>
    <x v="2"/>
    <n v="5034"/>
    <n v="4663"/>
    <n v="9697"/>
  </r>
  <r>
    <x v="23"/>
    <x v="6"/>
    <d v="2019-07-01T00:00:00"/>
    <x v="2"/>
    <n v="1487"/>
    <n v="1582"/>
    <n v="3069"/>
  </r>
  <r>
    <x v="23"/>
    <x v="7"/>
    <d v="2019-08-01T00:00:00"/>
    <x v="2"/>
    <n v="4421"/>
    <n v="4434"/>
    <n v="8855"/>
  </r>
  <r>
    <x v="23"/>
    <x v="7"/>
    <d v="2019-08-01T00:00:00"/>
    <x v="2"/>
    <n v="1511"/>
    <n v="1501"/>
    <n v="3012"/>
  </r>
  <r>
    <x v="23"/>
    <x v="6"/>
    <d v="2019-07-01T00:00:00"/>
    <x v="3"/>
    <n v="2563"/>
    <n v="2621"/>
    <n v="5184"/>
  </r>
  <r>
    <x v="23"/>
    <x v="7"/>
    <d v="2019-08-01T00:00:00"/>
    <x v="3"/>
    <n v="2762"/>
    <n v="2695"/>
    <n v="5457"/>
  </r>
  <r>
    <x v="23"/>
    <x v="7"/>
    <d v="2019-08-01T00:00:00"/>
    <x v="7"/>
    <n v="2123"/>
    <n v="2022"/>
    <n v="4145"/>
  </r>
  <r>
    <x v="23"/>
    <x v="6"/>
    <d v="2019-07-01T00:00:00"/>
    <x v="7"/>
    <n v="2339"/>
    <n v="2355"/>
    <n v="4694"/>
  </r>
  <r>
    <x v="23"/>
    <x v="6"/>
    <d v="2019-07-01T00:00:00"/>
    <x v="7"/>
    <n v="38"/>
    <m/>
    <n v="38"/>
  </r>
  <r>
    <x v="23"/>
    <x v="6"/>
    <d v="2019-07-01T00:00:00"/>
    <x v="6"/>
    <n v="641"/>
    <n v="609"/>
    <n v="1250"/>
  </r>
  <r>
    <x v="23"/>
    <x v="7"/>
    <d v="2019-08-01T00:00:00"/>
    <x v="6"/>
    <n v="731"/>
    <n v="703"/>
    <n v="1434"/>
  </r>
  <r>
    <x v="23"/>
    <x v="6"/>
    <d v="2019-07-01T00:00:00"/>
    <x v="4"/>
    <n v="62417"/>
    <n v="63311"/>
    <n v="125728"/>
  </r>
  <r>
    <x v="23"/>
    <x v="7"/>
    <d v="2019-08-01T00:00:00"/>
    <x v="4"/>
    <n v="64055"/>
    <n v="61474"/>
    <n v="125529"/>
  </r>
  <r>
    <x v="23"/>
    <x v="7"/>
    <d v="2019-08-01T00:00:00"/>
    <x v="8"/>
    <n v="1006"/>
    <n v="785"/>
    <n v="1791"/>
  </r>
  <r>
    <x v="23"/>
    <x v="7"/>
    <d v="2019-08-01T00:00:00"/>
    <x v="5"/>
    <n v="1632"/>
    <n v="1593"/>
    <n v="3225"/>
  </r>
  <r>
    <x v="23"/>
    <x v="7"/>
    <d v="2019-08-01T00:00:00"/>
    <x v="0"/>
    <n v="2491"/>
    <n v="2314"/>
    <n v="4805"/>
  </r>
  <r>
    <x v="23"/>
    <x v="7"/>
    <d v="2019-08-01T00:00:00"/>
    <x v="0"/>
    <n v="838"/>
    <n v="789"/>
    <n v="1627"/>
  </r>
  <r>
    <x v="23"/>
    <x v="7"/>
    <d v="2019-08-01T00:00:00"/>
    <x v="0"/>
    <n v="2893"/>
    <n v="2844"/>
    <n v="5737"/>
  </r>
  <r>
    <x v="23"/>
    <x v="7"/>
    <d v="2019-08-01T00:00:00"/>
    <x v="0"/>
    <n v="2958"/>
    <n v="2889"/>
    <n v="5847"/>
  </r>
  <r>
    <x v="23"/>
    <x v="8"/>
    <d v="2019-09-01T00:00:00"/>
    <x v="6"/>
    <n v="663"/>
    <n v="650"/>
    <n v="1313"/>
  </r>
  <r>
    <x v="23"/>
    <x v="8"/>
    <d v="2019-09-01T00:00:00"/>
    <x v="2"/>
    <n v="3695"/>
    <n v="3395"/>
    <n v="7090"/>
  </r>
  <r>
    <x v="23"/>
    <x v="8"/>
    <d v="2019-09-01T00:00:00"/>
    <x v="2"/>
    <n v="1471"/>
    <n v="1301"/>
    <n v="2772"/>
  </r>
  <r>
    <x v="23"/>
    <x v="8"/>
    <d v="2019-09-01T00:00:00"/>
    <x v="5"/>
    <n v="1742"/>
    <n v="1586"/>
    <n v="3328"/>
  </r>
  <r>
    <x v="23"/>
    <x v="8"/>
    <d v="2019-09-01T00:00:00"/>
    <x v="1"/>
    <n v="1839"/>
    <n v="1900"/>
    <n v="3739"/>
  </r>
  <r>
    <x v="23"/>
    <x v="8"/>
    <d v="2019-09-01T00:00:00"/>
    <x v="3"/>
    <n v="2556"/>
    <n v="2428"/>
    <n v="4984"/>
  </r>
  <r>
    <x v="23"/>
    <x v="8"/>
    <d v="2019-09-01T00:00:00"/>
    <x v="8"/>
    <n v="963"/>
    <n v="716"/>
    <n v="1679"/>
  </r>
  <r>
    <x v="23"/>
    <x v="8"/>
    <d v="2019-09-01T00:00:00"/>
    <x v="7"/>
    <n v="1936"/>
    <n v="1987"/>
    <n v="3923"/>
  </r>
  <r>
    <x v="23"/>
    <x v="8"/>
    <d v="2019-09-01T00:00:00"/>
    <x v="4"/>
    <n v="47761"/>
    <n v="43203"/>
    <n v="90964"/>
  </r>
  <r>
    <x v="24"/>
    <x v="12"/>
    <m/>
    <x v="10"/>
    <m/>
    <m/>
    <m/>
  </r>
  <r>
    <x v="24"/>
    <x v="12"/>
    <m/>
    <x v="10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993">
  <r>
    <x v="0"/>
    <x v="0"/>
    <d v="1996-01-01T00:00:00"/>
    <x v="0"/>
    <n v="4818"/>
    <n v="4255"/>
    <n v="9073"/>
    <m/>
    <x v="0"/>
    <m/>
  </r>
  <r>
    <x v="0"/>
    <x v="1"/>
    <d v="1996-02-01T00:00:00"/>
    <x v="0"/>
    <n v="4309"/>
    <n v="4323"/>
    <n v="8632"/>
    <m/>
    <x v="0"/>
    <m/>
  </r>
  <r>
    <x v="0"/>
    <x v="2"/>
    <d v="1996-03-01T00:00:00"/>
    <x v="0"/>
    <n v="4665"/>
    <n v="4362"/>
    <n v="9027"/>
    <m/>
    <x v="0"/>
    <m/>
  </r>
  <r>
    <x v="0"/>
    <x v="3"/>
    <d v="1996-04-01T00:00:00"/>
    <x v="0"/>
    <n v="4332"/>
    <n v="4814"/>
    <n v="9146"/>
    <m/>
    <x v="0"/>
    <m/>
  </r>
  <r>
    <x v="0"/>
    <x v="4"/>
    <d v="1996-05-01T00:00:00"/>
    <x v="0"/>
    <n v="5605"/>
    <n v="5529"/>
    <n v="11134"/>
    <m/>
    <x v="0"/>
    <m/>
  </r>
  <r>
    <x v="0"/>
    <x v="5"/>
    <d v="1996-06-01T00:00:00"/>
    <x v="0"/>
    <n v="5761"/>
    <n v="6065"/>
    <n v="11826"/>
    <m/>
    <x v="0"/>
    <m/>
  </r>
  <r>
    <x v="0"/>
    <x v="6"/>
    <d v="1996-07-01T00:00:00"/>
    <x v="0"/>
    <n v="5709"/>
    <n v="5498"/>
    <n v="11207"/>
    <m/>
    <x v="0"/>
    <m/>
  </r>
  <r>
    <x v="0"/>
    <x v="7"/>
    <d v="1996-08-01T00:00:00"/>
    <x v="0"/>
    <n v="5402"/>
    <n v="5628"/>
    <n v="11030"/>
    <m/>
    <x v="0"/>
    <m/>
  </r>
  <r>
    <x v="0"/>
    <x v="8"/>
    <d v="1996-09-01T00:00:00"/>
    <x v="0"/>
    <n v="4954"/>
    <n v="4694"/>
    <n v="9648"/>
    <m/>
    <x v="0"/>
    <m/>
  </r>
  <r>
    <x v="0"/>
    <x v="9"/>
    <d v="1996-10-01T00:00:00"/>
    <x v="0"/>
    <n v="5507"/>
    <n v="5076"/>
    <n v="10583"/>
    <m/>
    <x v="0"/>
    <m/>
  </r>
  <r>
    <x v="0"/>
    <x v="10"/>
    <d v="1996-11-01T00:00:00"/>
    <x v="0"/>
    <n v="5019"/>
    <n v="4870"/>
    <n v="9889"/>
    <m/>
    <x v="0"/>
    <m/>
  </r>
  <r>
    <x v="0"/>
    <x v="11"/>
    <d v="1996-12-01T00:00:00"/>
    <x v="0"/>
    <n v="5888"/>
    <n v="6051"/>
    <n v="11939"/>
    <m/>
    <x v="0"/>
    <m/>
  </r>
  <r>
    <x v="1"/>
    <x v="0"/>
    <d v="1997-01-01T00:00:00"/>
    <x v="0"/>
    <n v="4869"/>
    <n v="4447"/>
    <n v="9316"/>
    <m/>
    <x v="0"/>
    <m/>
  </r>
  <r>
    <x v="1"/>
    <x v="1"/>
    <d v="1997-02-01T00:00:00"/>
    <x v="0"/>
    <n v="4162"/>
    <n v="4037"/>
    <n v="8199"/>
    <m/>
    <x v="0"/>
    <m/>
  </r>
  <r>
    <x v="1"/>
    <x v="2"/>
    <d v="1997-03-01T00:00:00"/>
    <x v="0"/>
    <n v="5346"/>
    <n v="5351"/>
    <n v="10697"/>
    <m/>
    <x v="0"/>
    <m/>
  </r>
  <r>
    <x v="1"/>
    <x v="3"/>
    <d v="1997-04-01T00:00:00"/>
    <x v="0"/>
    <n v="4907"/>
    <n v="4790"/>
    <n v="9697"/>
    <m/>
    <x v="0"/>
    <m/>
  </r>
  <r>
    <x v="1"/>
    <x v="4"/>
    <d v="1997-05-01T00:00:00"/>
    <x v="0"/>
    <n v="5439"/>
    <n v="5389"/>
    <n v="10828"/>
    <m/>
    <x v="0"/>
    <m/>
  </r>
  <r>
    <x v="1"/>
    <x v="5"/>
    <d v="1997-06-01T00:00:00"/>
    <x v="0"/>
    <n v="5925"/>
    <n v="6070"/>
    <n v="11995"/>
    <m/>
    <x v="0"/>
    <m/>
  </r>
  <r>
    <x v="1"/>
    <x v="6"/>
    <d v="1997-07-01T00:00:00"/>
    <x v="0"/>
    <n v="6441"/>
    <n v="6358"/>
    <n v="12799"/>
    <m/>
    <x v="0"/>
    <m/>
  </r>
  <r>
    <x v="1"/>
    <x v="7"/>
    <d v="1997-08-01T00:00:00"/>
    <x v="0"/>
    <n v="6666"/>
    <n v="6627"/>
    <n v="13293"/>
    <m/>
    <x v="0"/>
    <m/>
  </r>
  <r>
    <x v="1"/>
    <x v="8"/>
    <d v="1997-09-01T00:00:00"/>
    <x v="0"/>
    <n v="5378"/>
    <n v="5378"/>
    <n v="10756"/>
    <m/>
    <x v="0"/>
    <m/>
  </r>
  <r>
    <x v="1"/>
    <x v="9"/>
    <d v="1997-10-01T00:00:00"/>
    <x v="0"/>
    <n v="6247"/>
    <n v="5854"/>
    <n v="12101"/>
    <m/>
    <x v="0"/>
    <m/>
  </r>
  <r>
    <x v="1"/>
    <x v="10"/>
    <d v="1997-11-01T00:00:00"/>
    <x v="0"/>
    <n v="5183"/>
    <n v="5051"/>
    <n v="10234"/>
    <m/>
    <x v="0"/>
    <m/>
  </r>
  <r>
    <x v="1"/>
    <x v="11"/>
    <d v="1997-12-01T00:00:00"/>
    <x v="0"/>
    <n v="6165"/>
    <n v="6500"/>
    <n v="12665"/>
    <m/>
    <x v="0"/>
    <m/>
  </r>
  <r>
    <x v="2"/>
    <x v="0"/>
    <d v="1998-01-01T00:00:00"/>
    <x v="0"/>
    <n v="5055"/>
    <n v="4527"/>
    <n v="9582"/>
    <m/>
    <x v="0"/>
    <m/>
  </r>
  <r>
    <x v="2"/>
    <x v="1"/>
    <d v="1998-02-01T00:00:00"/>
    <x v="0"/>
    <n v="4427"/>
    <n v="4229"/>
    <n v="8656"/>
    <m/>
    <x v="0"/>
    <m/>
  </r>
  <r>
    <x v="2"/>
    <x v="2"/>
    <d v="1998-03-01T00:00:00"/>
    <x v="0"/>
    <n v="5600"/>
    <n v="5758"/>
    <n v="11358"/>
    <m/>
    <x v="0"/>
    <m/>
  </r>
  <r>
    <x v="2"/>
    <x v="3"/>
    <d v="1998-04-01T00:00:00"/>
    <x v="0"/>
    <n v="5068"/>
    <n v="5101"/>
    <n v="10169"/>
    <m/>
    <x v="0"/>
    <m/>
  </r>
  <r>
    <x v="2"/>
    <x v="4"/>
    <d v="1998-05-01T00:00:00"/>
    <x v="0"/>
    <n v="5102"/>
    <n v="5280"/>
    <n v="10382"/>
    <m/>
    <x v="0"/>
    <m/>
  </r>
  <r>
    <x v="2"/>
    <x v="5"/>
    <d v="1998-06-01T00:00:00"/>
    <x v="0"/>
    <n v="6171"/>
    <n v="6344"/>
    <n v="12515"/>
    <m/>
    <x v="0"/>
    <m/>
  </r>
  <r>
    <x v="2"/>
    <x v="6"/>
    <d v="1998-07-01T00:00:00"/>
    <x v="0"/>
    <n v="6871"/>
    <n v="7129"/>
    <n v="14000"/>
    <m/>
    <x v="0"/>
    <m/>
  </r>
  <r>
    <x v="2"/>
    <x v="7"/>
    <d v="1998-08-01T00:00:00"/>
    <x v="0"/>
    <n v="7148"/>
    <n v="6967"/>
    <n v="14115"/>
    <m/>
    <x v="0"/>
    <m/>
  </r>
  <r>
    <x v="2"/>
    <x v="8"/>
    <d v="1998-09-01T00:00:00"/>
    <x v="0"/>
    <n v="6737"/>
    <n v="6031"/>
    <n v="12768"/>
    <m/>
    <x v="0"/>
    <m/>
  </r>
  <r>
    <x v="2"/>
    <x v="9"/>
    <d v="1998-10-01T00:00:00"/>
    <x v="0"/>
    <n v="6214"/>
    <n v="5904"/>
    <n v="12118"/>
    <m/>
    <x v="0"/>
    <m/>
  </r>
  <r>
    <x v="2"/>
    <x v="10"/>
    <d v="1998-11-01T00:00:00"/>
    <x v="0"/>
    <n v="5586"/>
    <n v="5642"/>
    <n v="11228"/>
    <m/>
    <x v="0"/>
    <m/>
  </r>
  <r>
    <x v="2"/>
    <x v="11"/>
    <d v="1998-12-01T00:00:00"/>
    <x v="0"/>
    <n v="6431"/>
    <n v="6580"/>
    <n v="13011"/>
    <m/>
    <x v="0"/>
    <m/>
  </r>
  <r>
    <x v="3"/>
    <x v="0"/>
    <d v="1999-01-01T00:00:00"/>
    <x v="0"/>
    <n v="5060"/>
    <n v="4744"/>
    <n v="9804"/>
    <m/>
    <x v="0"/>
    <m/>
  </r>
  <r>
    <x v="3"/>
    <x v="1"/>
    <d v="1999-02-01T00:00:00"/>
    <x v="0"/>
    <n v="4546"/>
    <n v="4421"/>
    <n v="8967"/>
    <m/>
    <x v="0"/>
    <m/>
  </r>
  <r>
    <x v="3"/>
    <x v="2"/>
    <d v="1999-03-01T00:00:00"/>
    <x v="0"/>
    <n v="5788"/>
    <n v="5447"/>
    <n v="11235"/>
    <m/>
    <x v="0"/>
    <m/>
  </r>
  <r>
    <x v="3"/>
    <x v="3"/>
    <d v="1999-04-01T00:00:00"/>
    <x v="0"/>
    <n v="5163"/>
    <n v="5635"/>
    <n v="10798"/>
    <m/>
    <x v="0"/>
    <m/>
  </r>
  <r>
    <x v="3"/>
    <x v="4"/>
    <d v="1999-05-01T00:00:00"/>
    <x v="0"/>
    <n v="5429"/>
    <n v="5434"/>
    <n v="10863"/>
    <m/>
    <x v="0"/>
    <m/>
  </r>
  <r>
    <x v="3"/>
    <x v="5"/>
    <d v="1999-06-01T00:00:00"/>
    <x v="0"/>
    <n v="6285"/>
    <n v="6302"/>
    <n v="12587"/>
    <m/>
    <x v="0"/>
    <m/>
  </r>
  <r>
    <x v="3"/>
    <x v="6"/>
    <d v="1999-07-01T00:00:00"/>
    <x v="0"/>
    <n v="6724"/>
    <n v="6302"/>
    <n v="13026"/>
    <m/>
    <x v="0"/>
    <m/>
  </r>
  <r>
    <x v="3"/>
    <x v="7"/>
    <d v="1999-08-01T00:00:00"/>
    <x v="0"/>
    <n v="6278"/>
    <n v="6248"/>
    <n v="12526"/>
    <m/>
    <x v="0"/>
    <m/>
  </r>
  <r>
    <x v="3"/>
    <x v="8"/>
    <d v="1999-09-01T00:00:00"/>
    <x v="0"/>
    <n v="6237"/>
    <n v="6114"/>
    <n v="12351"/>
    <m/>
    <x v="0"/>
    <m/>
  </r>
  <r>
    <x v="3"/>
    <x v="9"/>
    <d v="1999-10-01T00:00:00"/>
    <x v="0"/>
    <n v="6292"/>
    <n v="6114"/>
    <n v="12406"/>
    <m/>
    <x v="0"/>
    <m/>
  </r>
  <r>
    <x v="3"/>
    <x v="10"/>
    <d v="1999-11-01T00:00:00"/>
    <x v="0"/>
    <n v="5800"/>
    <n v="5640"/>
    <n v="11440"/>
    <m/>
    <x v="0"/>
    <m/>
  </r>
  <r>
    <x v="3"/>
    <x v="11"/>
    <d v="1999-12-01T00:00:00"/>
    <x v="0"/>
    <n v="6708"/>
    <n v="6114"/>
    <n v="12822"/>
    <m/>
    <x v="0"/>
    <m/>
  </r>
  <r>
    <x v="4"/>
    <x v="0"/>
    <d v="2000-01-01T00:00:00"/>
    <x v="0"/>
    <n v="4815"/>
    <n v="4489"/>
    <n v="9304"/>
    <m/>
    <x v="0"/>
    <m/>
  </r>
  <r>
    <x v="4"/>
    <x v="1"/>
    <d v="2000-02-01T00:00:00"/>
    <x v="0"/>
    <n v="4493"/>
    <n v="4441"/>
    <n v="8934"/>
    <m/>
    <x v="0"/>
    <m/>
  </r>
  <r>
    <x v="4"/>
    <x v="2"/>
    <d v="2000-03-01T00:00:00"/>
    <x v="0"/>
    <n v="6074"/>
    <n v="6077"/>
    <n v="12151"/>
    <m/>
    <x v="0"/>
    <m/>
  </r>
  <r>
    <x v="4"/>
    <x v="3"/>
    <d v="2000-04-01T00:00:00"/>
    <x v="0"/>
    <n v="5555"/>
    <n v="5465"/>
    <n v="11020"/>
    <m/>
    <x v="0"/>
    <m/>
  </r>
  <r>
    <x v="4"/>
    <x v="4"/>
    <d v="2000-05-01T00:00:00"/>
    <x v="0"/>
    <n v="5616"/>
    <n v="5996"/>
    <n v="11612"/>
    <m/>
    <x v="0"/>
    <m/>
  </r>
  <r>
    <x v="4"/>
    <x v="5"/>
    <d v="2000-06-01T00:00:00"/>
    <x v="0"/>
    <n v="6395"/>
    <n v="6311"/>
    <n v="12706"/>
    <m/>
    <x v="0"/>
    <m/>
  </r>
  <r>
    <x v="4"/>
    <x v="6"/>
    <d v="2000-07-01T00:00:00"/>
    <x v="0"/>
    <n v="6615"/>
    <n v="6296"/>
    <n v="12911"/>
    <m/>
    <x v="0"/>
    <m/>
  </r>
  <r>
    <x v="4"/>
    <x v="7"/>
    <d v="2000-08-01T00:00:00"/>
    <x v="0"/>
    <n v="6603"/>
    <n v="6507"/>
    <n v="13110"/>
    <m/>
    <x v="0"/>
    <m/>
  </r>
  <r>
    <x v="4"/>
    <x v="8"/>
    <d v="2000-09-01T00:00:00"/>
    <x v="0"/>
    <n v="5483"/>
    <n v="5323"/>
    <n v="10806"/>
    <m/>
    <x v="0"/>
    <m/>
  </r>
  <r>
    <x v="4"/>
    <x v="9"/>
    <d v="2000-10-01T00:00:00"/>
    <x v="0"/>
    <n v="6693"/>
    <n v="6403"/>
    <n v="13096"/>
    <m/>
    <x v="0"/>
    <m/>
  </r>
  <r>
    <x v="4"/>
    <x v="10"/>
    <d v="2000-11-01T00:00:00"/>
    <x v="0"/>
    <n v="6057"/>
    <n v="5831"/>
    <n v="11888"/>
    <m/>
    <x v="0"/>
    <m/>
  </r>
  <r>
    <x v="4"/>
    <x v="11"/>
    <d v="2000-12-01T00:00:00"/>
    <x v="0"/>
    <n v="5923"/>
    <n v="6213"/>
    <n v="12136"/>
    <m/>
    <x v="0"/>
    <m/>
  </r>
  <r>
    <x v="5"/>
    <x v="0"/>
    <d v="2001-01-01T00:00:00"/>
    <x v="0"/>
    <n v="5483"/>
    <n v="5323"/>
    <n v="10806"/>
    <m/>
    <x v="0"/>
    <m/>
  </r>
  <r>
    <x v="5"/>
    <x v="1"/>
    <d v="2001-02-01T00:00:00"/>
    <x v="0"/>
    <n v="4033"/>
    <n v="4004"/>
    <n v="8037"/>
    <m/>
    <x v="0"/>
    <m/>
  </r>
  <r>
    <x v="5"/>
    <x v="2"/>
    <d v="2001-03-01T00:00:00"/>
    <x v="0"/>
    <n v="5680"/>
    <n v="5418"/>
    <n v="11098"/>
    <m/>
    <x v="0"/>
    <m/>
  </r>
  <r>
    <x v="5"/>
    <x v="3"/>
    <d v="2001-04-01T00:00:00"/>
    <x v="0"/>
    <n v="5022"/>
    <n v="5044"/>
    <n v="10066"/>
    <m/>
    <x v="0"/>
    <m/>
  </r>
  <r>
    <x v="5"/>
    <x v="4"/>
    <d v="2001-05-01T00:00:00"/>
    <x v="0"/>
    <n v="6145"/>
    <n v="6114"/>
    <n v="12259"/>
    <m/>
    <x v="0"/>
    <m/>
  </r>
  <r>
    <x v="5"/>
    <x v="5"/>
    <d v="2001-06-01T00:00:00"/>
    <x v="0"/>
    <n v="6461"/>
    <n v="6614"/>
    <n v="13075"/>
    <m/>
    <x v="0"/>
    <m/>
  </r>
  <r>
    <x v="5"/>
    <x v="6"/>
    <d v="2001-07-01T00:00:00"/>
    <x v="0"/>
    <n v="6550"/>
    <n v="6376"/>
    <n v="12926"/>
    <m/>
    <x v="0"/>
    <m/>
  </r>
  <r>
    <x v="5"/>
    <x v="7"/>
    <d v="2001-08-01T00:00:00"/>
    <x v="0"/>
    <n v="6943"/>
    <n v="6861"/>
    <n v="13804"/>
    <m/>
    <x v="0"/>
    <m/>
  </r>
  <r>
    <x v="5"/>
    <x v="8"/>
    <d v="2001-09-01T00:00:00"/>
    <x v="0"/>
    <n v="3957"/>
    <n v="3686"/>
    <n v="7643"/>
    <m/>
    <x v="0"/>
    <m/>
  </r>
  <r>
    <x v="5"/>
    <x v="9"/>
    <d v="2001-10-01T00:00:00"/>
    <x v="0"/>
    <n v="5091"/>
    <n v="4762"/>
    <n v="9853"/>
    <m/>
    <x v="0"/>
    <m/>
  </r>
  <r>
    <x v="5"/>
    <x v="10"/>
    <d v="2001-11-01T00:00:00"/>
    <x v="0"/>
    <n v="4556"/>
    <n v="4350"/>
    <n v="8906"/>
    <m/>
    <x v="0"/>
    <m/>
  </r>
  <r>
    <x v="5"/>
    <x v="11"/>
    <d v="2001-12-01T00:00:00"/>
    <x v="0"/>
    <n v="4955"/>
    <n v="5123"/>
    <n v="10078"/>
    <m/>
    <x v="0"/>
    <m/>
  </r>
  <r>
    <x v="6"/>
    <x v="0"/>
    <d v="2002-01-01T00:00:00"/>
    <x v="0"/>
    <n v="4403"/>
    <n v="4040"/>
    <n v="8443"/>
    <m/>
    <x v="0"/>
    <m/>
  </r>
  <r>
    <x v="6"/>
    <x v="1"/>
    <d v="2002-02-01T00:00:00"/>
    <x v="0"/>
    <n v="4456"/>
    <n v="4196"/>
    <n v="8652"/>
    <m/>
    <x v="0"/>
    <m/>
  </r>
  <r>
    <x v="6"/>
    <x v="2"/>
    <d v="2002-03-01T00:00:00"/>
    <x v="0"/>
    <n v="4872"/>
    <n v="4783"/>
    <n v="9655"/>
    <m/>
    <x v="0"/>
    <m/>
  </r>
  <r>
    <x v="6"/>
    <x v="3"/>
    <d v="2002-04-01T00:00:00"/>
    <x v="0"/>
    <n v="4527"/>
    <n v="4416"/>
    <n v="8943"/>
    <m/>
    <x v="0"/>
    <m/>
  </r>
  <r>
    <x v="6"/>
    <x v="4"/>
    <d v="2002-05-01T00:00:00"/>
    <x v="0"/>
    <n v="4627"/>
    <n v="4745"/>
    <n v="9372"/>
    <m/>
    <x v="0"/>
    <m/>
  </r>
  <r>
    <x v="6"/>
    <x v="5"/>
    <d v="2002-06-01T00:00:00"/>
    <x v="0"/>
    <n v="5140"/>
    <n v="5265"/>
    <n v="10405"/>
    <m/>
    <x v="0"/>
    <m/>
  </r>
  <r>
    <x v="6"/>
    <x v="6"/>
    <d v="2002-07-01T00:00:00"/>
    <x v="0"/>
    <n v="5042"/>
    <n v="4924"/>
    <n v="9966"/>
    <m/>
    <x v="0"/>
    <m/>
  </r>
  <r>
    <x v="6"/>
    <x v="7"/>
    <d v="2002-08-01T00:00:00"/>
    <x v="0"/>
    <n v="5244"/>
    <n v="5124"/>
    <n v="10368"/>
    <m/>
    <x v="0"/>
    <m/>
  </r>
  <r>
    <x v="6"/>
    <x v="8"/>
    <d v="2002-09-01T00:00:00"/>
    <x v="0"/>
    <n v="4263"/>
    <n v="4174"/>
    <n v="8437"/>
    <m/>
    <x v="0"/>
    <m/>
  </r>
  <r>
    <x v="6"/>
    <x v="9"/>
    <d v="2002-10-01T00:00:00"/>
    <x v="0"/>
    <n v="5165"/>
    <n v="4890"/>
    <n v="10055"/>
    <m/>
    <x v="0"/>
    <m/>
  </r>
  <r>
    <x v="6"/>
    <x v="10"/>
    <d v="2002-11-01T00:00:00"/>
    <x v="0"/>
    <n v="4598"/>
    <n v="4244"/>
    <n v="8842"/>
    <m/>
    <x v="0"/>
    <m/>
  </r>
  <r>
    <x v="6"/>
    <x v="11"/>
    <d v="2002-12-01T00:00:00"/>
    <x v="0"/>
    <n v="5315"/>
    <n v="5482"/>
    <n v="10797"/>
    <m/>
    <x v="0"/>
    <m/>
  </r>
  <r>
    <x v="7"/>
    <x v="0"/>
    <d v="2003-01-01T00:00:00"/>
    <x v="0"/>
    <n v="4369"/>
    <n v="4088"/>
    <n v="8457"/>
    <m/>
    <x v="0"/>
    <m/>
  </r>
  <r>
    <x v="7"/>
    <x v="1"/>
    <d v="2003-02-01T00:00:00"/>
    <x v="0"/>
    <n v="4216"/>
    <n v="3969"/>
    <n v="8185"/>
    <m/>
    <x v="0"/>
    <m/>
  </r>
  <r>
    <x v="7"/>
    <x v="2"/>
    <d v="2003-03-01T00:00:00"/>
    <x v="0"/>
    <n v="4688"/>
    <n v="4690"/>
    <n v="9378"/>
    <m/>
    <x v="0"/>
    <m/>
  </r>
  <r>
    <x v="7"/>
    <x v="3"/>
    <d v="2003-04-01T00:00:00"/>
    <x v="0"/>
    <n v="4207"/>
    <n v="4117"/>
    <n v="8324"/>
    <m/>
    <x v="0"/>
    <m/>
  </r>
  <r>
    <x v="7"/>
    <x v="4"/>
    <d v="2003-05-01T00:00:00"/>
    <x v="0"/>
    <n v="4651"/>
    <n v="4725"/>
    <n v="9376"/>
    <m/>
    <x v="0"/>
    <m/>
  </r>
  <r>
    <x v="7"/>
    <x v="5"/>
    <d v="2003-06-01T00:00:00"/>
    <x v="0"/>
    <n v="5176"/>
    <n v="5159"/>
    <n v="10335"/>
    <m/>
    <x v="0"/>
    <m/>
  </r>
  <r>
    <x v="7"/>
    <x v="6"/>
    <d v="2003-07-01T00:00:00"/>
    <x v="0"/>
    <n v="5037"/>
    <n v="5195"/>
    <n v="10232"/>
    <m/>
    <x v="0"/>
    <m/>
  </r>
  <r>
    <x v="7"/>
    <x v="7"/>
    <d v="2003-08-01T00:00:00"/>
    <x v="0"/>
    <n v="6399"/>
    <n v="6077"/>
    <n v="12476"/>
    <m/>
    <x v="0"/>
    <m/>
  </r>
  <r>
    <x v="7"/>
    <x v="8"/>
    <d v="2003-09-01T00:00:00"/>
    <x v="0"/>
    <n v="6347"/>
    <n v="6242"/>
    <n v="12589"/>
    <m/>
    <x v="0"/>
    <m/>
  </r>
  <r>
    <x v="7"/>
    <x v="9"/>
    <d v="2003-10-01T00:00:00"/>
    <x v="0"/>
    <n v="5944"/>
    <n v="5613"/>
    <n v="11557"/>
    <m/>
    <x v="0"/>
    <m/>
  </r>
  <r>
    <x v="7"/>
    <x v="10"/>
    <d v="2003-11-01T00:00:00"/>
    <x v="0"/>
    <n v="5112"/>
    <n v="5223"/>
    <n v="10335"/>
    <m/>
    <x v="0"/>
    <m/>
  </r>
  <r>
    <x v="7"/>
    <x v="11"/>
    <d v="2003-12-01T00:00:00"/>
    <x v="0"/>
    <n v="5747"/>
    <n v="5836"/>
    <n v="11583"/>
    <m/>
    <x v="0"/>
    <m/>
  </r>
  <r>
    <x v="8"/>
    <x v="0"/>
    <d v="2004-01-01T00:00:00"/>
    <x v="0"/>
    <n v="4617"/>
    <n v="4475"/>
    <n v="9092"/>
    <m/>
    <x v="0"/>
    <m/>
  </r>
  <r>
    <x v="8"/>
    <x v="1"/>
    <d v="2004-02-01T00:00:00"/>
    <x v="0"/>
    <n v="4649"/>
    <n v="4516"/>
    <n v="9165"/>
    <m/>
    <x v="0"/>
    <m/>
  </r>
  <r>
    <x v="8"/>
    <x v="2"/>
    <d v="2004-03-01T00:00:00"/>
    <x v="0"/>
    <n v="5140"/>
    <n v="5223"/>
    <n v="10363"/>
    <m/>
    <x v="0"/>
    <m/>
  </r>
  <r>
    <x v="8"/>
    <x v="3"/>
    <d v="2004-04-01T00:00:00"/>
    <x v="0"/>
    <n v="5262"/>
    <n v="5182"/>
    <n v="10444"/>
    <m/>
    <x v="0"/>
    <m/>
  </r>
  <r>
    <x v="8"/>
    <x v="4"/>
    <d v="2004-05-01T00:00:00"/>
    <x v="0"/>
    <n v="5450"/>
    <n v="5713"/>
    <n v="11163"/>
    <m/>
    <x v="0"/>
    <m/>
  </r>
  <r>
    <x v="8"/>
    <x v="5"/>
    <d v="2004-06-01T00:00:00"/>
    <x v="0"/>
    <n v="6096"/>
    <n v="6065"/>
    <n v="12161"/>
    <m/>
    <x v="0"/>
    <m/>
  </r>
  <r>
    <x v="8"/>
    <x v="6"/>
    <d v="2004-07-01T00:00:00"/>
    <x v="0"/>
    <n v="5892"/>
    <n v="6022"/>
    <n v="11914"/>
    <m/>
    <x v="0"/>
    <m/>
  </r>
  <r>
    <x v="8"/>
    <x v="7"/>
    <d v="2004-08-01T00:00:00"/>
    <x v="0"/>
    <n v="6070"/>
    <n v="5967"/>
    <n v="12037"/>
    <m/>
    <x v="0"/>
    <m/>
  </r>
  <r>
    <x v="8"/>
    <x v="8"/>
    <d v="2004-09-01T00:00:00"/>
    <x v="0"/>
    <n v="5828"/>
    <n v="5718"/>
    <n v="11546"/>
    <m/>
    <x v="0"/>
    <m/>
  </r>
  <r>
    <x v="8"/>
    <x v="9"/>
    <d v="2004-10-01T00:00:00"/>
    <x v="0"/>
    <n v="7422"/>
    <n v="6995"/>
    <n v="14417"/>
    <m/>
    <x v="0"/>
    <m/>
  </r>
  <r>
    <x v="8"/>
    <x v="10"/>
    <d v="2004-11-01T00:00:00"/>
    <x v="0"/>
    <n v="6691"/>
    <n v="6742"/>
    <n v="13433"/>
    <m/>
    <x v="0"/>
    <m/>
  </r>
  <r>
    <x v="8"/>
    <x v="11"/>
    <d v="2004-12-01T00:00:00"/>
    <x v="0"/>
    <n v="7324"/>
    <n v="7531"/>
    <n v="14855"/>
    <m/>
    <x v="0"/>
    <m/>
  </r>
  <r>
    <x v="9"/>
    <x v="0"/>
    <d v="2005-01-01T00:00:00"/>
    <x v="0"/>
    <n v="6285"/>
    <n v="5932"/>
    <n v="12217"/>
    <m/>
    <x v="0"/>
    <m/>
  </r>
  <r>
    <x v="9"/>
    <x v="1"/>
    <d v="2005-02-01T00:00:00"/>
    <x v="0"/>
    <n v="5610"/>
    <n v="5629"/>
    <n v="11239"/>
    <m/>
    <x v="0"/>
    <m/>
  </r>
  <r>
    <x v="9"/>
    <x v="2"/>
    <d v="2005-03-01T00:00:00"/>
    <x v="0"/>
    <n v="7579"/>
    <n v="7247"/>
    <n v="14826"/>
    <m/>
    <x v="0"/>
    <m/>
  </r>
  <r>
    <x v="9"/>
    <x v="3"/>
    <d v="2005-04-01T00:00:00"/>
    <x v="0"/>
    <n v="7517"/>
    <n v="7496"/>
    <n v="15013"/>
    <m/>
    <x v="0"/>
    <m/>
  </r>
  <r>
    <x v="9"/>
    <x v="4"/>
    <d v="2005-05-01T00:00:00"/>
    <x v="0"/>
    <n v="7765"/>
    <n v="8043"/>
    <n v="15808"/>
    <m/>
    <x v="0"/>
    <m/>
  </r>
  <r>
    <x v="9"/>
    <x v="5"/>
    <d v="2005-06-01T00:00:00"/>
    <x v="0"/>
    <n v="8830"/>
    <n v="9048"/>
    <n v="17878"/>
    <m/>
    <x v="0"/>
    <m/>
  </r>
  <r>
    <x v="9"/>
    <x v="6"/>
    <d v="2005-07-01T00:00:00"/>
    <x v="0"/>
    <n v="8876"/>
    <n v="8770"/>
    <n v="17646"/>
    <m/>
    <x v="0"/>
    <m/>
  </r>
  <r>
    <x v="9"/>
    <x v="7"/>
    <d v="2005-08-01T00:00:00"/>
    <x v="0"/>
    <n v="9091"/>
    <n v="9105"/>
    <n v="18196"/>
    <m/>
    <x v="0"/>
    <m/>
  </r>
  <r>
    <x v="9"/>
    <x v="8"/>
    <d v="2005-09-01T00:00:00"/>
    <x v="0"/>
    <n v="7793"/>
    <n v="7484"/>
    <n v="15277"/>
    <m/>
    <x v="0"/>
    <m/>
  </r>
  <r>
    <x v="9"/>
    <x v="9"/>
    <d v="2005-10-01T00:00:00"/>
    <x v="0"/>
    <n v="7938"/>
    <n v="8072"/>
    <n v="16010"/>
    <m/>
    <x v="0"/>
    <m/>
  </r>
  <r>
    <x v="9"/>
    <x v="10"/>
    <d v="2005-11-01T00:00:00"/>
    <x v="0"/>
    <n v="6708"/>
    <n v="6554"/>
    <n v="13262"/>
    <m/>
    <x v="0"/>
    <m/>
  </r>
  <r>
    <x v="9"/>
    <x v="11"/>
    <d v="2005-12-01T00:00:00"/>
    <x v="0"/>
    <n v="7000"/>
    <n v="6130"/>
    <n v="13130"/>
    <m/>
    <x v="0"/>
    <m/>
  </r>
  <r>
    <x v="10"/>
    <x v="0"/>
    <d v="2006-01-01T00:00:00"/>
    <x v="0"/>
    <n v="5910"/>
    <n v="5660"/>
    <n v="11570"/>
    <m/>
    <x v="0"/>
    <m/>
  </r>
  <r>
    <x v="10"/>
    <x v="1"/>
    <d v="2006-02-01T00:00:00"/>
    <x v="0"/>
    <n v="5374"/>
    <n v="5217"/>
    <n v="10591"/>
    <m/>
    <x v="0"/>
    <m/>
  </r>
  <r>
    <x v="10"/>
    <x v="2"/>
    <d v="2006-03-01T00:00:00"/>
    <x v="0"/>
    <n v="6550"/>
    <n v="6489"/>
    <n v="13039"/>
    <m/>
    <x v="0"/>
    <m/>
  </r>
  <r>
    <x v="10"/>
    <x v="3"/>
    <d v="2006-04-01T00:00:00"/>
    <x v="0"/>
    <n v="6474"/>
    <n v="6542"/>
    <n v="13016"/>
    <m/>
    <x v="0"/>
    <m/>
  </r>
  <r>
    <x v="10"/>
    <x v="4"/>
    <d v="2006-05-01T00:00:00"/>
    <x v="0"/>
    <n v="7172"/>
    <n v="6959"/>
    <n v="14131"/>
    <m/>
    <x v="0"/>
    <m/>
  </r>
  <r>
    <x v="10"/>
    <x v="5"/>
    <d v="2006-06-01T00:00:00"/>
    <x v="0"/>
    <n v="7739"/>
    <n v="7768"/>
    <n v="15507"/>
    <m/>
    <x v="0"/>
    <m/>
  </r>
  <r>
    <x v="10"/>
    <x v="6"/>
    <d v="2006-07-01T00:00:00"/>
    <x v="0"/>
    <n v="7587"/>
    <n v="7644"/>
    <n v="15231"/>
    <m/>
    <x v="0"/>
    <m/>
  </r>
  <r>
    <x v="10"/>
    <x v="7"/>
    <d v="2006-08-01T00:00:00"/>
    <x v="0"/>
    <n v="7363"/>
    <n v="7262"/>
    <n v="14625"/>
    <m/>
    <x v="0"/>
    <m/>
  </r>
  <r>
    <x v="10"/>
    <x v="8"/>
    <d v="2006-09-01T00:00:00"/>
    <x v="0"/>
    <n v="6337"/>
    <n v="6213"/>
    <n v="12550"/>
    <m/>
    <x v="0"/>
    <m/>
  </r>
  <r>
    <x v="10"/>
    <x v="9"/>
    <d v="2006-10-01T00:00:00"/>
    <x v="0"/>
    <n v="7004"/>
    <n v="6906"/>
    <n v="13910"/>
    <m/>
    <x v="0"/>
    <m/>
  </r>
  <r>
    <x v="10"/>
    <x v="10"/>
    <d v="2006-11-01T00:00:00"/>
    <x v="0"/>
    <n v="6453"/>
    <n v="6287"/>
    <n v="12740"/>
    <m/>
    <x v="0"/>
    <m/>
  </r>
  <r>
    <x v="10"/>
    <x v="11"/>
    <d v="2006-12-01T00:00:00"/>
    <x v="0"/>
    <n v="6506"/>
    <n v="6620"/>
    <n v="13126"/>
    <m/>
    <x v="0"/>
    <m/>
  </r>
  <r>
    <x v="11"/>
    <x v="0"/>
    <d v="2007-01-01T00:00:00"/>
    <x v="0"/>
    <n v="6649"/>
    <n v="6718"/>
    <n v="13367"/>
    <m/>
    <x v="0"/>
    <m/>
  </r>
  <r>
    <x v="11"/>
    <x v="1"/>
    <d v="2007-02-01T00:00:00"/>
    <x v="0"/>
    <n v="6297"/>
    <n v="5901"/>
    <n v="12198"/>
    <m/>
    <x v="0"/>
    <m/>
  </r>
  <r>
    <x v="11"/>
    <x v="2"/>
    <d v="2007-03-01T00:00:00"/>
    <x v="0"/>
    <n v="5297"/>
    <n v="5348"/>
    <n v="10645"/>
    <m/>
    <x v="0"/>
    <m/>
  </r>
  <r>
    <x v="11"/>
    <x v="3"/>
    <d v="2007-04-01T00:00:00"/>
    <x v="0"/>
    <n v="6153"/>
    <n v="6234"/>
    <n v="12387"/>
    <m/>
    <x v="0"/>
    <m/>
  </r>
  <r>
    <x v="11"/>
    <x v="4"/>
    <d v="2007-05-01T00:00:00"/>
    <x v="0"/>
    <n v="6400"/>
    <n v="6697"/>
    <n v="13097"/>
    <m/>
    <x v="0"/>
    <m/>
  </r>
  <r>
    <x v="11"/>
    <x v="5"/>
    <d v="2007-06-01T00:00:00"/>
    <x v="0"/>
    <n v="7177"/>
    <n v="7159"/>
    <n v="14336"/>
    <m/>
    <x v="0"/>
    <m/>
  </r>
  <r>
    <x v="11"/>
    <x v="6"/>
    <d v="2007-07-01T00:00:00"/>
    <x v="0"/>
    <n v="6864"/>
    <n v="6741"/>
    <n v="13605"/>
    <m/>
    <x v="0"/>
    <m/>
  </r>
  <r>
    <x v="11"/>
    <x v="7"/>
    <d v="2007-08-01T00:00:00"/>
    <x v="0"/>
    <n v="6977"/>
    <n v="7101"/>
    <n v="14078"/>
    <m/>
    <x v="0"/>
    <m/>
  </r>
  <r>
    <x v="11"/>
    <x v="8"/>
    <d v="2007-09-01T00:00:00"/>
    <x v="0"/>
    <n v="6335"/>
    <n v="6316"/>
    <n v="12651"/>
    <m/>
    <x v="0"/>
    <m/>
  </r>
  <r>
    <x v="11"/>
    <x v="9"/>
    <d v="2007-10-01T00:00:00"/>
    <x v="0"/>
    <n v="6462"/>
    <n v="6280"/>
    <n v="12742"/>
    <m/>
    <x v="0"/>
    <m/>
  </r>
  <r>
    <x v="11"/>
    <x v="10"/>
    <d v="2007-11-01T00:00:00"/>
    <x v="0"/>
    <n v="6053"/>
    <n v="6006"/>
    <n v="12059"/>
    <m/>
    <x v="0"/>
    <m/>
  </r>
  <r>
    <x v="11"/>
    <x v="11"/>
    <d v="2007-12-01T00:00:00"/>
    <x v="0"/>
    <n v="6244"/>
    <n v="6249"/>
    <n v="12493"/>
    <m/>
    <x v="0"/>
    <m/>
  </r>
  <r>
    <x v="12"/>
    <x v="0"/>
    <d v="2008-01-01T00:00:00"/>
    <x v="0"/>
    <n v="5590"/>
    <n v="5431"/>
    <n v="11021"/>
    <m/>
    <x v="0"/>
    <m/>
  </r>
  <r>
    <x v="12"/>
    <x v="1"/>
    <d v="2008-02-01T00:00:00"/>
    <x v="0"/>
    <n v="4936"/>
    <n v="5119"/>
    <n v="10055"/>
    <m/>
    <x v="0"/>
    <m/>
  </r>
  <r>
    <x v="12"/>
    <x v="2"/>
    <d v="2008-03-01T00:00:00"/>
    <x v="0"/>
    <n v="5229"/>
    <n v="5236"/>
    <n v="10465"/>
    <m/>
    <x v="0"/>
    <m/>
  </r>
  <r>
    <x v="12"/>
    <x v="3"/>
    <d v="2008-04-01T00:00:00"/>
    <x v="0"/>
    <n v="5100"/>
    <n v="5078"/>
    <n v="10178"/>
    <m/>
    <x v="0"/>
    <m/>
  </r>
  <r>
    <x v="12"/>
    <x v="4"/>
    <d v="2008-05-01T00:00:00"/>
    <x v="0"/>
    <n v="5680"/>
    <n v="5674"/>
    <n v="11354"/>
    <m/>
    <x v="0"/>
    <m/>
  </r>
  <r>
    <x v="12"/>
    <x v="5"/>
    <d v="2008-06-01T00:00:00"/>
    <x v="0"/>
    <n v="6289"/>
    <n v="6653"/>
    <n v="12942"/>
    <m/>
    <x v="0"/>
    <m/>
  </r>
  <r>
    <x v="12"/>
    <x v="6"/>
    <d v="2008-07-01T00:00:00"/>
    <x v="0"/>
    <n v="7079"/>
    <n v="7030"/>
    <n v="14109"/>
    <m/>
    <x v="0"/>
    <m/>
  </r>
  <r>
    <x v="12"/>
    <x v="7"/>
    <d v="2008-08-01T00:00:00"/>
    <x v="0"/>
    <n v="6762"/>
    <n v="7437"/>
    <n v="14199"/>
    <m/>
    <x v="0"/>
    <m/>
  </r>
  <r>
    <x v="12"/>
    <x v="8"/>
    <d v="2008-09-01T00:00:00"/>
    <x v="0"/>
    <n v="5853"/>
    <n v="6026"/>
    <n v="11879"/>
    <m/>
    <x v="0"/>
    <m/>
  </r>
  <r>
    <x v="12"/>
    <x v="9"/>
    <d v="2008-10-01T00:00:00"/>
    <x v="0"/>
    <n v="7280"/>
    <n v="6899"/>
    <n v="14179"/>
    <m/>
    <x v="0"/>
    <m/>
  </r>
  <r>
    <x v="12"/>
    <x v="10"/>
    <d v="2008-11-01T00:00:00"/>
    <x v="0"/>
    <n v="5789"/>
    <n v="5759"/>
    <n v="11548"/>
    <m/>
    <x v="0"/>
    <m/>
  </r>
  <r>
    <x v="12"/>
    <x v="11"/>
    <d v="2008-12-01T00:00:00"/>
    <x v="0"/>
    <n v="7461"/>
    <n v="7423"/>
    <n v="14884"/>
    <m/>
    <x v="0"/>
    <m/>
  </r>
  <r>
    <x v="13"/>
    <x v="0"/>
    <d v="2009-01-01T00:00:00"/>
    <x v="0"/>
    <n v="5454"/>
    <n v="5507"/>
    <n v="10961"/>
    <m/>
    <x v="0"/>
    <m/>
  </r>
  <r>
    <x v="13"/>
    <x v="1"/>
    <d v="2009-02-01T00:00:00"/>
    <x v="0"/>
    <n v="5166"/>
    <n v="4994"/>
    <n v="10160"/>
    <m/>
    <x v="0"/>
    <m/>
  </r>
  <r>
    <x v="13"/>
    <x v="2"/>
    <d v="2009-03-01T00:00:00"/>
    <x v="0"/>
    <n v="5628"/>
    <n v="5901"/>
    <n v="11529"/>
    <m/>
    <x v="0"/>
    <m/>
  </r>
  <r>
    <x v="13"/>
    <x v="3"/>
    <d v="2009-04-01T00:00:00"/>
    <x v="0"/>
    <n v="6424"/>
    <n v="6310"/>
    <n v="12734"/>
    <m/>
    <x v="0"/>
    <m/>
  </r>
  <r>
    <x v="13"/>
    <x v="4"/>
    <d v="2009-05-01T00:00:00"/>
    <x v="0"/>
    <n v="5539"/>
    <n v="5490"/>
    <n v="11029"/>
    <m/>
    <x v="0"/>
    <m/>
  </r>
  <r>
    <x v="13"/>
    <x v="5"/>
    <d v="2009-06-01T00:00:00"/>
    <x v="0"/>
    <n v="6314"/>
    <n v="6647"/>
    <n v="12961"/>
    <m/>
    <x v="0"/>
    <m/>
  </r>
  <r>
    <x v="13"/>
    <x v="6"/>
    <d v="2009-07-01T00:00:00"/>
    <x v="0"/>
    <n v="6654"/>
    <n v="6935"/>
    <n v="13589"/>
    <m/>
    <x v="0"/>
    <m/>
  </r>
  <r>
    <x v="13"/>
    <x v="7"/>
    <d v="2009-08-01T00:00:00"/>
    <x v="0"/>
    <n v="6059"/>
    <n v="6227"/>
    <n v="12286"/>
    <m/>
    <x v="0"/>
    <m/>
  </r>
  <r>
    <x v="13"/>
    <x v="8"/>
    <d v="2009-09-01T00:00:00"/>
    <x v="0"/>
    <n v="5859"/>
    <n v="6158"/>
    <n v="12017"/>
    <m/>
    <x v="0"/>
    <m/>
  </r>
  <r>
    <x v="13"/>
    <x v="9"/>
    <d v="2009-10-01T00:00:00"/>
    <x v="0"/>
    <n v="6814"/>
    <n v="6457"/>
    <n v="13271"/>
    <m/>
    <x v="0"/>
    <m/>
  </r>
  <r>
    <x v="13"/>
    <x v="10"/>
    <d v="2009-11-01T00:00:00"/>
    <x v="0"/>
    <n v="6525"/>
    <n v="6510"/>
    <n v="13035"/>
    <m/>
    <x v="0"/>
    <m/>
  </r>
  <r>
    <x v="13"/>
    <x v="11"/>
    <d v="2009-12-01T00:00:00"/>
    <x v="0"/>
    <n v="7044"/>
    <n v="7195"/>
    <n v="14239"/>
    <m/>
    <x v="0"/>
    <m/>
  </r>
  <r>
    <x v="14"/>
    <x v="0"/>
    <d v="2010-01-01T00:00:00"/>
    <x v="0"/>
    <n v="5855"/>
    <n v="6009"/>
    <n v="11864"/>
    <m/>
    <x v="0"/>
    <m/>
  </r>
  <r>
    <x v="14"/>
    <x v="1"/>
    <d v="2010-02-01T00:00:00"/>
    <x v="0"/>
    <n v="5362"/>
    <n v="5356"/>
    <n v="10718"/>
    <m/>
    <x v="0"/>
    <m/>
  </r>
  <r>
    <x v="14"/>
    <x v="2"/>
    <d v="2010-03-01T00:00:00"/>
    <x v="0"/>
    <n v="6402"/>
    <n v="6385"/>
    <n v="12787"/>
    <m/>
    <x v="0"/>
    <m/>
  </r>
  <r>
    <x v="14"/>
    <x v="3"/>
    <d v="2010-04-01T00:00:00"/>
    <x v="0"/>
    <n v="6457"/>
    <n v="6374"/>
    <n v="12831"/>
    <m/>
    <x v="0"/>
    <m/>
  </r>
  <r>
    <x v="14"/>
    <x v="4"/>
    <d v="2010-05-01T00:00:00"/>
    <x v="0"/>
    <n v="7031"/>
    <n v="7113"/>
    <n v="14144"/>
    <m/>
    <x v="0"/>
    <m/>
  </r>
  <r>
    <x v="14"/>
    <x v="5"/>
    <d v="2010-06-01T00:00:00"/>
    <x v="0"/>
    <n v="7118"/>
    <n v="7337"/>
    <n v="14455"/>
    <m/>
    <x v="0"/>
    <m/>
  </r>
  <r>
    <x v="14"/>
    <x v="6"/>
    <d v="2010-07-01T00:00:00"/>
    <x v="0"/>
    <n v="7837"/>
    <n v="7741"/>
    <n v="15578"/>
    <m/>
    <x v="0"/>
    <m/>
  </r>
  <r>
    <x v="14"/>
    <x v="7"/>
    <d v="2010-08-01T00:00:00"/>
    <x v="0"/>
    <n v="7822"/>
    <n v="8045"/>
    <n v="15867"/>
    <m/>
    <x v="0"/>
    <m/>
  </r>
  <r>
    <x v="14"/>
    <x v="8"/>
    <d v="2010-09-01T00:00:00"/>
    <x v="0"/>
    <n v="7105"/>
    <n v="6955"/>
    <n v="14060"/>
    <m/>
    <x v="0"/>
    <m/>
  </r>
  <r>
    <x v="14"/>
    <x v="9"/>
    <d v="2010-10-01T00:00:00"/>
    <x v="0"/>
    <n v="7541"/>
    <n v="7246"/>
    <n v="14787"/>
    <m/>
    <x v="0"/>
    <m/>
  </r>
  <r>
    <x v="14"/>
    <x v="10"/>
    <d v="2010-11-01T00:00:00"/>
    <x v="0"/>
    <n v="6787"/>
    <n v="6782"/>
    <n v="13569"/>
    <m/>
    <x v="0"/>
    <m/>
  </r>
  <r>
    <x v="14"/>
    <x v="11"/>
    <d v="2010-12-01T00:00:00"/>
    <x v="0"/>
    <n v="7788"/>
    <n v="7448"/>
    <n v="15236"/>
    <m/>
    <x v="0"/>
    <m/>
  </r>
  <r>
    <x v="15"/>
    <x v="0"/>
    <d v="2011-01-01T00:00:00"/>
    <x v="0"/>
    <n v="7420"/>
    <n v="6570"/>
    <n v="13990"/>
    <m/>
    <x v="0"/>
    <m/>
  </r>
  <r>
    <x v="15"/>
    <x v="1"/>
    <d v="2011-02-01T00:00:00"/>
    <x v="0"/>
    <n v="5709"/>
    <n v="5813"/>
    <n v="11522"/>
    <m/>
    <x v="0"/>
    <m/>
  </r>
  <r>
    <x v="15"/>
    <x v="2"/>
    <d v="2011-03-01T00:00:00"/>
    <x v="0"/>
    <n v="6940"/>
    <n v="7007"/>
    <n v="13947"/>
    <m/>
    <x v="0"/>
    <m/>
  </r>
  <r>
    <x v="15"/>
    <x v="3"/>
    <d v="2011-04-01T00:00:00"/>
    <x v="0"/>
    <n v="6287"/>
    <n v="6106"/>
    <n v="12393"/>
    <m/>
    <x v="0"/>
    <m/>
  </r>
  <r>
    <x v="15"/>
    <x v="4"/>
    <d v="2011-05-01T00:00:00"/>
    <x v="0"/>
    <n v="6554"/>
    <n v="6541"/>
    <n v="13095"/>
    <m/>
    <x v="0"/>
    <m/>
  </r>
  <r>
    <x v="15"/>
    <x v="5"/>
    <d v="2011-06-01T00:00:00"/>
    <x v="0"/>
    <n v="6952"/>
    <n v="7383"/>
    <n v="14335"/>
    <m/>
    <x v="0"/>
    <m/>
  </r>
  <r>
    <x v="15"/>
    <x v="6"/>
    <d v="2011-07-01T00:00:00"/>
    <x v="0"/>
    <n v="6949"/>
    <n v="7131"/>
    <n v="14080"/>
    <m/>
    <x v="0"/>
    <m/>
  </r>
  <r>
    <x v="15"/>
    <x v="7"/>
    <d v="2011-08-01T00:00:00"/>
    <x v="0"/>
    <n v="6447"/>
    <n v="6767"/>
    <n v="13214"/>
    <m/>
    <x v="0"/>
    <m/>
  </r>
  <r>
    <x v="15"/>
    <x v="8"/>
    <d v="2011-09-01T00:00:00"/>
    <x v="0"/>
    <n v="5991"/>
    <n v="4172"/>
    <n v="10163"/>
    <m/>
    <x v="0"/>
    <m/>
  </r>
  <r>
    <x v="15"/>
    <x v="9"/>
    <d v="2011-10-01T00:00:00"/>
    <x v="0"/>
    <n v="5866"/>
    <n v="5973"/>
    <n v="11839"/>
    <m/>
    <x v="0"/>
    <m/>
  </r>
  <r>
    <x v="15"/>
    <x v="10"/>
    <d v="2011-11-01T00:00:00"/>
    <x v="0"/>
    <n v="6395"/>
    <n v="6088"/>
    <n v="12483"/>
    <m/>
    <x v="0"/>
    <m/>
  </r>
  <r>
    <x v="15"/>
    <x v="11"/>
    <d v="2011-12-01T00:00:00"/>
    <x v="0"/>
    <n v="6661"/>
    <n v="6820"/>
    <n v="13481"/>
    <m/>
    <x v="0"/>
    <m/>
  </r>
  <r>
    <x v="16"/>
    <x v="0"/>
    <d v="2012-01-01T00:00:00"/>
    <x v="0"/>
    <n v="6427"/>
    <n v="6050"/>
    <n v="12477"/>
    <m/>
    <x v="0"/>
    <m/>
  </r>
  <r>
    <x v="16"/>
    <x v="1"/>
    <d v="2012-02-01T00:00:00"/>
    <x v="0"/>
    <n v="5903"/>
    <n v="5929"/>
    <n v="11832"/>
    <m/>
    <x v="0"/>
    <m/>
  </r>
  <r>
    <x v="16"/>
    <x v="2"/>
    <d v="2012-03-01T00:00:00"/>
    <x v="0"/>
    <n v="7308"/>
    <n v="7317"/>
    <n v="14625"/>
    <m/>
    <x v="0"/>
    <m/>
  </r>
  <r>
    <x v="16"/>
    <x v="3"/>
    <d v="2012-04-01T00:00:00"/>
    <x v="0"/>
    <n v="6351"/>
    <n v="6599"/>
    <n v="12950"/>
    <m/>
    <x v="0"/>
    <m/>
  </r>
  <r>
    <x v="16"/>
    <x v="4"/>
    <d v="2012-05-01T00:00:00"/>
    <x v="0"/>
    <n v="6766"/>
    <n v="6646"/>
    <n v="13412"/>
    <m/>
    <x v="0"/>
    <m/>
  </r>
  <r>
    <x v="16"/>
    <x v="5"/>
    <d v="2012-06-01T00:00:00"/>
    <x v="0"/>
    <n v="7596"/>
    <n v="7856"/>
    <n v="15452"/>
    <m/>
    <x v="0"/>
    <m/>
  </r>
  <r>
    <x v="16"/>
    <x v="6"/>
    <d v="2012-07-01T00:00:00"/>
    <x v="0"/>
    <n v="8747"/>
    <n v="8657"/>
    <n v="17404"/>
    <m/>
    <x v="0"/>
    <m/>
  </r>
  <r>
    <x v="16"/>
    <x v="7"/>
    <d v="2012-08-01T00:00:00"/>
    <x v="0"/>
    <n v="8267"/>
    <n v="8038"/>
    <n v="16305"/>
    <m/>
    <x v="0"/>
    <m/>
  </r>
  <r>
    <x v="16"/>
    <x v="8"/>
    <d v="2012-09-01T00:00:00"/>
    <x v="0"/>
    <n v="6841"/>
    <n v="6865"/>
    <n v="13706"/>
    <m/>
    <x v="0"/>
    <m/>
  </r>
  <r>
    <x v="16"/>
    <x v="9"/>
    <d v="2012-10-01T00:00:00"/>
    <x v="0"/>
    <n v="7096"/>
    <n v="6934"/>
    <n v="14030"/>
    <m/>
    <x v="0"/>
    <m/>
  </r>
  <r>
    <x v="16"/>
    <x v="10"/>
    <d v="2012-11-01T00:00:00"/>
    <x v="0"/>
    <n v="7308"/>
    <n v="7288"/>
    <n v="14596"/>
    <m/>
    <x v="0"/>
    <m/>
  </r>
  <r>
    <x v="16"/>
    <x v="11"/>
    <d v="2012-12-01T00:00:00"/>
    <x v="0"/>
    <n v="9182"/>
    <n v="9380"/>
    <n v="18562"/>
    <m/>
    <x v="0"/>
    <m/>
  </r>
  <r>
    <x v="17"/>
    <x v="0"/>
    <d v="2013-01-01T00:00:00"/>
    <x v="0"/>
    <n v="7700"/>
    <n v="7682"/>
    <n v="15382"/>
    <m/>
    <x v="0"/>
    <m/>
  </r>
  <r>
    <x v="17"/>
    <x v="1"/>
    <d v="2013-02-01T00:00:00"/>
    <x v="0"/>
    <n v="7798"/>
    <n v="7075"/>
    <n v="14873"/>
    <m/>
    <x v="0"/>
    <m/>
  </r>
  <r>
    <x v="17"/>
    <x v="2"/>
    <d v="2013-03-01T00:00:00"/>
    <x v="0"/>
    <n v="9300"/>
    <n v="9071"/>
    <n v="18371"/>
    <m/>
    <x v="0"/>
    <m/>
  </r>
  <r>
    <x v="17"/>
    <x v="3"/>
    <d v="2013-04-01T00:00:00"/>
    <x v="0"/>
    <n v="8139"/>
    <n v="8208"/>
    <n v="16347"/>
    <m/>
    <x v="0"/>
    <m/>
  </r>
  <r>
    <x v="17"/>
    <x v="4"/>
    <d v="2013-05-01T00:00:00"/>
    <x v="0"/>
    <n v="8730"/>
    <n v="8713"/>
    <n v="17443"/>
    <m/>
    <x v="0"/>
    <m/>
  </r>
  <r>
    <x v="17"/>
    <x v="5"/>
    <d v="2013-06-01T00:00:00"/>
    <x v="0"/>
    <n v="8443"/>
    <n v="8760"/>
    <n v="17203"/>
    <m/>
    <x v="0"/>
    <m/>
  </r>
  <r>
    <x v="17"/>
    <x v="6"/>
    <d v="2013-07-01T00:00:00"/>
    <x v="0"/>
    <n v="8484"/>
    <n v="8640"/>
    <n v="17124"/>
    <m/>
    <x v="0"/>
    <m/>
  </r>
  <r>
    <x v="17"/>
    <x v="7"/>
    <d v="2013-08-01T00:00:00"/>
    <x v="0"/>
    <n v="8167"/>
    <n v="8088"/>
    <n v="16255"/>
    <m/>
    <x v="0"/>
    <m/>
  </r>
  <r>
    <x v="17"/>
    <x v="8"/>
    <d v="2013-09-01T00:00:00"/>
    <x v="0"/>
    <n v="6960"/>
    <n v="7208"/>
    <n v="14168"/>
    <m/>
    <x v="0"/>
    <m/>
  </r>
  <r>
    <x v="17"/>
    <x v="9"/>
    <d v="2013-10-01T00:00:00"/>
    <x v="0"/>
    <n v="7658"/>
    <n v="7225"/>
    <n v="14883"/>
    <m/>
    <x v="0"/>
    <m/>
  </r>
  <r>
    <x v="17"/>
    <x v="10"/>
    <d v="2013-11-01T00:00:00"/>
    <x v="0"/>
    <n v="7950"/>
    <n v="7771"/>
    <n v="15721"/>
    <m/>
    <x v="0"/>
    <m/>
  </r>
  <r>
    <x v="17"/>
    <x v="11"/>
    <d v="2013-12-01T00:00:00"/>
    <x v="0"/>
    <n v="9299"/>
    <n v="9315"/>
    <n v="18614"/>
    <m/>
    <x v="0"/>
    <m/>
  </r>
  <r>
    <x v="18"/>
    <x v="0"/>
    <d v="2014-01-01T00:00:00"/>
    <x v="0"/>
    <n v="7270"/>
    <n v="7413"/>
    <n v="14683"/>
    <m/>
    <x v="0"/>
    <m/>
  </r>
  <r>
    <x v="18"/>
    <x v="1"/>
    <d v="2014-02-01T00:00:00"/>
    <x v="0"/>
    <n v="7082"/>
    <n v="6901"/>
    <n v="13983"/>
    <m/>
    <x v="0"/>
    <m/>
  </r>
  <r>
    <x v="18"/>
    <x v="2"/>
    <d v="2014-03-01T00:00:00"/>
    <x v="0"/>
    <n v="9021"/>
    <n v="9073"/>
    <n v="18094"/>
    <m/>
    <x v="0"/>
    <m/>
  </r>
  <r>
    <x v="18"/>
    <x v="3"/>
    <d v="2014-04-01T00:00:00"/>
    <x v="0"/>
    <n v="8184"/>
    <n v="8255"/>
    <n v="16439"/>
    <m/>
    <x v="0"/>
    <m/>
  </r>
  <r>
    <x v="18"/>
    <x v="4"/>
    <d v="2014-05-01T00:00:00"/>
    <x v="0"/>
    <n v="8918"/>
    <n v="8647"/>
    <n v="17565"/>
    <m/>
    <x v="0"/>
    <m/>
  </r>
  <r>
    <x v="18"/>
    <x v="5"/>
    <d v="2014-06-01T00:00:00"/>
    <x v="0"/>
    <n v="9355"/>
    <n v="9758"/>
    <n v="19113"/>
    <m/>
    <x v="0"/>
    <m/>
  </r>
  <r>
    <x v="18"/>
    <x v="6"/>
    <d v="2014-07-01T00:00:00"/>
    <x v="0"/>
    <n v="9016"/>
    <n v="9407"/>
    <n v="18423"/>
    <m/>
    <x v="0"/>
    <m/>
  </r>
  <r>
    <x v="18"/>
    <x v="7"/>
    <d v="2014-08-01T00:00:00"/>
    <x v="0"/>
    <n v="8639"/>
    <n v="8466"/>
    <n v="17105"/>
    <m/>
    <x v="0"/>
    <m/>
  </r>
  <r>
    <x v="18"/>
    <x v="8"/>
    <d v="2014-09-01T00:00:00"/>
    <x v="0"/>
    <n v="7652"/>
    <n v="7403"/>
    <n v="15055"/>
    <m/>
    <x v="0"/>
    <m/>
  </r>
  <r>
    <x v="18"/>
    <x v="9"/>
    <d v="2014-10-01T00:00:00"/>
    <x v="0"/>
    <n v="9872"/>
    <n v="9355"/>
    <n v="19227"/>
    <m/>
    <x v="0"/>
    <m/>
  </r>
  <r>
    <x v="18"/>
    <x v="10"/>
    <d v="2014-11-01T00:00:00"/>
    <x v="0"/>
    <n v="8622"/>
    <n v="8773"/>
    <n v="17395"/>
    <m/>
    <x v="0"/>
    <m/>
  </r>
  <r>
    <x v="18"/>
    <x v="11"/>
    <d v="2014-12-01T00:00:00"/>
    <x v="0"/>
    <n v="9836"/>
    <n v="9764"/>
    <n v="19600"/>
    <m/>
    <x v="0"/>
    <m/>
  </r>
  <r>
    <x v="19"/>
    <x v="0"/>
    <d v="2015-01-01T00:00:00"/>
    <x v="0"/>
    <n v="7848"/>
    <n v="7618"/>
    <n v="15466"/>
    <m/>
    <x v="0"/>
    <m/>
  </r>
  <r>
    <x v="19"/>
    <x v="1"/>
    <d v="2015-02-01T00:00:00"/>
    <x v="0"/>
    <n v="6773"/>
    <n v="6753"/>
    <n v="13526"/>
    <m/>
    <x v="0"/>
    <m/>
  </r>
  <r>
    <x v="19"/>
    <x v="2"/>
    <d v="2015-03-01T00:00:00"/>
    <x v="0"/>
    <n v="8636"/>
    <n v="8251"/>
    <n v="16887"/>
    <m/>
    <x v="0"/>
    <m/>
  </r>
  <r>
    <x v="19"/>
    <x v="3"/>
    <d v="2015-04-01T00:00:00"/>
    <x v="0"/>
    <n v="7540"/>
    <n v="8106"/>
    <n v="15646"/>
    <m/>
    <x v="0"/>
    <m/>
  </r>
  <r>
    <x v="19"/>
    <x v="4"/>
    <d v="2015-05-01T00:00:00"/>
    <x v="0"/>
    <n v="8499"/>
    <n v="8521"/>
    <n v="17020"/>
    <m/>
    <x v="0"/>
    <m/>
  </r>
  <r>
    <x v="19"/>
    <x v="5"/>
    <d v="2015-06-01T00:00:00"/>
    <x v="0"/>
    <n v="9440"/>
    <n v="9860"/>
    <n v="19300"/>
    <m/>
    <x v="0"/>
    <m/>
  </r>
  <r>
    <x v="19"/>
    <x v="6"/>
    <d v="2015-07-01T00:00:00"/>
    <x v="0"/>
    <n v="9814"/>
    <n v="9840"/>
    <n v="19654"/>
    <m/>
    <x v="0"/>
    <m/>
  </r>
  <r>
    <x v="19"/>
    <x v="7"/>
    <d v="2015-08-01T00:00:00"/>
    <x v="0"/>
    <n v="9612"/>
    <n v="9266"/>
    <n v="18878"/>
    <m/>
    <x v="0"/>
    <m/>
  </r>
  <r>
    <x v="19"/>
    <x v="8"/>
    <d v="2015-09-01T00:00:00"/>
    <x v="0"/>
    <n v="8457"/>
    <n v="8336"/>
    <n v="16793"/>
    <m/>
    <x v="0"/>
    <m/>
  </r>
  <r>
    <x v="19"/>
    <x v="9"/>
    <d v="2015-10-01T00:00:00"/>
    <x v="0"/>
    <n v="8832"/>
    <n v="8489"/>
    <n v="17321"/>
    <m/>
    <x v="0"/>
    <m/>
  </r>
  <r>
    <x v="19"/>
    <x v="10"/>
    <d v="2015-11-01T00:00:00"/>
    <x v="0"/>
    <n v="8562"/>
    <n v="8668"/>
    <n v="17230"/>
    <m/>
    <x v="0"/>
    <m/>
  </r>
  <r>
    <x v="19"/>
    <x v="11"/>
    <d v="2015-12-01T00:00:00"/>
    <x v="0"/>
    <n v="8769"/>
    <n v="8588"/>
    <n v="17357"/>
    <m/>
    <x v="0"/>
    <m/>
  </r>
  <r>
    <x v="0"/>
    <x v="0"/>
    <d v="1996-01-01T00:00:00"/>
    <x v="1"/>
    <n v="1639"/>
    <n v="1657"/>
    <n v="3296"/>
    <m/>
    <x v="0"/>
    <m/>
  </r>
  <r>
    <x v="0"/>
    <x v="1"/>
    <d v="1996-02-01T00:00:00"/>
    <x v="1"/>
    <n v="1450"/>
    <n v="1459"/>
    <n v="2909"/>
    <m/>
    <x v="0"/>
    <m/>
  </r>
  <r>
    <x v="0"/>
    <x v="2"/>
    <d v="1996-03-01T00:00:00"/>
    <x v="1"/>
    <n v="1614"/>
    <n v="1688"/>
    <n v="3302"/>
    <m/>
    <x v="0"/>
    <m/>
  </r>
  <r>
    <x v="0"/>
    <x v="3"/>
    <d v="1996-04-01T00:00:00"/>
    <x v="1"/>
    <n v="1546"/>
    <n v="1527"/>
    <n v="3073"/>
    <m/>
    <x v="0"/>
    <m/>
  </r>
  <r>
    <x v="0"/>
    <x v="4"/>
    <d v="1996-05-01T00:00:00"/>
    <x v="1"/>
    <n v="1748"/>
    <n v="1656"/>
    <n v="3404"/>
    <m/>
    <x v="0"/>
    <m/>
  </r>
  <r>
    <x v="0"/>
    <x v="5"/>
    <d v="1996-06-01T00:00:00"/>
    <x v="1"/>
    <n v="1651"/>
    <n v="1658"/>
    <n v="3309"/>
    <m/>
    <x v="0"/>
    <m/>
  </r>
  <r>
    <x v="0"/>
    <x v="6"/>
    <d v="1996-07-01T00:00:00"/>
    <x v="1"/>
    <n v="1935"/>
    <n v="1906"/>
    <n v="3841"/>
    <m/>
    <x v="0"/>
    <m/>
  </r>
  <r>
    <x v="0"/>
    <x v="7"/>
    <d v="1996-08-01T00:00:00"/>
    <x v="1"/>
    <n v="1932"/>
    <n v="2115"/>
    <n v="4047"/>
    <m/>
    <x v="0"/>
    <m/>
  </r>
  <r>
    <x v="0"/>
    <x v="8"/>
    <d v="1996-09-01T00:00:00"/>
    <x v="1"/>
    <n v="1747"/>
    <n v="1817"/>
    <n v="3564"/>
    <m/>
    <x v="0"/>
    <m/>
  </r>
  <r>
    <x v="0"/>
    <x v="9"/>
    <d v="1996-10-01T00:00:00"/>
    <x v="1"/>
    <n v="1778"/>
    <n v="1799"/>
    <n v="3577"/>
    <m/>
    <x v="0"/>
    <m/>
  </r>
  <r>
    <x v="0"/>
    <x v="10"/>
    <d v="1996-11-01T00:00:00"/>
    <x v="1"/>
    <n v="1549"/>
    <n v="1534"/>
    <n v="3083"/>
    <m/>
    <x v="0"/>
    <m/>
  </r>
  <r>
    <x v="0"/>
    <x v="11"/>
    <d v="1996-12-01T00:00:00"/>
    <x v="1"/>
    <n v="1551"/>
    <n v="1565"/>
    <n v="3116"/>
    <m/>
    <x v="0"/>
    <m/>
  </r>
  <r>
    <x v="1"/>
    <x v="0"/>
    <d v="1997-01-01T00:00:00"/>
    <x v="1"/>
    <n v="1248"/>
    <n v="1331"/>
    <n v="2579"/>
    <m/>
    <x v="0"/>
    <m/>
  </r>
  <r>
    <x v="1"/>
    <x v="1"/>
    <d v="1997-02-01T00:00:00"/>
    <x v="1"/>
    <n v="1231"/>
    <n v="1239"/>
    <n v="2470"/>
    <m/>
    <x v="0"/>
    <m/>
  </r>
  <r>
    <x v="1"/>
    <x v="2"/>
    <d v="1997-03-01T00:00:00"/>
    <x v="1"/>
    <n v="1359"/>
    <n v="1394"/>
    <n v="2753"/>
    <m/>
    <x v="0"/>
    <m/>
  </r>
  <r>
    <x v="1"/>
    <x v="3"/>
    <d v="1997-04-01T00:00:00"/>
    <x v="1"/>
    <n v="1548"/>
    <n v="1571"/>
    <n v="3119"/>
    <m/>
    <x v="0"/>
    <m/>
  </r>
  <r>
    <x v="1"/>
    <x v="4"/>
    <d v="1997-05-01T00:00:00"/>
    <x v="1"/>
    <n v="2027"/>
    <n v="2011"/>
    <n v="4038"/>
    <m/>
    <x v="0"/>
    <m/>
  </r>
  <r>
    <x v="1"/>
    <x v="5"/>
    <d v="1997-06-01T00:00:00"/>
    <x v="1"/>
    <n v="2312"/>
    <n v="2269"/>
    <n v="4581"/>
    <m/>
    <x v="0"/>
    <m/>
  </r>
  <r>
    <x v="1"/>
    <x v="6"/>
    <d v="1997-07-01T00:00:00"/>
    <x v="1"/>
    <n v="2036"/>
    <n v="2159"/>
    <n v="4195"/>
    <m/>
    <x v="0"/>
    <m/>
  </r>
  <r>
    <x v="1"/>
    <x v="7"/>
    <d v="1997-08-01T00:00:00"/>
    <x v="1"/>
    <n v="1936"/>
    <n v="2001"/>
    <n v="3937"/>
    <m/>
    <x v="0"/>
    <m/>
  </r>
  <r>
    <x v="1"/>
    <x v="8"/>
    <d v="1997-09-01T00:00:00"/>
    <x v="1"/>
    <n v="1656"/>
    <n v="1726"/>
    <n v="3382"/>
    <m/>
    <x v="0"/>
    <m/>
  </r>
  <r>
    <x v="1"/>
    <x v="9"/>
    <d v="1997-10-01T00:00:00"/>
    <x v="1"/>
    <n v="1811"/>
    <n v="1866"/>
    <n v="3677"/>
    <m/>
    <x v="0"/>
    <m/>
  </r>
  <r>
    <x v="1"/>
    <x v="10"/>
    <d v="1997-11-01T00:00:00"/>
    <x v="1"/>
    <n v="1722"/>
    <n v="1724"/>
    <n v="3446"/>
    <m/>
    <x v="0"/>
    <m/>
  </r>
  <r>
    <x v="1"/>
    <x v="11"/>
    <d v="1997-12-01T00:00:00"/>
    <x v="1"/>
    <n v="1719"/>
    <n v="1710"/>
    <n v="3429"/>
    <m/>
    <x v="0"/>
    <m/>
  </r>
  <r>
    <x v="2"/>
    <x v="0"/>
    <d v="1998-01-01T00:00:00"/>
    <x v="1"/>
    <n v="1497"/>
    <n v="1529"/>
    <n v="3026"/>
    <m/>
    <x v="0"/>
    <m/>
  </r>
  <r>
    <x v="2"/>
    <x v="1"/>
    <d v="1998-02-01T00:00:00"/>
    <x v="1"/>
    <n v="1421"/>
    <n v="1449"/>
    <n v="2870"/>
    <m/>
    <x v="0"/>
    <m/>
  </r>
  <r>
    <x v="2"/>
    <x v="2"/>
    <d v="1998-03-01T00:00:00"/>
    <x v="1"/>
    <n v="1565"/>
    <n v="1416"/>
    <n v="2981"/>
    <m/>
    <x v="0"/>
    <m/>
  </r>
  <r>
    <x v="2"/>
    <x v="3"/>
    <d v="1998-04-01T00:00:00"/>
    <x v="1"/>
    <n v="1219"/>
    <n v="1215"/>
    <n v="2434"/>
    <m/>
    <x v="0"/>
    <m/>
  </r>
  <r>
    <x v="2"/>
    <x v="4"/>
    <d v="1998-05-01T00:00:00"/>
    <x v="1"/>
    <n v="1410"/>
    <n v="1365"/>
    <n v="2775"/>
    <m/>
    <x v="0"/>
    <m/>
  </r>
  <r>
    <x v="2"/>
    <x v="5"/>
    <d v="1998-06-01T00:00:00"/>
    <x v="1"/>
    <n v="1445"/>
    <n v="1490"/>
    <n v="2935"/>
    <m/>
    <x v="0"/>
    <m/>
  </r>
  <r>
    <x v="2"/>
    <x v="6"/>
    <d v="1998-07-01T00:00:00"/>
    <x v="1"/>
    <n v="1693"/>
    <n v="1522"/>
    <n v="3215"/>
    <m/>
    <x v="0"/>
    <m/>
  </r>
  <r>
    <x v="2"/>
    <x v="7"/>
    <d v="1998-08-01T00:00:00"/>
    <x v="1"/>
    <n v="1754"/>
    <n v="1817"/>
    <n v="3571"/>
    <m/>
    <x v="0"/>
    <m/>
  </r>
  <r>
    <x v="2"/>
    <x v="8"/>
    <d v="1998-09-01T00:00:00"/>
    <x v="1"/>
    <n v="1857"/>
    <n v="1792"/>
    <n v="3649"/>
    <m/>
    <x v="0"/>
    <m/>
  </r>
  <r>
    <x v="2"/>
    <x v="9"/>
    <d v="1998-10-01T00:00:00"/>
    <x v="1"/>
    <n v="1724"/>
    <n v="1726"/>
    <n v="3450"/>
    <m/>
    <x v="0"/>
    <m/>
  </r>
  <r>
    <x v="2"/>
    <x v="10"/>
    <d v="1998-11-01T00:00:00"/>
    <x v="1"/>
    <n v="1416"/>
    <n v="1485"/>
    <n v="2901"/>
    <m/>
    <x v="0"/>
    <m/>
  </r>
  <r>
    <x v="2"/>
    <x v="11"/>
    <d v="1998-12-01T00:00:00"/>
    <x v="1"/>
    <n v="1717"/>
    <n v="1675"/>
    <n v="3392"/>
    <m/>
    <x v="0"/>
    <m/>
  </r>
  <r>
    <x v="3"/>
    <x v="0"/>
    <d v="1999-01-01T00:00:00"/>
    <x v="1"/>
    <n v="1490"/>
    <n v="1402"/>
    <n v="2892"/>
    <m/>
    <x v="0"/>
    <m/>
  </r>
  <r>
    <x v="3"/>
    <x v="1"/>
    <d v="1999-02-01T00:00:00"/>
    <x v="1"/>
    <n v="1308"/>
    <n v="1333"/>
    <n v="2641"/>
    <m/>
    <x v="0"/>
    <m/>
  </r>
  <r>
    <x v="3"/>
    <x v="2"/>
    <d v="1999-03-01T00:00:00"/>
    <x v="1"/>
    <n v="1469"/>
    <n v="1457"/>
    <n v="2926"/>
    <m/>
    <x v="0"/>
    <m/>
  </r>
  <r>
    <x v="3"/>
    <x v="3"/>
    <d v="1999-04-01T00:00:00"/>
    <x v="1"/>
    <n v="1232"/>
    <n v="1252"/>
    <n v="2484"/>
    <m/>
    <x v="0"/>
    <m/>
  </r>
  <r>
    <x v="3"/>
    <x v="4"/>
    <d v="1999-05-01T00:00:00"/>
    <x v="1"/>
    <n v="1577"/>
    <n v="1626"/>
    <n v="3203"/>
    <m/>
    <x v="0"/>
    <m/>
  </r>
  <r>
    <x v="3"/>
    <x v="5"/>
    <d v="1999-06-01T00:00:00"/>
    <x v="1"/>
    <n v="1683"/>
    <n v="1670"/>
    <n v="3353"/>
    <m/>
    <x v="0"/>
    <m/>
  </r>
  <r>
    <x v="3"/>
    <x v="6"/>
    <d v="1999-07-01T00:00:00"/>
    <x v="1"/>
    <n v="1839"/>
    <n v="1778"/>
    <n v="3617"/>
    <m/>
    <x v="0"/>
    <m/>
  </r>
  <r>
    <x v="3"/>
    <x v="7"/>
    <d v="1999-08-01T00:00:00"/>
    <x v="1"/>
    <n v="1795"/>
    <n v="1939"/>
    <n v="3734"/>
    <m/>
    <x v="0"/>
    <m/>
  </r>
  <r>
    <x v="3"/>
    <x v="8"/>
    <d v="1999-09-01T00:00:00"/>
    <x v="1"/>
    <n v="1651"/>
    <n v="1688"/>
    <n v="3339"/>
    <m/>
    <x v="0"/>
    <m/>
  </r>
  <r>
    <x v="3"/>
    <x v="9"/>
    <d v="1999-10-01T00:00:00"/>
    <x v="1"/>
    <n v="1749"/>
    <n v="1271"/>
    <n v="3020"/>
    <m/>
    <x v="0"/>
    <m/>
  </r>
  <r>
    <x v="3"/>
    <x v="10"/>
    <d v="1999-11-01T00:00:00"/>
    <x v="1"/>
    <n v="1370"/>
    <n v="1366"/>
    <n v="2736"/>
    <m/>
    <x v="0"/>
    <m/>
  </r>
  <r>
    <x v="3"/>
    <x v="11"/>
    <d v="1999-12-01T00:00:00"/>
    <x v="1"/>
    <n v="1432"/>
    <n v="1366"/>
    <n v="2798"/>
    <m/>
    <x v="0"/>
    <m/>
  </r>
  <r>
    <x v="4"/>
    <x v="0"/>
    <d v="2000-01-01T00:00:00"/>
    <x v="1"/>
    <n v="1255"/>
    <n v="1262"/>
    <n v="2517"/>
    <m/>
    <x v="0"/>
    <m/>
  </r>
  <r>
    <x v="4"/>
    <x v="1"/>
    <d v="2000-02-01T00:00:00"/>
    <x v="1"/>
    <n v="1255"/>
    <n v="1347"/>
    <n v="2602"/>
    <m/>
    <x v="0"/>
    <m/>
  </r>
  <r>
    <x v="4"/>
    <x v="2"/>
    <d v="2000-03-01T00:00:00"/>
    <x v="1"/>
    <n v="1530"/>
    <n v="1441"/>
    <n v="2971"/>
    <m/>
    <x v="0"/>
    <m/>
  </r>
  <r>
    <x v="4"/>
    <x v="3"/>
    <d v="2000-04-01T00:00:00"/>
    <x v="1"/>
    <n v="1501"/>
    <n v="1457"/>
    <n v="2958"/>
    <m/>
    <x v="0"/>
    <m/>
  </r>
  <r>
    <x v="4"/>
    <x v="4"/>
    <d v="2000-05-01T00:00:00"/>
    <x v="1"/>
    <n v="1605"/>
    <n v="1558"/>
    <n v="3163"/>
    <m/>
    <x v="0"/>
    <m/>
  </r>
  <r>
    <x v="4"/>
    <x v="5"/>
    <d v="2000-06-01T00:00:00"/>
    <x v="1"/>
    <n v="1826"/>
    <n v="1733"/>
    <n v="3559"/>
    <m/>
    <x v="0"/>
    <m/>
  </r>
  <r>
    <x v="4"/>
    <x v="6"/>
    <d v="2000-07-01T00:00:00"/>
    <x v="1"/>
    <n v="1738"/>
    <n v="1580"/>
    <n v="3318"/>
    <m/>
    <x v="0"/>
    <m/>
  </r>
  <r>
    <x v="4"/>
    <x v="7"/>
    <d v="2000-08-01T00:00:00"/>
    <x v="1"/>
    <n v="1530"/>
    <n v="1679"/>
    <n v="3209"/>
    <m/>
    <x v="0"/>
    <m/>
  </r>
  <r>
    <x v="4"/>
    <x v="8"/>
    <d v="2000-09-01T00:00:00"/>
    <x v="1"/>
    <n v="1645"/>
    <n v="1721"/>
    <n v="3366"/>
    <m/>
    <x v="0"/>
    <m/>
  </r>
  <r>
    <x v="4"/>
    <x v="9"/>
    <d v="2000-10-01T00:00:00"/>
    <x v="1"/>
    <n v="2074"/>
    <n v="2033"/>
    <n v="4107"/>
    <m/>
    <x v="0"/>
    <m/>
  </r>
  <r>
    <x v="4"/>
    <x v="10"/>
    <d v="2000-11-01T00:00:00"/>
    <x v="1"/>
    <n v="1869"/>
    <n v="1928"/>
    <n v="3797"/>
    <m/>
    <x v="0"/>
    <m/>
  </r>
  <r>
    <x v="4"/>
    <x v="11"/>
    <d v="2000-12-01T00:00:00"/>
    <x v="1"/>
    <n v="1667"/>
    <n v="1758"/>
    <n v="3425"/>
    <m/>
    <x v="0"/>
    <m/>
  </r>
  <r>
    <x v="5"/>
    <x v="0"/>
    <d v="2001-01-01T00:00:00"/>
    <x v="1"/>
    <n v="1521"/>
    <n v="1480"/>
    <n v="3001"/>
    <m/>
    <x v="0"/>
    <m/>
  </r>
  <r>
    <x v="5"/>
    <x v="1"/>
    <d v="2001-02-01T00:00:00"/>
    <x v="1"/>
    <n v="1430"/>
    <n v="1362"/>
    <n v="2792"/>
    <m/>
    <x v="0"/>
    <m/>
  </r>
  <r>
    <x v="5"/>
    <x v="2"/>
    <d v="2001-03-01T00:00:00"/>
    <x v="1"/>
    <n v="1760"/>
    <n v="1741"/>
    <n v="3501"/>
    <m/>
    <x v="0"/>
    <m/>
  </r>
  <r>
    <x v="5"/>
    <x v="3"/>
    <d v="2001-04-01T00:00:00"/>
    <x v="1"/>
    <n v="1777"/>
    <n v="1719"/>
    <n v="3496"/>
    <m/>
    <x v="0"/>
    <m/>
  </r>
  <r>
    <x v="5"/>
    <x v="4"/>
    <d v="2001-05-01T00:00:00"/>
    <x v="1"/>
    <n v="1798"/>
    <n v="1628"/>
    <n v="3426"/>
    <m/>
    <x v="0"/>
    <m/>
  </r>
  <r>
    <x v="5"/>
    <x v="5"/>
    <d v="2001-06-01T00:00:00"/>
    <x v="1"/>
    <n v="1820"/>
    <n v="1834"/>
    <n v="3654"/>
    <m/>
    <x v="0"/>
    <m/>
  </r>
  <r>
    <x v="5"/>
    <x v="6"/>
    <d v="2001-07-01T00:00:00"/>
    <x v="1"/>
    <n v="1938"/>
    <n v="1921"/>
    <n v="3859"/>
    <m/>
    <x v="0"/>
    <m/>
  </r>
  <r>
    <x v="5"/>
    <x v="7"/>
    <d v="2001-08-01T00:00:00"/>
    <x v="1"/>
    <n v="1625"/>
    <n v="1753"/>
    <n v="3378"/>
    <m/>
    <x v="0"/>
    <m/>
  </r>
  <r>
    <x v="5"/>
    <x v="8"/>
    <d v="2001-09-01T00:00:00"/>
    <x v="1"/>
    <n v="1072"/>
    <n v="999"/>
    <n v="2071"/>
    <m/>
    <x v="0"/>
    <m/>
  </r>
  <r>
    <x v="5"/>
    <x v="9"/>
    <d v="2001-10-01T00:00:00"/>
    <x v="1"/>
    <n v="1679"/>
    <n v="1520"/>
    <n v="3199"/>
    <m/>
    <x v="0"/>
    <m/>
  </r>
  <r>
    <x v="5"/>
    <x v="10"/>
    <d v="2001-11-01T00:00:00"/>
    <x v="1"/>
    <n v="1424"/>
    <n v="1600"/>
    <n v="3024"/>
    <m/>
    <x v="0"/>
    <m/>
  </r>
  <r>
    <x v="5"/>
    <x v="11"/>
    <d v="2001-12-01T00:00:00"/>
    <x v="1"/>
    <n v="1429"/>
    <n v="1505"/>
    <n v="2934"/>
    <m/>
    <x v="0"/>
    <m/>
  </r>
  <r>
    <x v="6"/>
    <x v="0"/>
    <d v="2002-01-01T00:00:00"/>
    <x v="1"/>
    <n v="1447"/>
    <n v="1272"/>
    <n v="2719"/>
    <m/>
    <x v="0"/>
    <m/>
  </r>
  <r>
    <x v="6"/>
    <x v="1"/>
    <d v="2002-02-01T00:00:00"/>
    <x v="1"/>
    <n v="1384"/>
    <n v="1335"/>
    <n v="2719"/>
    <m/>
    <x v="0"/>
    <m/>
  </r>
  <r>
    <x v="6"/>
    <x v="2"/>
    <d v="2002-03-01T00:00:00"/>
    <x v="1"/>
    <n v="1573"/>
    <n v="1507"/>
    <n v="3080"/>
    <m/>
    <x v="0"/>
    <m/>
  </r>
  <r>
    <x v="6"/>
    <x v="3"/>
    <d v="2002-04-01T00:00:00"/>
    <x v="1"/>
    <n v="1572"/>
    <n v="1469"/>
    <n v="3041"/>
    <m/>
    <x v="0"/>
    <m/>
  </r>
  <r>
    <x v="6"/>
    <x v="4"/>
    <d v="2002-05-01T00:00:00"/>
    <x v="1"/>
    <n v="1380"/>
    <n v="1457"/>
    <n v="2837"/>
    <m/>
    <x v="0"/>
    <m/>
  </r>
  <r>
    <x v="6"/>
    <x v="5"/>
    <d v="2002-06-01T00:00:00"/>
    <x v="1"/>
    <n v="1412"/>
    <n v="1563"/>
    <n v="2975"/>
    <m/>
    <x v="0"/>
    <m/>
  </r>
  <r>
    <x v="6"/>
    <x v="6"/>
    <d v="2002-07-01T00:00:00"/>
    <x v="1"/>
    <n v="1525"/>
    <n v="1525"/>
    <n v="3050"/>
    <m/>
    <x v="0"/>
    <m/>
  </r>
  <r>
    <x v="6"/>
    <x v="7"/>
    <d v="2002-08-01T00:00:00"/>
    <x v="1"/>
    <n v="1610"/>
    <n v="1522"/>
    <n v="3132"/>
    <m/>
    <x v="0"/>
    <m/>
  </r>
  <r>
    <x v="6"/>
    <x v="8"/>
    <d v="2002-09-01T00:00:00"/>
    <x v="1"/>
    <n v="1479"/>
    <n v="1432"/>
    <n v="2911"/>
    <m/>
    <x v="0"/>
    <m/>
  </r>
  <r>
    <x v="6"/>
    <x v="9"/>
    <d v="2002-10-01T00:00:00"/>
    <x v="1"/>
    <n v="1550"/>
    <n v="1459"/>
    <n v="3009"/>
    <m/>
    <x v="0"/>
    <m/>
  </r>
  <r>
    <x v="6"/>
    <x v="10"/>
    <d v="2002-11-01T00:00:00"/>
    <x v="1"/>
    <n v="1258"/>
    <n v="1252"/>
    <n v="2510"/>
    <m/>
    <x v="0"/>
    <m/>
  </r>
  <r>
    <x v="6"/>
    <x v="11"/>
    <d v="2002-12-01T00:00:00"/>
    <x v="1"/>
    <n v="1295"/>
    <n v="1349"/>
    <n v="2644"/>
    <m/>
    <x v="0"/>
    <m/>
  </r>
  <r>
    <x v="7"/>
    <x v="0"/>
    <d v="2003-01-01T00:00:00"/>
    <x v="1"/>
    <n v="1222"/>
    <n v="1149"/>
    <n v="2371"/>
    <m/>
    <x v="0"/>
    <m/>
  </r>
  <r>
    <x v="7"/>
    <x v="1"/>
    <d v="2003-02-01T00:00:00"/>
    <x v="1"/>
    <n v="1060"/>
    <n v="1022"/>
    <n v="2082"/>
    <m/>
    <x v="0"/>
    <m/>
  </r>
  <r>
    <x v="7"/>
    <x v="2"/>
    <d v="2003-03-01T00:00:00"/>
    <x v="1"/>
    <n v="1018"/>
    <n v="1029"/>
    <n v="2047"/>
    <m/>
    <x v="0"/>
    <m/>
  </r>
  <r>
    <x v="7"/>
    <x v="3"/>
    <d v="2003-04-01T00:00:00"/>
    <x v="1"/>
    <n v="985"/>
    <n v="966"/>
    <n v="1951"/>
    <m/>
    <x v="0"/>
    <m/>
  </r>
  <r>
    <x v="7"/>
    <x v="4"/>
    <d v="2003-05-01T00:00:00"/>
    <x v="1"/>
    <n v="1030"/>
    <n v="918"/>
    <n v="1948"/>
    <m/>
    <x v="0"/>
    <m/>
  </r>
  <r>
    <x v="7"/>
    <x v="5"/>
    <d v="2003-06-01T00:00:00"/>
    <x v="1"/>
    <n v="1102"/>
    <n v="1182"/>
    <n v="2284"/>
    <m/>
    <x v="0"/>
    <m/>
  </r>
  <r>
    <x v="7"/>
    <x v="6"/>
    <d v="2003-07-01T00:00:00"/>
    <x v="1"/>
    <n v="1400"/>
    <n v="1349"/>
    <n v="2749"/>
    <m/>
    <x v="0"/>
    <m/>
  </r>
  <r>
    <x v="7"/>
    <x v="7"/>
    <d v="2003-08-01T00:00:00"/>
    <x v="1"/>
    <n v="1236"/>
    <n v="1236"/>
    <n v="2472"/>
    <m/>
    <x v="0"/>
    <m/>
  </r>
  <r>
    <x v="7"/>
    <x v="8"/>
    <d v="2003-09-01T00:00:00"/>
    <x v="1"/>
    <n v="1248"/>
    <n v="1215"/>
    <n v="2463"/>
    <m/>
    <x v="0"/>
    <m/>
  </r>
  <r>
    <x v="7"/>
    <x v="9"/>
    <d v="2003-10-01T00:00:00"/>
    <x v="1"/>
    <n v="1315"/>
    <n v="1185"/>
    <n v="2500"/>
    <m/>
    <x v="0"/>
    <m/>
  </r>
  <r>
    <x v="7"/>
    <x v="10"/>
    <d v="2003-11-01T00:00:00"/>
    <x v="1"/>
    <n v="1102"/>
    <n v="1013"/>
    <n v="2115"/>
    <m/>
    <x v="0"/>
    <m/>
  </r>
  <r>
    <x v="7"/>
    <x v="11"/>
    <d v="2003-12-01T00:00:00"/>
    <x v="1"/>
    <n v="1258"/>
    <n v="1311"/>
    <n v="2569"/>
    <m/>
    <x v="0"/>
    <m/>
  </r>
  <r>
    <x v="8"/>
    <x v="0"/>
    <d v="2004-01-01T00:00:00"/>
    <x v="1"/>
    <n v="1160"/>
    <n v="1121"/>
    <n v="2281"/>
    <m/>
    <x v="0"/>
    <m/>
  </r>
  <r>
    <x v="8"/>
    <x v="1"/>
    <d v="2004-02-01T00:00:00"/>
    <x v="1"/>
    <n v="1151"/>
    <n v="1156"/>
    <n v="2307"/>
    <m/>
    <x v="0"/>
    <m/>
  </r>
  <r>
    <x v="8"/>
    <x v="2"/>
    <d v="2004-03-01T00:00:00"/>
    <x v="1"/>
    <n v="1308"/>
    <n v="1282"/>
    <n v="2590"/>
    <m/>
    <x v="0"/>
    <m/>
  </r>
  <r>
    <x v="8"/>
    <x v="3"/>
    <d v="2004-04-01T00:00:00"/>
    <x v="1"/>
    <n v="1340"/>
    <n v="1316"/>
    <n v="2656"/>
    <m/>
    <x v="0"/>
    <m/>
  </r>
  <r>
    <x v="8"/>
    <x v="4"/>
    <d v="2004-05-01T00:00:00"/>
    <x v="1"/>
    <n v="1340"/>
    <n v="1316"/>
    <n v="2656"/>
    <m/>
    <x v="0"/>
    <m/>
  </r>
  <r>
    <x v="8"/>
    <x v="5"/>
    <d v="2004-06-01T00:00:00"/>
    <x v="1"/>
    <n v="1377"/>
    <n v="1271"/>
    <n v="2648"/>
    <m/>
    <x v="0"/>
    <m/>
  </r>
  <r>
    <x v="8"/>
    <x v="6"/>
    <d v="2004-07-01T00:00:00"/>
    <x v="1"/>
    <n v="1470"/>
    <n v="1465"/>
    <n v="2935"/>
    <m/>
    <x v="0"/>
    <m/>
  </r>
  <r>
    <x v="8"/>
    <x v="7"/>
    <d v="2004-08-01T00:00:00"/>
    <x v="1"/>
    <n v="1468"/>
    <n v="1358"/>
    <n v="2826"/>
    <m/>
    <x v="0"/>
    <m/>
  </r>
  <r>
    <x v="8"/>
    <x v="8"/>
    <d v="2004-09-01T00:00:00"/>
    <x v="1"/>
    <n v="1352"/>
    <n v="1422"/>
    <n v="2774"/>
    <m/>
    <x v="0"/>
    <m/>
  </r>
  <r>
    <x v="8"/>
    <x v="9"/>
    <d v="2004-10-01T00:00:00"/>
    <x v="1"/>
    <n v="1515"/>
    <n v="1564"/>
    <n v="3079"/>
    <m/>
    <x v="0"/>
    <m/>
  </r>
  <r>
    <x v="8"/>
    <x v="10"/>
    <d v="2004-11-01T00:00:00"/>
    <x v="1"/>
    <n v="1370"/>
    <n v="1372"/>
    <n v="2742"/>
    <m/>
    <x v="0"/>
    <m/>
  </r>
  <r>
    <x v="8"/>
    <x v="11"/>
    <d v="2004-12-01T00:00:00"/>
    <x v="1"/>
    <n v="1340"/>
    <n v="1426"/>
    <n v="2766"/>
    <m/>
    <x v="0"/>
    <m/>
  </r>
  <r>
    <x v="9"/>
    <x v="0"/>
    <d v="2005-01-01T00:00:00"/>
    <x v="1"/>
    <n v="1251"/>
    <n v="1306"/>
    <n v="2557"/>
    <m/>
    <x v="0"/>
    <m/>
  </r>
  <r>
    <x v="9"/>
    <x v="1"/>
    <d v="2005-02-01T00:00:00"/>
    <x v="1"/>
    <n v="1169"/>
    <n v="1172"/>
    <n v="2341"/>
    <m/>
    <x v="0"/>
    <m/>
  </r>
  <r>
    <x v="9"/>
    <x v="2"/>
    <d v="2005-03-01T00:00:00"/>
    <x v="1"/>
    <n v="1309"/>
    <n v="1305"/>
    <n v="2614"/>
    <m/>
    <x v="0"/>
    <m/>
  </r>
  <r>
    <x v="9"/>
    <x v="3"/>
    <d v="2005-04-01T00:00:00"/>
    <x v="1"/>
    <n v="1132"/>
    <n v="1206"/>
    <n v="2338"/>
    <m/>
    <x v="0"/>
    <m/>
  </r>
  <r>
    <x v="9"/>
    <x v="4"/>
    <d v="2005-05-01T00:00:00"/>
    <x v="1"/>
    <n v="1211"/>
    <n v="1328"/>
    <n v="2539"/>
    <m/>
    <x v="0"/>
    <m/>
  </r>
  <r>
    <x v="9"/>
    <x v="5"/>
    <d v="2005-06-01T00:00:00"/>
    <x v="1"/>
    <n v="1172"/>
    <n v="1300"/>
    <n v="2472"/>
    <m/>
    <x v="0"/>
    <m/>
  </r>
  <r>
    <x v="9"/>
    <x v="6"/>
    <d v="2005-07-01T00:00:00"/>
    <x v="1"/>
    <n v="1141"/>
    <n v="1160"/>
    <n v="2301"/>
    <m/>
    <x v="0"/>
    <m/>
  </r>
  <r>
    <x v="9"/>
    <x v="7"/>
    <d v="2005-08-01T00:00:00"/>
    <x v="1"/>
    <n v="1250"/>
    <n v="1114"/>
    <n v="2364"/>
    <m/>
    <x v="0"/>
    <m/>
  </r>
  <r>
    <x v="9"/>
    <x v="8"/>
    <d v="2005-09-01T00:00:00"/>
    <x v="1"/>
    <n v="1223"/>
    <n v="1175"/>
    <n v="2398"/>
    <m/>
    <x v="0"/>
    <m/>
  </r>
  <r>
    <x v="9"/>
    <x v="9"/>
    <d v="2005-10-01T00:00:00"/>
    <x v="1"/>
    <n v="1338"/>
    <n v="1269"/>
    <n v="2607"/>
    <m/>
    <x v="0"/>
    <m/>
  </r>
  <r>
    <x v="9"/>
    <x v="10"/>
    <d v="2005-11-01T00:00:00"/>
    <x v="1"/>
    <n v="1120"/>
    <n v="1123"/>
    <n v="2243"/>
    <m/>
    <x v="0"/>
    <m/>
  </r>
  <r>
    <x v="9"/>
    <x v="11"/>
    <d v="2005-12-01T00:00:00"/>
    <x v="1"/>
    <n v="1056"/>
    <n v="1061"/>
    <n v="2117"/>
    <m/>
    <x v="0"/>
    <m/>
  </r>
  <r>
    <x v="10"/>
    <x v="0"/>
    <d v="2006-01-01T00:00:00"/>
    <x v="1"/>
    <n v="987"/>
    <n v="1104"/>
    <n v="2091"/>
    <m/>
    <x v="0"/>
    <m/>
  </r>
  <r>
    <x v="10"/>
    <x v="1"/>
    <d v="2006-02-01T00:00:00"/>
    <x v="1"/>
    <n v="1064"/>
    <n v="1077"/>
    <n v="2141"/>
    <m/>
    <x v="0"/>
    <m/>
  </r>
  <r>
    <x v="10"/>
    <x v="2"/>
    <d v="2006-03-01T00:00:00"/>
    <x v="1"/>
    <n v="1232"/>
    <n v="1159"/>
    <n v="2391"/>
    <m/>
    <x v="0"/>
    <m/>
  </r>
  <r>
    <x v="10"/>
    <x v="3"/>
    <d v="2006-04-01T00:00:00"/>
    <x v="1"/>
    <n v="1255"/>
    <n v="1172"/>
    <n v="2427"/>
    <m/>
    <x v="0"/>
    <m/>
  </r>
  <r>
    <x v="10"/>
    <x v="4"/>
    <d v="2006-05-01T00:00:00"/>
    <x v="1"/>
    <n v="1521"/>
    <n v="1541"/>
    <n v="3062"/>
    <m/>
    <x v="0"/>
    <m/>
  </r>
  <r>
    <x v="10"/>
    <x v="5"/>
    <d v="2006-06-01T00:00:00"/>
    <x v="1"/>
    <n v="1598"/>
    <n v="1585"/>
    <n v="3183"/>
    <m/>
    <x v="0"/>
    <m/>
  </r>
  <r>
    <x v="10"/>
    <x v="6"/>
    <d v="2006-07-01T00:00:00"/>
    <x v="1"/>
    <n v="1616"/>
    <n v="1636"/>
    <n v="3252"/>
    <m/>
    <x v="0"/>
    <m/>
  </r>
  <r>
    <x v="10"/>
    <x v="7"/>
    <d v="2006-08-01T00:00:00"/>
    <x v="1"/>
    <n v="1303"/>
    <n v="1263"/>
    <n v="2566"/>
    <m/>
    <x v="0"/>
    <m/>
  </r>
  <r>
    <x v="10"/>
    <x v="8"/>
    <d v="2006-09-01T00:00:00"/>
    <x v="1"/>
    <n v="1663"/>
    <n v="1640"/>
    <n v="3303"/>
    <m/>
    <x v="0"/>
    <m/>
  </r>
  <r>
    <x v="10"/>
    <x v="9"/>
    <d v="2006-10-01T00:00:00"/>
    <x v="1"/>
    <n v="1742"/>
    <n v="1531"/>
    <n v="3273"/>
    <m/>
    <x v="0"/>
    <m/>
  </r>
  <r>
    <x v="10"/>
    <x v="10"/>
    <d v="2006-11-01T00:00:00"/>
    <x v="1"/>
    <n v="1428"/>
    <n v="1396"/>
    <n v="2824"/>
    <m/>
    <x v="0"/>
    <m/>
  </r>
  <r>
    <x v="10"/>
    <x v="11"/>
    <d v="2006-12-01T00:00:00"/>
    <x v="1"/>
    <n v="1248"/>
    <n v="1220"/>
    <n v="2468"/>
    <m/>
    <x v="0"/>
    <m/>
  </r>
  <r>
    <x v="11"/>
    <x v="0"/>
    <d v="2007-01-01T00:00:00"/>
    <x v="1"/>
    <n v="1253"/>
    <n v="1254"/>
    <n v="2507"/>
    <m/>
    <x v="0"/>
    <m/>
  </r>
  <r>
    <x v="11"/>
    <x v="1"/>
    <d v="2007-02-01T00:00:00"/>
    <x v="1"/>
    <n v="1250"/>
    <n v="1188"/>
    <n v="2438"/>
    <m/>
    <x v="0"/>
    <m/>
  </r>
  <r>
    <x v="11"/>
    <x v="2"/>
    <d v="2007-03-01T00:00:00"/>
    <x v="1"/>
    <n v="1260"/>
    <n v="1254"/>
    <n v="2514"/>
    <m/>
    <x v="0"/>
    <m/>
  </r>
  <r>
    <x v="11"/>
    <x v="3"/>
    <d v="2007-04-01T00:00:00"/>
    <x v="1"/>
    <n v="1362"/>
    <n v="1320"/>
    <n v="2682"/>
    <m/>
    <x v="0"/>
    <m/>
  </r>
  <r>
    <x v="11"/>
    <x v="4"/>
    <d v="2007-05-01T00:00:00"/>
    <x v="1"/>
    <n v="1412"/>
    <n v="1409"/>
    <n v="2821"/>
    <m/>
    <x v="0"/>
    <m/>
  </r>
  <r>
    <x v="11"/>
    <x v="5"/>
    <d v="2007-06-01T00:00:00"/>
    <x v="1"/>
    <n v="1428"/>
    <n v="1421"/>
    <n v="2849"/>
    <m/>
    <x v="0"/>
    <m/>
  </r>
  <r>
    <x v="11"/>
    <x v="6"/>
    <d v="2007-07-01T00:00:00"/>
    <x v="1"/>
    <n v="1553"/>
    <n v="1558"/>
    <n v="3111"/>
    <m/>
    <x v="0"/>
    <m/>
  </r>
  <r>
    <x v="11"/>
    <x v="7"/>
    <d v="2007-08-01T00:00:00"/>
    <x v="1"/>
    <n v="1504"/>
    <n v="1589"/>
    <n v="3093"/>
    <m/>
    <x v="0"/>
    <m/>
  </r>
  <r>
    <x v="11"/>
    <x v="8"/>
    <d v="2007-09-01T00:00:00"/>
    <x v="1"/>
    <n v="1501"/>
    <n v="1495"/>
    <n v="2996"/>
    <m/>
    <x v="0"/>
    <m/>
  </r>
  <r>
    <x v="11"/>
    <x v="9"/>
    <d v="2007-10-01T00:00:00"/>
    <x v="1"/>
    <n v="1606"/>
    <n v="1620"/>
    <n v="3226"/>
    <m/>
    <x v="0"/>
    <m/>
  </r>
  <r>
    <x v="11"/>
    <x v="10"/>
    <d v="2007-11-01T00:00:00"/>
    <x v="1"/>
    <n v="1393"/>
    <n v="1389"/>
    <n v="2782"/>
    <m/>
    <x v="0"/>
    <m/>
  </r>
  <r>
    <x v="11"/>
    <x v="11"/>
    <d v="2007-12-01T00:00:00"/>
    <x v="1"/>
    <n v="1244"/>
    <n v="1391"/>
    <n v="2635"/>
    <m/>
    <x v="0"/>
    <m/>
  </r>
  <r>
    <x v="12"/>
    <x v="0"/>
    <d v="2008-01-01T00:00:00"/>
    <x v="1"/>
    <n v="1311"/>
    <n v="1286"/>
    <n v="2597"/>
    <m/>
    <x v="0"/>
    <m/>
  </r>
  <r>
    <x v="12"/>
    <x v="1"/>
    <d v="2008-02-01T00:00:00"/>
    <x v="1"/>
    <n v="1381"/>
    <n v="1379"/>
    <n v="2760"/>
    <m/>
    <x v="0"/>
    <m/>
  </r>
  <r>
    <x v="12"/>
    <x v="2"/>
    <d v="2008-03-01T00:00:00"/>
    <x v="1"/>
    <n v="1402"/>
    <n v="1296"/>
    <n v="2698"/>
    <m/>
    <x v="0"/>
    <m/>
  </r>
  <r>
    <x v="12"/>
    <x v="3"/>
    <d v="2008-04-01T00:00:00"/>
    <x v="1"/>
    <n v="1311"/>
    <n v="1203"/>
    <n v="2514"/>
    <m/>
    <x v="0"/>
    <m/>
  </r>
  <r>
    <x v="12"/>
    <x v="4"/>
    <d v="2008-05-01T00:00:00"/>
    <x v="1"/>
    <n v="1312"/>
    <n v="1359"/>
    <n v="2671"/>
    <m/>
    <x v="0"/>
    <m/>
  </r>
  <r>
    <x v="12"/>
    <x v="5"/>
    <d v="2008-06-01T00:00:00"/>
    <x v="1"/>
    <n v="1341"/>
    <n v="1785"/>
    <n v="3126"/>
    <m/>
    <x v="0"/>
    <m/>
  </r>
  <r>
    <x v="12"/>
    <x v="6"/>
    <d v="2008-07-01T00:00:00"/>
    <x v="1"/>
    <n v="1503"/>
    <n v="1407"/>
    <n v="2910"/>
    <m/>
    <x v="0"/>
    <m/>
  </r>
  <r>
    <x v="12"/>
    <x v="7"/>
    <d v="2008-08-01T00:00:00"/>
    <x v="1"/>
    <n v="1154"/>
    <n v="1291"/>
    <n v="2445"/>
    <m/>
    <x v="0"/>
    <m/>
  </r>
  <r>
    <x v="12"/>
    <x v="8"/>
    <d v="2008-09-01T00:00:00"/>
    <x v="1"/>
    <n v="1105"/>
    <n v="1171"/>
    <n v="2276"/>
    <m/>
    <x v="0"/>
    <m/>
  </r>
  <r>
    <x v="12"/>
    <x v="9"/>
    <d v="2008-10-01T00:00:00"/>
    <x v="1"/>
    <n v="1156"/>
    <n v="1153"/>
    <n v="2309"/>
    <m/>
    <x v="0"/>
    <m/>
  </r>
  <r>
    <x v="12"/>
    <x v="10"/>
    <d v="2008-11-01T00:00:00"/>
    <x v="1"/>
    <n v="984"/>
    <n v="948"/>
    <n v="1932"/>
    <m/>
    <x v="0"/>
    <m/>
  </r>
  <r>
    <x v="12"/>
    <x v="11"/>
    <d v="2008-12-01T00:00:00"/>
    <x v="1"/>
    <n v="863"/>
    <n v="844"/>
    <n v="1707"/>
    <m/>
    <x v="0"/>
    <m/>
  </r>
  <r>
    <x v="13"/>
    <x v="0"/>
    <d v="2009-01-01T00:00:00"/>
    <x v="1"/>
    <n v="915"/>
    <n v="1033"/>
    <n v="1948"/>
    <m/>
    <x v="0"/>
    <m/>
  </r>
  <r>
    <x v="13"/>
    <x v="1"/>
    <d v="2009-02-01T00:00:00"/>
    <x v="1"/>
    <n v="795"/>
    <n v="805"/>
    <n v="1600"/>
    <m/>
    <x v="0"/>
    <m/>
  </r>
  <r>
    <x v="13"/>
    <x v="2"/>
    <d v="2009-03-01T00:00:00"/>
    <x v="1"/>
    <n v="850"/>
    <n v="1143"/>
    <n v="1993"/>
    <m/>
    <x v="0"/>
    <m/>
  </r>
  <r>
    <x v="13"/>
    <x v="3"/>
    <d v="2009-04-01T00:00:00"/>
    <x v="1"/>
    <n v="989"/>
    <n v="927"/>
    <n v="1916"/>
    <m/>
    <x v="0"/>
    <m/>
  </r>
  <r>
    <x v="13"/>
    <x v="4"/>
    <d v="2009-05-01T00:00:00"/>
    <x v="1"/>
    <n v="1031"/>
    <n v="988"/>
    <n v="2019"/>
    <m/>
    <x v="0"/>
    <m/>
  </r>
  <r>
    <x v="13"/>
    <x v="5"/>
    <d v="2009-06-01T00:00:00"/>
    <x v="1"/>
    <n v="905"/>
    <n v="855"/>
    <n v="1760"/>
    <m/>
    <x v="0"/>
    <m/>
  </r>
  <r>
    <x v="13"/>
    <x v="6"/>
    <d v="2009-07-01T00:00:00"/>
    <x v="1"/>
    <n v="1071"/>
    <n v="1019"/>
    <n v="2090"/>
    <m/>
    <x v="0"/>
    <m/>
  </r>
  <r>
    <x v="13"/>
    <x v="7"/>
    <d v="2009-08-01T00:00:00"/>
    <x v="1"/>
    <n v="1044"/>
    <n v="1047"/>
    <n v="2091"/>
    <m/>
    <x v="0"/>
    <m/>
  </r>
  <r>
    <x v="13"/>
    <x v="8"/>
    <d v="2009-09-01T00:00:00"/>
    <x v="1"/>
    <n v="1047"/>
    <n v="1044"/>
    <n v="2091"/>
    <m/>
    <x v="0"/>
    <m/>
  </r>
  <r>
    <x v="13"/>
    <x v="9"/>
    <d v="2009-10-01T00:00:00"/>
    <x v="1"/>
    <n v="985"/>
    <n v="889"/>
    <n v="1874"/>
    <m/>
    <x v="0"/>
    <m/>
  </r>
  <r>
    <x v="13"/>
    <x v="10"/>
    <d v="2009-11-01T00:00:00"/>
    <x v="1"/>
    <n v="883"/>
    <n v="799"/>
    <n v="1682"/>
    <m/>
    <x v="0"/>
    <m/>
  </r>
  <r>
    <x v="13"/>
    <x v="11"/>
    <d v="2009-12-01T00:00:00"/>
    <x v="1"/>
    <n v="848"/>
    <n v="974"/>
    <n v="1822"/>
    <m/>
    <x v="0"/>
    <m/>
  </r>
  <r>
    <x v="14"/>
    <x v="0"/>
    <d v="2010-01-01T00:00:00"/>
    <x v="1"/>
    <n v="857"/>
    <n v="873"/>
    <n v="1730"/>
    <m/>
    <x v="0"/>
    <m/>
  </r>
  <r>
    <x v="14"/>
    <x v="1"/>
    <d v="2010-02-01T00:00:00"/>
    <x v="1"/>
    <n v="734"/>
    <n v="728"/>
    <n v="1462"/>
    <m/>
    <x v="0"/>
    <m/>
  </r>
  <r>
    <x v="14"/>
    <x v="2"/>
    <d v="2010-03-01T00:00:00"/>
    <x v="1"/>
    <n v="712"/>
    <n v="772"/>
    <n v="1484"/>
    <m/>
    <x v="0"/>
    <m/>
  </r>
  <r>
    <x v="14"/>
    <x v="3"/>
    <d v="2010-04-01T00:00:00"/>
    <x v="1"/>
    <n v="755"/>
    <n v="835"/>
    <n v="1590"/>
    <m/>
    <x v="0"/>
    <m/>
  </r>
  <r>
    <x v="14"/>
    <x v="4"/>
    <d v="2010-05-01T00:00:00"/>
    <x v="1"/>
    <n v="1009"/>
    <n v="1079"/>
    <n v="2088"/>
    <m/>
    <x v="0"/>
    <m/>
  </r>
  <r>
    <x v="14"/>
    <x v="5"/>
    <d v="2010-06-01T00:00:00"/>
    <x v="1"/>
    <n v="948"/>
    <n v="895"/>
    <n v="1843"/>
    <m/>
    <x v="0"/>
    <m/>
  </r>
  <r>
    <x v="14"/>
    <x v="6"/>
    <d v="2010-07-01T00:00:00"/>
    <x v="1"/>
    <n v="1978"/>
    <n v="1580"/>
    <n v="3558"/>
    <m/>
    <x v="0"/>
    <m/>
  </r>
  <r>
    <x v="14"/>
    <x v="7"/>
    <d v="2010-08-01T00:00:00"/>
    <x v="1"/>
    <n v="2351"/>
    <n v="2250"/>
    <n v="4601"/>
    <m/>
    <x v="0"/>
    <m/>
  </r>
  <r>
    <x v="14"/>
    <x v="8"/>
    <d v="2010-09-01T00:00:00"/>
    <x v="1"/>
    <n v="2167"/>
    <n v="2129"/>
    <n v="4296"/>
    <m/>
    <x v="0"/>
    <m/>
  </r>
  <r>
    <x v="14"/>
    <x v="9"/>
    <d v="2010-10-01T00:00:00"/>
    <x v="1"/>
    <n v="2377"/>
    <n v="2369"/>
    <n v="4746"/>
    <m/>
    <x v="0"/>
    <m/>
  </r>
  <r>
    <x v="14"/>
    <x v="10"/>
    <d v="2010-11-01T00:00:00"/>
    <x v="1"/>
    <n v="1990"/>
    <n v="1996"/>
    <n v="3986"/>
    <m/>
    <x v="0"/>
    <m/>
  </r>
  <r>
    <x v="14"/>
    <x v="11"/>
    <d v="2010-12-01T00:00:00"/>
    <x v="1"/>
    <n v="1969"/>
    <n v="1940"/>
    <n v="3909"/>
    <m/>
    <x v="0"/>
    <m/>
  </r>
  <r>
    <x v="15"/>
    <x v="0"/>
    <d v="2011-01-01T00:00:00"/>
    <x v="1"/>
    <n v="1789"/>
    <n v="1717"/>
    <n v="3506"/>
    <m/>
    <x v="0"/>
    <m/>
  </r>
  <r>
    <x v="15"/>
    <x v="1"/>
    <d v="2011-02-01T00:00:00"/>
    <x v="1"/>
    <n v="1397"/>
    <n v="1362"/>
    <n v="2759"/>
    <m/>
    <x v="0"/>
    <m/>
  </r>
  <r>
    <x v="15"/>
    <x v="2"/>
    <d v="2011-03-01T00:00:00"/>
    <x v="1"/>
    <n v="1783"/>
    <n v="1882"/>
    <n v="3665"/>
    <m/>
    <x v="0"/>
    <m/>
  </r>
  <r>
    <x v="15"/>
    <x v="3"/>
    <d v="2011-04-01T00:00:00"/>
    <x v="1"/>
    <n v="1787"/>
    <n v="1866"/>
    <n v="3653"/>
    <m/>
    <x v="0"/>
    <m/>
  </r>
  <r>
    <x v="15"/>
    <x v="4"/>
    <d v="2011-05-01T00:00:00"/>
    <x v="1"/>
    <n v="2003"/>
    <n v="1981"/>
    <n v="3984"/>
    <m/>
    <x v="0"/>
    <m/>
  </r>
  <r>
    <x v="15"/>
    <x v="5"/>
    <d v="2011-06-01T00:00:00"/>
    <x v="1"/>
    <n v="2139"/>
    <n v="2252"/>
    <n v="4391"/>
    <m/>
    <x v="0"/>
    <m/>
  </r>
  <r>
    <x v="15"/>
    <x v="6"/>
    <d v="2011-07-01T00:00:00"/>
    <x v="1"/>
    <n v="2281"/>
    <n v="2416"/>
    <n v="4697"/>
    <m/>
    <x v="0"/>
    <m/>
  </r>
  <r>
    <x v="15"/>
    <x v="7"/>
    <d v="2011-08-01T00:00:00"/>
    <x v="1"/>
    <n v="2372"/>
    <n v="2387"/>
    <n v="4759"/>
    <m/>
    <x v="0"/>
    <m/>
  </r>
  <r>
    <x v="15"/>
    <x v="8"/>
    <d v="2011-09-01T00:00:00"/>
    <x v="1"/>
    <n v="1982"/>
    <n v="2047"/>
    <n v="4029"/>
    <m/>
    <x v="0"/>
    <m/>
  </r>
  <r>
    <x v="15"/>
    <x v="9"/>
    <d v="2011-10-01T00:00:00"/>
    <x v="1"/>
    <n v="1801"/>
    <n v="1920"/>
    <n v="3721"/>
    <m/>
    <x v="0"/>
    <m/>
  </r>
  <r>
    <x v="15"/>
    <x v="10"/>
    <d v="2011-11-01T00:00:00"/>
    <x v="1"/>
    <n v="1756"/>
    <n v="1739"/>
    <n v="3495"/>
    <m/>
    <x v="0"/>
    <m/>
  </r>
  <r>
    <x v="15"/>
    <x v="11"/>
    <d v="2011-12-01T00:00:00"/>
    <x v="1"/>
    <n v="1685"/>
    <n v="1737"/>
    <n v="3422"/>
    <m/>
    <x v="0"/>
    <m/>
  </r>
  <r>
    <x v="16"/>
    <x v="0"/>
    <d v="2012-01-01T00:00:00"/>
    <x v="1"/>
    <n v="1557"/>
    <n v="1628"/>
    <n v="3185"/>
    <m/>
    <x v="0"/>
    <m/>
  </r>
  <r>
    <x v="16"/>
    <x v="1"/>
    <d v="2012-02-01T00:00:00"/>
    <x v="1"/>
    <n v="1467"/>
    <n v="1479"/>
    <n v="2946"/>
    <m/>
    <x v="0"/>
    <m/>
  </r>
  <r>
    <x v="16"/>
    <x v="2"/>
    <d v="2012-03-01T00:00:00"/>
    <x v="1"/>
    <n v="1689"/>
    <n v="1748"/>
    <n v="3437"/>
    <m/>
    <x v="0"/>
    <m/>
  </r>
  <r>
    <x v="16"/>
    <x v="3"/>
    <d v="2012-04-01T00:00:00"/>
    <x v="1"/>
    <n v="966"/>
    <n v="1045"/>
    <n v="2011"/>
    <m/>
    <x v="0"/>
    <m/>
  </r>
  <r>
    <x v="16"/>
    <x v="4"/>
    <d v="2012-05-01T00:00:00"/>
    <x v="1"/>
    <n v="1079"/>
    <n v="1081"/>
    <n v="2160"/>
    <m/>
    <x v="0"/>
    <m/>
  </r>
  <r>
    <x v="16"/>
    <x v="5"/>
    <d v="2012-06-01T00:00:00"/>
    <x v="1"/>
    <n v="1017"/>
    <n v="1163"/>
    <n v="2180"/>
    <m/>
    <x v="0"/>
    <m/>
  </r>
  <r>
    <x v="16"/>
    <x v="6"/>
    <d v="2012-07-01T00:00:00"/>
    <x v="1"/>
    <n v="1208"/>
    <n v="1233"/>
    <n v="2441"/>
    <m/>
    <x v="0"/>
    <m/>
  </r>
  <r>
    <x v="16"/>
    <x v="7"/>
    <d v="2012-08-01T00:00:00"/>
    <x v="1"/>
    <n v="1102"/>
    <n v="1158"/>
    <n v="2260"/>
    <m/>
    <x v="0"/>
    <m/>
  </r>
  <r>
    <x v="16"/>
    <x v="8"/>
    <d v="2012-09-01T00:00:00"/>
    <x v="1"/>
    <n v="1148"/>
    <n v="1155"/>
    <n v="2303"/>
    <m/>
    <x v="0"/>
    <m/>
  </r>
  <r>
    <x v="16"/>
    <x v="9"/>
    <d v="2012-10-01T00:00:00"/>
    <x v="1"/>
    <n v="1044"/>
    <n v="1051"/>
    <n v="2095"/>
    <m/>
    <x v="0"/>
    <m/>
  </r>
  <r>
    <x v="16"/>
    <x v="10"/>
    <d v="2012-11-01T00:00:00"/>
    <x v="1"/>
    <n v="848"/>
    <n v="867"/>
    <n v="1715"/>
    <m/>
    <x v="0"/>
    <m/>
  </r>
  <r>
    <x v="16"/>
    <x v="11"/>
    <d v="2012-12-01T00:00:00"/>
    <x v="1"/>
    <n v="827"/>
    <n v="884"/>
    <n v="1711"/>
    <m/>
    <x v="0"/>
    <m/>
  </r>
  <r>
    <x v="17"/>
    <x v="0"/>
    <d v="2013-01-01T00:00:00"/>
    <x v="1"/>
    <n v="807"/>
    <n v="811"/>
    <n v="1618"/>
    <m/>
    <x v="0"/>
    <m/>
  </r>
  <r>
    <x v="17"/>
    <x v="1"/>
    <d v="2013-02-01T00:00:00"/>
    <x v="1"/>
    <n v="791"/>
    <n v="773"/>
    <n v="1564"/>
    <m/>
    <x v="0"/>
    <m/>
  </r>
  <r>
    <x v="17"/>
    <x v="2"/>
    <d v="2013-03-01T00:00:00"/>
    <x v="1"/>
    <n v="839"/>
    <n v="1014"/>
    <n v="1853"/>
    <m/>
    <x v="0"/>
    <m/>
  </r>
  <r>
    <x v="17"/>
    <x v="3"/>
    <d v="2013-04-01T00:00:00"/>
    <x v="1"/>
    <n v="849"/>
    <n v="831"/>
    <n v="1680"/>
    <m/>
    <x v="0"/>
    <m/>
  </r>
  <r>
    <x v="17"/>
    <x v="4"/>
    <d v="2013-05-01T00:00:00"/>
    <x v="1"/>
    <n v="983"/>
    <n v="1105"/>
    <n v="2088"/>
    <m/>
    <x v="0"/>
    <m/>
  </r>
  <r>
    <x v="17"/>
    <x v="5"/>
    <d v="2013-06-01T00:00:00"/>
    <x v="1"/>
    <n v="1064"/>
    <n v="1024"/>
    <n v="2088"/>
    <m/>
    <x v="0"/>
    <m/>
  </r>
  <r>
    <x v="17"/>
    <x v="6"/>
    <d v="2013-07-01T00:00:00"/>
    <x v="1"/>
    <n v="1050"/>
    <n v="1119"/>
    <n v="2169"/>
    <m/>
    <x v="0"/>
    <m/>
  </r>
  <r>
    <x v="17"/>
    <x v="7"/>
    <d v="2013-08-01T00:00:00"/>
    <x v="1"/>
    <n v="1032"/>
    <n v="1038"/>
    <n v="2070"/>
    <m/>
    <x v="0"/>
    <m/>
  </r>
  <r>
    <x v="17"/>
    <x v="8"/>
    <d v="2013-09-01T00:00:00"/>
    <x v="1"/>
    <n v="915"/>
    <n v="934"/>
    <n v="1849"/>
    <m/>
    <x v="0"/>
    <m/>
  </r>
  <r>
    <x v="17"/>
    <x v="9"/>
    <d v="2013-10-01T00:00:00"/>
    <x v="1"/>
    <n v="1008"/>
    <n v="960"/>
    <n v="1968"/>
    <m/>
    <x v="0"/>
    <m/>
  </r>
  <r>
    <x v="17"/>
    <x v="10"/>
    <d v="2013-11-01T00:00:00"/>
    <x v="1"/>
    <n v="776"/>
    <n v="795"/>
    <n v="1571"/>
    <m/>
    <x v="0"/>
    <m/>
  </r>
  <r>
    <x v="17"/>
    <x v="11"/>
    <d v="2013-12-01T00:00:00"/>
    <x v="1"/>
    <n v="663"/>
    <n v="630"/>
    <n v="1293"/>
    <m/>
    <x v="0"/>
    <m/>
  </r>
  <r>
    <x v="18"/>
    <x v="0"/>
    <d v="2014-01-01T00:00:00"/>
    <x v="1"/>
    <n v="505"/>
    <n v="565"/>
    <n v="1070"/>
    <m/>
    <x v="0"/>
    <m/>
  </r>
  <r>
    <x v="18"/>
    <x v="1"/>
    <d v="2014-02-01T00:00:00"/>
    <x v="1"/>
    <n v="461"/>
    <n v="442"/>
    <n v="903"/>
    <m/>
    <x v="0"/>
    <m/>
  </r>
  <r>
    <x v="18"/>
    <x v="2"/>
    <d v="2014-03-01T00:00:00"/>
    <x v="1"/>
    <n v="411"/>
    <n v="417"/>
    <n v="828"/>
    <m/>
    <x v="0"/>
    <m/>
  </r>
  <r>
    <x v="18"/>
    <x v="3"/>
    <d v="2014-04-01T00:00:00"/>
    <x v="1"/>
    <n v="287"/>
    <n v="310"/>
    <n v="597"/>
    <m/>
    <x v="0"/>
    <m/>
  </r>
  <r>
    <x v="18"/>
    <x v="4"/>
    <d v="2014-05-01T00:00:00"/>
    <x v="1"/>
    <n v="328"/>
    <n v="341"/>
    <n v="669"/>
    <m/>
    <x v="0"/>
    <m/>
  </r>
  <r>
    <x v="18"/>
    <x v="5"/>
    <d v="2014-06-01T00:00:00"/>
    <x v="1"/>
    <n v="337"/>
    <n v="330"/>
    <n v="667"/>
    <m/>
    <x v="0"/>
    <m/>
  </r>
  <r>
    <x v="18"/>
    <x v="6"/>
    <d v="2014-07-01T00:00:00"/>
    <x v="1"/>
    <n v="353"/>
    <n v="310"/>
    <n v="663"/>
    <m/>
    <x v="0"/>
    <m/>
  </r>
  <r>
    <x v="18"/>
    <x v="7"/>
    <d v="2014-08-01T00:00:00"/>
    <x v="1"/>
    <n v="397"/>
    <n v="383"/>
    <n v="780"/>
    <m/>
    <x v="0"/>
    <m/>
  </r>
  <r>
    <x v="18"/>
    <x v="8"/>
    <d v="2014-09-01T00:00:00"/>
    <x v="1"/>
    <n v="401"/>
    <n v="419"/>
    <n v="820"/>
    <m/>
    <x v="0"/>
    <m/>
  </r>
  <r>
    <x v="18"/>
    <x v="9"/>
    <d v="2014-10-01T00:00:00"/>
    <x v="1"/>
    <n v="392"/>
    <n v="367"/>
    <n v="759"/>
    <m/>
    <x v="0"/>
    <m/>
  </r>
  <r>
    <x v="18"/>
    <x v="10"/>
    <d v="2014-11-01T00:00:00"/>
    <x v="1"/>
    <n v="227"/>
    <n v="241"/>
    <n v="468"/>
    <m/>
    <x v="0"/>
    <m/>
  </r>
  <r>
    <x v="18"/>
    <x v="11"/>
    <d v="2014-12-01T00:00:00"/>
    <x v="1"/>
    <n v="333"/>
    <n v="354"/>
    <n v="687"/>
    <m/>
    <x v="0"/>
    <m/>
  </r>
  <r>
    <x v="19"/>
    <x v="0"/>
    <d v="2015-01-01T00:00:00"/>
    <x v="1"/>
    <n v="282"/>
    <n v="304"/>
    <n v="586"/>
    <m/>
    <x v="0"/>
    <m/>
  </r>
  <r>
    <x v="19"/>
    <x v="1"/>
    <d v="2015-02-01T00:00:00"/>
    <x v="1"/>
    <n v="224"/>
    <n v="223"/>
    <n v="447"/>
    <m/>
    <x v="0"/>
    <m/>
  </r>
  <r>
    <x v="19"/>
    <x v="2"/>
    <d v="2015-03-01T00:00:00"/>
    <x v="1"/>
    <n v="278"/>
    <n v="317"/>
    <n v="595"/>
    <m/>
    <x v="0"/>
    <m/>
  </r>
  <r>
    <x v="19"/>
    <x v="3"/>
    <d v="2015-04-01T00:00:00"/>
    <x v="1"/>
    <n v="258"/>
    <n v="280"/>
    <n v="538"/>
    <m/>
    <x v="0"/>
    <m/>
  </r>
  <r>
    <x v="19"/>
    <x v="4"/>
    <d v="2015-05-01T00:00:00"/>
    <x v="1"/>
    <n v="198"/>
    <n v="184"/>
    <n v="382"/>
    <m/>
    <x v="0"/>
    <m/>
  </r>
  <r>
    <x v="19"/>
    <x v="5"/>
    <d v="2015-06-01T00:00:00"/>
    <x v="1"/>
    <n v="179"/>
    <n v="188"/>
    <n v="367"/>
    <m/>
    <x v="0"/>
    <m/>
  </r>
  <r>
    <x v="19"/>
    <x v="6"/>
    <d v="2015-07-01T00:00:00"/>
    <x v="1"/>
    <n v="158"/>
    <n v="183"/>
    <n v="341"/>
    <m/>
    <x v="0"/>
    <m/>
  </r>
  <r>
    <x v="19"/>
    <x v="7"/>
    <d v="2015-08-01T00:00:00"/>
    <x v="1"/>
    <n v="178"/>
    <n v="201"/>
    <n v="379"/>
    <m/>
    <x v="0"/>
    <m/>
  </r>
  <r>
    <x v="19"/>
    <x v="8"/>
    <d v="2015-09-01T00:00:00"/>
    <x v="1"/>
    <n v="128"/>
    <n v="139"/>
    <n v="267"/>
    <m/>
    <x v="0"/>
    <m/>
  </r>
  <r>
    <x v="19"/>
    <x v="9"/>
    <d v="2015-10-01T00:00:00"/>
    <x v="1"/>
    <n v="112"/>
    <n v="151"/>
    <n v="263"/>
    <m/>
    <x v="0"/>
    <m/>
  </r>
  <r>
    <x v="19"/>
    <x v="10"/>
    <d v="2015-11-01T00:00:00"/>
    <x v="1"/>
    <n v="108"/>
    <n v="92"/>
    <n v="200"/>
    <m/>
    <x v="0"/>
    <m/>
  </r>
  <r>
    <x v="19"/>
    <x v="11"/>
    <d v="2015-12-01T00:00:00"/>
    <x v="1"/>
    <n v="129"/>
    <n v="148"/>
    <n v="277"/>
    <m/>
    <x v="0"/>
    <m/>
  </r>
  <r>
    <x v="0"/>
    <x v="0"/>
    <d v="1996-01-01T00:00:00"/>
    <x v="2"/>
    <n v="1498"/>
    <n v="1497"/>
    <n v="2995"/>
    <m/>
    <x v="0"/>
    <m/>
  </r>
  <r>
    <x v="0"/>
    <x v="1"/>
    <d v="1996-02-01T00:00:00"/>
    <x v="2"/>
    <n v="1397"/>
    <n v="1514"/>
    <n v="2911"/>
    <m/>
    <x v="0"/>
    <m/>
  </r>
  <r>
    <x v="0"/>
    <x v="2"/>
    <d v="1996-03-01T00:00:00"/>
    <x v="2"/>
    <n v="1341"/>
    <n v="1633"/>
    <n v="2974"/>
    <m/>
    <x v="0"/>
    <m/>
  </r>
  <r>
    <x v="0"/>
    <x v="3"/>
    <d v="1996-04-01T00:00:00"/>
    <x v="2"/>
    <n v="1630"/>
    <n v="1619"/>
    <n v="3249"/>
    <m/>
    <x v="0"/>
    <m/>
  </r>
  <r>
    <x v="0"/>
    <x v="4"/>
    <d v="1996-05-01T00:00:00"/>
    <x v="2"/>
    <n v="1955"/>
    <n v="2186"/>
    <n v="4141"/>
    <m/>
    <x v="0"/>
    <m/>
  </r>
  <r>
    <x v="0"/>
    <x v="5"/>
    <d v="1996-06-01T00:00:00"/>
    <x v="2"/>
    <n v="2698"/>
    <n v="3253"/>
    <n v="5951"/>
    <m/>
    <x v="0"/>
    <m/>
  </r>
  <r>
    <x v="0"/>
    <x v="6"/>
    <d v="1996-07-01T00:00:00"/>
    <x v="2"/>
    <n v="3600"/>
    <n v="3739"/>
    <n v="7339"/>
    <m/>
    <x v="0"/>
    <m/>
  </r>
  <r>
    <x v="0"/>
    <x v="7"/>
    <d v="1996-08-01T00:00:00"/>
    <x v="2"/>
    <n v="3778"/>
    <n v="3781"/>
    <n v="7559"/>
    <m/>
    <x v="0"/>
    <m/>
  </r>
  <r>
    <x v="0"/>
    <x v="8"/>
    <d v="1996-09-01T00:00:00"/>
    <x v="2"/>
    <n v="2866"/>
    <n v="2692"/>
    <n v="5558"/>
    <m/>
    <x v="0"/>
    <m/>
  </r>
  <r>
    <x v="0"/>
    <x v="9"/>
    <d v="1996-10-01T00:00:00"/>
    <x v="2"/>
    <n v="2105"/>
    <n v="1991"/>
    <n v="4096"/>
    <m/>
    <x v="0"/>
    <m/>
  </r>
  <r>
    <x v="0"/>
    <x v="10"/>
    <d v="1996-11-01T00:00:00"/>
    <x v="2"/>
    <n v="1868"/>
    <n v="1639"/>
    <n v="3507"/>
    <m/>
    <x v="0"/>
    <m/>
  </r>
  <r>
    <x v="0"/>
    <x v="11"/>
    <d v="1996-12-01T00:00:00"/>
    <x v="2"/>
    <n v="2065"/>
    <n v="2136"/>
    <n v="4201"/>
    <m/>
    <x v="0"/>
    <m/>
  </r>
  <r>
    <x v="1"/>
    <x v="0"/>
    <d v="1997-01-01T00:00:00"/>
    <x v="2"/>
    <n v="1715"/>
    <n v="1556"/>
    <n v="3271"/>
    <m/>
    <x v="0"/>
    <m/>
  </r>
  <r>
    <x v="1"/>
    <x v="1"/>
    <d v="1997-02-01T00:00:00"/>
    <x v="2"/>
    <n v="1459"/>
    <n v="1492"/>
    <n v="2951"/>
    <m/>
    <x v="0"/>
    <m/>
  </r>
  <r>
    <x v="1"/>
    <x v="2"/>
    <d v="1997-03-01T00:00:00"/>
    <x v="2"/>
    <n v="1595"/>
    <n v="1581"/>
    <n v="3176"/>
    <m/>
    <x v="0"/>
    <m/>
  </r>
  <r>
    <x v="1"/>
    <x v="3"/>
    <d v="1997-04-01T00:00:00"/>
    <x v="2"/>
    <n v="1556"/>
    <n v="1571"/>
    <n v="3127"/>
    <m/>
    <x v="0"/>
    <m/>
  </r>
  <r>
    <x v="1"/>
    <x v="4"/>
    <d v="1997-05-01T00:00:00"/>
    <x v="2"/>
    <n v="1896"/>
    <n v="2012"/>
    <n v="3908"/>
    <m/>
    <x v="0"/>
    <m/>
  </r>
  <r>
    <x v="1"/>
    <x v="5"/>
    <d v="1997-06-01T00:00:00"/>
    <x v="2"/>
    <n v="2777"/>
    <n v="3303"/>
    <n v="6080"/>
    <m/>
    <x v="0"/>
    <m/>
  </r>
  <r>
    <x v="1"/>
    <x v="6"/>
    <d v="1997-07-01T00:00:00"/>
    <x v="2"/>
    <n v="3803"/>
    <n v="3971"/>
    <n v="7774"/>
    <m/>
    <x v="0"/>
    <m/>
  </r>
  <r>
    <x v="1"/>
    <x v="7"/>
    <d v="1997-08-01T00:00:00"/>
    <x v="2"/>
    <n v="4468"/>
    <n v="4278"/>
    <n v="8746"/>
    <m/>
    <x v="0"/>
    <m/>
  </r>
  <r>
    <x v="1"/>
    <x v="8"/>
    <d v="1997-09-01T00:00:00"/>
    <x v="2"/>
    <n v="3091"/>
    <n v="2840"/>
    <n v="5931"/>
    <m/>
    <x v="0"/>
    <m/>
  </r>
  <r>
    <x v="1"/>
    <x v="9"/>
    <d v="1997-10-01T00:00:00"/>
    <x v="2"/>
    <n v="2324"/>
    <n v="2308"/>
    <n v="4632"/>
    <m/>
    <x v="0"/>
    <m/>
  </r>
  <r>
    <x v="1"/>
    <x v="10"/>
    <d v="1997-11-01T00:00:00"/>
    <x v="2"/>
    <n v="1991"/>
    <n v="1736"/>
    <n v="3727"/>
    <m/>
    <x v="0"/>
    <m/>
  </r>
  <r>
    <x v="1"/>
    <x v="11"/>
    <d v="1997-12-01T00:00:00"/>
    <x v="2"/>
    <n v="1913"/>
    <n v="2029"/>
    <n v="3942"/>
    <m/>
    <x v="0"/>
    <m/>
  </r>
  <r>
    <x v="2"/>
    <x v="0"/>
    <d v="1998-01-01T00:00:00"/>
    <x v="2"/>
    <n v="1362"/>
    <n v="1129"/>
    <n v="2491"/>
    <m/>
    <x v="0"/>
    <m/>
  </r>
  <r>
    <x v="2"/>
    <x v="1"/>
    <d v="1998-02-01T00:00:00"/>
    <x v="2"/>
    <n v="985"/>
    <n v="989"/>
    <n v="1974"/>
    <m/>
    <x v="0"/>
    <m/>
  </r>
  <r>
    <x v="2"/>
    <x v="2"/>
    <d v="1998-03-01T00:00:00"/>
    <x v="2"/>
    <n v="1249"/>
    <n v="1197"/>
    <n v="2446"/>
    <m/>
    <x v="0"/>
    <m/>
  </r>
  <r>
    <x v="2"/>
    <x v="3"/>
    <d v="1998-04-01T00:00:00"/>
    <x v="2"/>
    <n v="1118"/>
    <n v="1184"/>
    <n v="2302"/>
    <m/>
    <x v="0"/>
    <m/>
  </r>
  <r>
    <x v="2"/>
    <x v="4"/>
    <d v="1998-05-01T00:00:00"/>
    <x v="2"/>
    <n v="1400"/>
    <n v="1438"/>
    <n v="2838"/>
    <m/>
    <x v="0"/>
    <m/>
  </r>
  <r>
    <x v="2"/>
    <x v="5"/>
    <d v="1998-06-01T00:00:00"/>
    <x v="2"/>
    <n v="2693"/>
    <n v="3191"/>
    <n v="5884"/>
    <m/>
    <x v="0"/>
    <m/>
  </r>
  <r>
    <x v="2"/>
    <x v="6"/>
    <d v="1998-07-01T00:00:00"/>
    <x v="2"/>
    <n v="3761"/>
    <n v="3820"/>
    <n v="7581"/>
    <m/>
    <x v="0"/>
    <m/>
  </r>
  <r>
    <x v="2"/>
    <x v="7"/>
    <d v="1998-08-01T00:00:00"/>
    <x v="2"/>
    <n v="3960"/>
    <n v="3613"/>
    <n v="7573"/>
    <m/>
    <x v="0"/>
    <m/>
  </r>
  <r>
    <x v="2"/>
    <x v="8"/>
    <d v="1998-09-01T00:00:00"/>
    <x v="2"/>
    <n v="3234"/>
    <n v="3070"/>
    <n v="6304"/>
    <m/>
    <x v="0"/>
    <m/>
  </r>
  <r>
    <x v="2"/>
    <x v="9"/>
    <d v="1998-10-01T00:00:00"/>
    <x v="2"/>
    <n v="2216"/>
    <n v="2129"/>
    <n v="4345"/>
    <m/>
    <x v="0"/>
    <m/>
  </r>
  <r>
    <x v="2"/>
    <x v="10"/>
    <d v="1998-11-01T00:00:00"/>
    <x v="2"/>
    <n v="2036"/>
    <n v="1891"/>
    <n v="3927"/>
    <m/>
    <x v="0"/>
    <m/>
  </r>
  <r>
    <x v="2"/>
    <x v="11"/>
    <d v="1998-12-01T00:00:00"/>
    <x v="2"/>
    <n v="2230"/>
    <n v="2228"/>
    <n v="4458"/>
    <m/>
    <x v="0"/>
    <m/>
  </r>
  <r>
    <x v="3"/>
    <x v="0"/>
    <d v="1999-01-01T00:00:00"/>
    <x v="2"/>
    <n v="1697"/>
    <n v="1444"/>
    <n v="3141"/>
    <m/>
    <x v="0"/>
    <m/>
  </r>
  <r>
    <x v="3"/>
    <x v="1"/>
    <d v="1999-02-01T00:00:00"/>
    <x v="2"/>
    <n v="1426"/>
    <n v="1426"/>
    <n v="2852"/>
    <m/>
    <x v="0"/>
    <m/>
  </r>
  <r>
    <x v="3"/>
    <x v="2"/>
    <d v="1999-03-01T00:00:00"/>
    <x v="2"/>
    <n v="1550"/>
    <n v="1453"/>
    <n v="3003"/>
    <m/>
    <x v="0"/>
    <m/>
  </r>
  <r>
    <x v="3"/>
    <x v="3"/>
    <d v="1999-04-01T00:00:00"/>
    <x v="2"/>
    <n v="1621"/>
    <n v="1470"/>
    <n v="3091"/>
    <m/>
    <x v="0"/>
    <m/>
  </r>
  <r>
    <x v="3"/>
    <x v="4"/>
    <d v="1999-05-01T00:00:00"/>
    <x v="2"/>
    <n v="2062"/>
    <n v="2230"/>
    <n v="4292"/>
    <m/>
    <x v="0"/>
    <m/>
  </r>
  <r>
    <x v="3"/>
    <x v="5"/>
    <d v="1999-06-01T00:00:00"/>
    <x v="2"/>
    <n v="3042"/>
    <n v="3550"/>
    <n v="6592"/>
    <m/>
    <x v="0"/>
    <m/>
  </r>
  <r>
    <x v="3"/>
    <x v="6"/>
    <d v="1999-07-01T00:00:00"/>
    <x v="2"/>
    <n v="4224"/>
    <n v="4373"/>
    <n v="8597"/>
    <m/>
    <x v="0"/>
    <m/>
  </r>
  <r>
    <x v="3"/>
    <x v="7"/>
    <d v="1999-08-01T00:00:00"/>
    <x v="2"/>
    <n v="4633"/>
    <n v="4226"/>
    <n v="8859"/>
    <m/>
    <x v="0"/>
    <m/>
  </r>
  <r>
    <x v="3"/>
    <x v="8"/>
    <d v="1999-09-01T00:00:00"/>
    <x v="2"/>
    <n v="3038"/>
    <n v="2818"/>
    <n v="5856"/>
    <m/>
    <x v="0"/>
    <m/>
  </r>
  <r>
    <x v="3"/>
    <x v="9"/>
    <d v="1999-10-01T00:00:00"/>
    <x v="2"/>
    <n v="2267"/>
    <n v="2177"/>
    <n v="4444"/>
    <m/>
    <x v="0"/>
    <m/>
  </r>
  <r>
    <x v="3"/>
    <x v="10"/>
    <d v="1999-11-01T00:00:00"/>
    <x v="2"/>
    <n v="2150"/>
    <n v="1942"/>
    <n v="4092"/>
    <m/>
    <x v="0"/>
    <m/>
  </r>
  <r>
    <x v="3"/>
    <x v="11"/>
    <d v="1999-12-01T00:00:00"/>
    <x v="2"/>
    <n v="2014"/>
    <n v="2117"/>
    <n v="4131"/>
    <m/>
    <x v="0"/>
    <m/>
  </r>
  <r>
    <x v="4"/>
    <x v="0"/>
    <d v="2000-01-01T00:00:00"/>
    <x v="2"/>
    <n v="1739"/>
    <n v="1486"/>
    <n v="3225"/>
    <m/>
    <x v="0"/>
    <m/>
  </r>
  <r>
    <x v="4"/>
    <x v="1"/>
    <d v="2000-02-01T00:00:00"/>
    <x v="2"/>
    <n v="1563"/>
    <n v="1455"/>
    <n v="3018"/>
    <m/>
    <x v="0"/>
    <m/>
  </r>
  <r>
    <x v="4"/>
    <x v="2"/>
    <d v="2000-03-01T00:00:00"/>
    <x v="2"/>
    <n v="1851"/>
    <n v="1836"/>
    <n v="3687"/>
    <m/>
    <x v="0"/>
    <m/>
  </r>
  <r>
    <x v="4"/>
    <x v="3"/>
    <d v="2000-04-01T00:00:00"/>
    <x v="2"/>
    <n v="1761"/>
    <n v="1791"/>
    <n v="3552"/>
    <m/>
    <x v="0"/>
    <m/>
  </r>
  <r>
    <x v="4"/>
    <x v="4"/>
    <d v="2000-05-01T00:00:00"/>
    <x v="2"/>
    <n v="2360"/>
    <n v="2521"/>
    <n v="4881"/>
    <m/>
    <x v="0"/>
    <m/>
  </r>
  <r>
    <x v="4"/>
    <x v="5"/>
    <d v="2000-06-01T00:00:00"/>
    <x v="2"/>
    <n v="3169"/>
    <n v="2858"/>
    <n v="6027"/>
    <m/>
    <x v="0"/>
    <m/>
  </r>
  <r>
    <x v="4"/>
    <x v="6"/>
    <d v="2000-07-01T00:00:00"/>
    <x v="2"/>
    <n v="4521"/>
    <n v="4321"/>
    <n v="8842"/>
    <m/>
    <x v="0"/>
    <m/>
  </r>
  <r>
    <x v="4"/>
    <x v="7"/>
    <d v="2000-08-01T00:00:00"/>
    <x v="2"/>
    <n v="4472"/>
    <n v="4048"/>
    <n v="8520"/>
    <m/>
    <x v="0"/>
    <m/>
  </r>
  <r>
    <x v="4"/>
    <x v="8"/>
    <d v="2000-09-01T00:00:00"/>
    <x v="2"/>
    <n v="3060"/>
    <n v="2809"/>
    <n v="5869"/>
    <m/>
    <x v="0"/>
    <m/>
  </r>
  <r>
    <x v="4"/>
    <x v="9"/>
    <d v="2000-10-01T00:00:00"/>
    <x v="2"/>
    <n v="2584"/>
    <n v="2440"/>
    <n v="5024"/>
    <m/>
    <x v="0"/>
    <m/>
  </r>
  <r>
    <x v="4"/>
    <x v="10"/>
    <d v="2000-11-01T00:00:00"/>
    <x v="2"/>
    <n v="2110"/>
    <n v="2143"/>
    <n v="4253"/>
    <m/>
    <x v="0"/>
    <m/>
  </r>
  <r>
    <x v="4"/>
    <x v="11"/>
    <d v="2000-12-01T00:00:00"/>
    <x v="2"/>
    <n v="1709"/>
    <n v="1973"/>
    <n v="3682"/>
    <m/>
    <x v="0"/>
    <m/>
  </r>
  <r>
    <x v="5"/>
    <x v="0"/>
    <d v="2001-01-01T00:00:00"/>
    <x v="2"/>
    <n v="1517"/>
    <n v="1384"/>
    <n v="2901"/>
    <m/>
    <x v="0"/>
    <m/>
  </r>
  <r>
    <x v="5"/>
    <x v="1"/>
    <d v="2001-02-01T00:00:00"/>
    <x v="2"/>
    <n v="1279"/>
    <n v="1321"/>
    <n v="2600"/>
    <m/>
    <x v="0"/>
    <m/>
  </r>
  <r>
    <x v="5"/>
    <x v="2"/>
    <d v="2001-03-01T00:00:00"/>
    <x v="2"/>
    <n v="1363"/>
    <n v="1458"/>
    <n v="2821"/>
    <m/>
    <x v="0"/>
    <m/>
  </r>
  <r>
    <x v="5"/>
    <x v="3"/>
    <d v="2001-04-01T00:00:00"/>
    <x v="2"/>
    <n v="1731"/>
    <n v="1678"/>
    <n v="3409"/>
    <m/>
    <x v="0"/>
    <m/>
  </r>
  <r>
    <x v="5"/>
    <x v="4"/>
    <d v="2001-05-01T00:00:00"/>
    <x v="2"/>
    <n v="2085"/>
    <n v="2335"/>
    <n v="4420"/>
    <m/>
    <x v="0"/>
    <m/>
  </r>
  <r>
    <x v="5"/>
    <x v="5"/>
    <d v="2001-06-01T00:00:00"/>
    <x v="2"/>
    <n v="3028"/>
    <n v="3326"/>
    <n v="6354"/>
    <m/>
    <x v="0"/>
    <m/>
  </r>
  <r>
    <x v="5"/>
    <x v="6"/>
    <d v="2001-07-01T00:00:00"/>
    <x v="2"/>
    <n v="4195"/>
    <n v="4281"/>
    <n v="8476"/>
    <m/>
    <x v="0"/>
    <m/>
  </r>
  <r>
    <x v="5"/>
    <x v="7"/>
    <d v="2001-08-01T00:00:00"/>
    <x v="2"/>
    <n v="4142"/>
    <n v="3967"/>
    <n v="8109"/>
    <m/>
    <x v="0"/>
    <m/>
  </r>
  <r>
    <x v="5"/>
    <x v="8"/>
    <d v="2001-09-01T00:00:00"/>
    <x v="2"/>
    <n v="2072"/>
    <n v="1829"/>
    <n v="3901"/>
    <m/>
    <x v="0"/>
    <m/>
  </r>
  <r>
    <x v="5"/>
    <x v="9"/>
    <d v="2001-10-01T00:00:00"/>
    <x v="2"/>
    <n v="1662"/>
    <n v="1590"/>
    <n v="3252"/>
    <m/>
    <x v="0"/>
    <m/>
  </r>
  <r>
    <x v="5"/>
    <x v="10"/>
    <d v="2001-11-01T00:00:00"/>
    <x v="2"/>
    <n v="1432"/>
    <n v="1290"/>
    <n v="2722"/>
    <m/>
    <x v="0"/>
    <m/>
  </r>
  <r>
    <x v="5"/>
    <x v="11"/>
    <d v="2001-12-01T00:00:00"/>
    <x v="2"/>
    <n v="1150"/>
    <n v="1285"/>
    <n v="2435"/>
    <m/>
    <x v="0"/>
    <m/>
  </r>
  <r>
    <x v="6"/>
    <x v="0"/>
    <d v="2002-01-01T00:00:00"/>
    <x v="2"/>
    <n v="1237"/>
    <n v="1064"/>
    <n v="2301"/>
    <m/>
    <x v="0"/>
    <m/>
  </r>
  <r>
    <x v="6"/>
    <x v="1"/>
    <d v="2002-02-01T00:00:00"/>
    <x v="2"/>
    <n v="1072"/>
    <n v="1059"/>
    <n v="2131"/>
    <m/>
    <x v="0"/>
    <m/>
  </r>
  <r>
    <x v="6"/>
    <x v="2"/>
    <d v="2002-03-01T00:00:00"/>
    <x v="2"/>
    <n v="1164"/>
    <n v="1179"/>
    <n v="2343"/>
    <m/>
    <x v="0"/>
    <m/>
  </r>
  <r>
    <x v="6"/>
    <x v="3"/>
    <d v="2002-04-01T00:00:00"/>
    <x v="2"/>
    <n v="1227"/>
    <n v="1242"/>
    <n v="2469"/>
    <m/>
    <x v="0"/>
    <m/>
  </r>
  <r>
    <x v="6"/>
    <x v="4"/>
    <d v="2002-05-01T00:00:00"/>
    <x v="2"/>
    <n v="1610"/>
    <n v="1784"/>
    <n v="3394"/>
    <m/>
    <x v="0"/>
    <m/>
  </r>
  <r>
    <x v="6"/>
    <x v="5"/>
    <d v="2002-06-01T00:00:00"/>
    <x v="2"/>
    <n v="2155"/>
    <n v="2519"/>
    <n v="4674"/>
    <m/>
    <x v="0"/>
    <m/>
  </r>
  <r>
    <x v="6"/>
    <x v="6"/>
    <d v="2002-07-01T00:00:00"/>
    <x v="2"/>
    <n v="2649"/>
    <n v="2634"/>
    <n v="5283"/>
    <m/>
    <x v="0"/>
    <m/>
  </r>
  <r>
    <x v="6"/>
    <x v="7"/>
    <d v="2002-08-01T00:00:00"/>
    <x v="2"/>
    <n v="2854"/>
    <n v="2812"/>
    <n v="5666"/>
    <m/>
    <x v="0"/>
    <m/>
  </r>
  <r>
    <x v="6"/>
    <x v="8"/>
    <d v="2002-09-01T00:00:00"/>
    <x v="2"/>
    <n v="2116"/>
    <n v="1895"/>
    <n v="4011"/>
    <m/>
    <x v="0"/>
    <m/>
  </r>
  <r>
    <x v="6"/>
    <x v="9"/>
    <d v="2002-10-01T00:00:00"/>
    <x v="2"/>
    <n v="1734"/>
    <n v="1671"/>
    <n v="3405"/>
    <m/>
    <x v="0"/>
    <m/>
  </r>
  <r>
    <x v="6"/>
    <x v="10"/>
    <d v="2002-11-01T00:00:00"/>
    <x v="2"/>
    <n v="1461"/>
    <n v="1282"/>
    <n v="2743"/>
    <m/>
    <x v="0"/>
    <m/>
  </r>
  <r>
    <x v="6"/>
    <x v="11"/>
    <d v="2002-12-01T00:00:00"/>
    <x v="2"/>
    <n v="1357"/>
    <n v="1420"/>
    <n v="2777"/>
    <m/>
    <x v="0"/>
    <m/>
  </r>
  <r>
    <x v="7"/>
    <x v="0"/>
    <d v="2003-01-01T00:00:00"/>
    <x v="2"/>
    <n v="1197"/>
    <n v="1009"/>
    <n v="2206"/>
    <m/>
    <x v="0"/>
    <m/>
  </r>
  <r>
    <x v="7"/>
    <x v="1"/>
    <d v="2003-02-01T00:00:00"/>
    <x v="2"/>
    <n v="1118"/>
    <n v="1097"/>
    <n v="2215"/>
    <m/>
    <x v="0"/>
    <m/>
  </r>
  <r>
    <x v="7"/>
    <x v="2"/>
    <d v="2003-03-01T00:00:00"/>
    <x v="2"/>
    <n v="1238"/>
    <n v="1186"/>
    <n v="2424"/>
    <m/>
    <x v="0"/>
    <m/>
  </r>
  <r>
    <x v="7"/>
    <x v="3"/>
    <d v="2003-04-01T00:00:00"/>
    <x v="2"/>
    <n v="1153"/>
    <n v="1169"/>
    <n v="2322"/>
    <m/>
    <x v="0"/>
    <m/>
  </r>
  <r>
    <x v="7"/>
    <x v="4"/>
    <d v="2003-05-01T00:00:00"/>
    <x v="2"/>
    <n v="1580"/>
    <n v="1543"/>
    <n v="3123"/>
    <m/>
    <x v="0"/>
    <m/>
  </r>
  <r>
    <x v="7"/>
    <x v="5"/>
    <d v="2003-06-01T00:00:00"/>
    <x v="2"/>
    <n v="2083"/>
    <n v="2345"/>
    <n v="4428"/>
    <m/>
    <x v="0"/>
    <m/>
  </r>
  <r>
    <x v="7"/>
    <x v="6"/>
    <d v="2003-07-01T00:00:00"/>
    <x v="2"/>
    <n v="2452"/>
    <n v="2477"/>
    <n v="4929"/>
    <m/>
    <x v="0"/>
    <m/>
  </r>
  <r>
    <x v="7"/>
    <x v="7"/>
    <d v="2003-08-01T00:00:00"/>
    <x v="2"/>
    <n v="2651"/>
    <n v="2584"/>
    <n v="5235"/>
    <m/>
    <x v="0"/>
    <m/>
  </r>
  <r>
    <x v="7"/>
    <x v="8"/>
    <d v="2003-09-01T00:00:00"/>
    <x v="2"/>
    <n v="2377"/>
    <n v="2136"/>
    <n v="4513"/>
    <m/>
    <x v="0"/>
    <m/>
  </r>
  <r>
    <x v="7"/>
    <x v="9"/>
    <d v="2003-10-01T00:00:00"/>
    <x v="2"/>
    <n v="1859"/>
    <n v="1713"/>
    <n v="3572"/>
    <m/>
    <x v="0"/>
    <m/>
  </r>
  <r>
    <x v="7"/>
    <x v="10"/>
    <d v="2003-11-01T00:00:00"/>
    <x v="2"/>
    <n v="1393"/>
    <n v="1430"/>
    <n v="2823"/>
    <m/>
    <x v="0"/>
    <m/>
  </r>
  <r>
    <x v="7"/>
    <x v="11"/>
    <d v="2003-12-01T00:00:00"/>
    <x v="2"/>
    <n v="1224"/>
    <n v="1294"/>
    <n v="2518"/>
    <m/>
    <x v="0"/>
    <m/>
  </r>
  <r>
    <x v="8"/>
    <x v="0"/>
    <d v="2004-01-01T00:00:00"/>
    <x v="2"/>
    <n v="1079"/>
    <n v="1001"/>
    <n v="2080"/>
    <m/>
    <x v="0"/>
    <m/>
  </r>
  <r>
    <x v="8"/>
    <x v="1"/>
    <d v="2004-02-01T00:00:00"/>
    <x v="2"/>
    <n v="1026"/>
    <n v="950"/>
    <n v="1976"/>
    <m/>
    <x v="0"/>
    <m/>
  </r>
  <r>
    <x v="8"/>
    <x v="2"/>
    <d v="2004-03-01T00:00:00"/>
    <x v="2"/>
    <n v="1112"/>
    <n v="1121"/>
    <n v="2233"/>
    <m/>
    <x v="0"/>
    <m/>
  </r>
  <r>
    <x v="8"/>
    <x v="3"/>
    <d v="2004-04-01T00:00:00"/>
    <x v="2"/>
    <n v="1232"/>
    <n v="1279"/>
    <n v="2511"/>
    <m/>
    <x v="0"/>
    <m/>
  </r>
  <r>
    <x v="8"/>
    <x v="4"/>
    <d v="2004-05-01T00:00:00"/>
    <x v="2"/>
    <n v="1383"/>
    <n v="1443"/>
    <n v="2826"/>
    <m/>
    <x v="0"/>
    <m/>
  </r>
  <r>
    <x v="8"/>
    <x v="5"/>
    <d v="2004-06-01T00:00:00"/>
    <x v="2"/>
    <n v="3313"/>
    <n v="3507"/>
    <n v="6820"/>
    <m/>
    <x v="0"/>
    <m/>
  </r>
  <r>
    <x v="8"/>
    <x v="6"/>
    <d v="2004-07-01T00:00:00"/>
    <x v="2"/>
    <n v="4210"/>
    <n v="4318"/>
    <n v="8528"/>
    <m/>
    <x v="0"/>
    <m/>
  </r>
  <r>
    <x v="8"/>
    <x v="7"/>
    <d v="2004-08-01T00:00:00"/>
    <x v="2"/>
    <n v="4046"/>
    <n v="3617"/>
    <n v="7663"/>
    <m/>
    <x v="0"/>
    <m/>
  </r>
  <r>
    <x v="8"/>
    <x v="8"/>
    <d v="2004-09-01T00:00:00"/>
    <x v="2"/>
    <n v="3449"/>
    <n v="3188"/>
    <n v="6637"/>
    <m/>
    <x v="0"/>
    <m/>
  </r>
  <r>
    <x v="8"/>
    <x v="9"/>
    <d v="2004-10-01T00:00:00"/>
    <x v="2"/>
    <n v="2072"/>
    <n v="1959"/>
    <n v="4031"/>
    <m/>
    <x v="0"/>
    <m/>
  </r>
  <r>
    <x v="8"/>
    <x v="10"/>
    <d v="2004-11-01T00:00:00"/>
    <x v="2"/>
    <n v="1894"/>
    <n v="1698"/>
    <n v="3592"/>
    <m/>
    <x v="0"/>
    <m/>
  </r>
  <r>
    <x v="8"/>
    <x v="11"/>
    <d v="2004-12-01T00:00:00"/>
    <x v="2"/>
    <n v="1884"/>
    <n v="1955"/>
    <n v="3839"/>
    <m/>
    <x v="0"/>
    <m/>
  </r>
  <r>
    <x v="9"/>
    <x v="0"/>
    <d v="2005-01-01T00:00:00"/>
    <x v="2"/>
    <n v="1654"/>
    <n v="1459"/>
    <n v="3113"/>
    <m/>
    <x v="0"/>
    <m/>
  </r>
  <r>
    <x v="9"/>
    <x v="1"/>
    <d v="2005-02-01T00:00:00"/>
    <x v="2"/>
    <n v="1414"/>
    <n v="1388"/>
    <n v="2802"/>
    <m/>
    <x v="0"/>
    <m/>
  </r>
  <r>
    <x v="9"/>
    <x v="2"/>
    <d v="2005-03-01T00:00:00"/>
    <x v="2"/>
    <n v="1597"/>
    <n v="1467"/>
    <n v="3064"/>
    <m/>
    <x v="0"/>
    <m/>
  </r>
  <r>
    <x v="9"/>
    <x v="3"/>
    <d v="2005-04-01T00:00:00"/>
    <x v="2"/>
    <n v="1435"/>
    <n v="1484"/>
    <n v="2919"/>
    <m/>
    <x v="0"/>
    <m/>
  </r>
  <r>
    <x v="9"/>
    <x v="4"/>
    <d v="2005-05-01T00:00:00"/>
    <x v="2"/>
    <n v="1757"/>
    <n v="1810"/>
    <n v="3567"/>
    <m/>
    <x v="0"/>
    <m/>
  </r>
  <r>
    <x v="9"/>
    <x v="5"/>
    <d v="2005-06-01T00:00:00"/>
    <x v="2"/>
    <n v="3157"/>
    <n v="3587"/>
    <n v="6744"/>
    <m/>
    <x v="0"/>
    <m/>
  </r>
  <r>
    <x v="9"/>
    <x v="6"/>
    <d v="2005-07-01T00:00:00"/>
    <x v="2"/>
    <n v="3977"/>
    <n v="3874"/>
    <n v="7851"/>
    <m/>
    <x v="0"/>
    <m/>
  </r>
  <r>
    <x v="9"/>
    <x v="7"/>
    <d v="2005-08-01T00:00:00"/>
    <x v="2"/>
    <n v="4090"/>
    <n v="3710"/>
    <n v="7800"/>
    <m/>
    <x v="0"/>
    <m/>
  </r>
  <r>
    <x v="9"/>
    <x v="8"/>
    <d v="2005-09-01T00:00:00"/>
    <x v="2"/>
    <n v="3324"/>
    <n v="3223"/>
    <n v="6547"/>
    <m/>
    <x v="0"/>
    <m/>
  </r>
  <r>
    <x v="9"/>
    <x v="9"/>
    <d v="2005-10-01T00:00:00"/>
    <x v="2"/>
    <n v="2271"/>
    <n v="2238"/>
    <n v="4509"/>
    <m/>
    <x v="0"/>
    <m/>
  </r>
  <r>
    <x v="9"/>
    <x v="10"/>
    <d v="2005-11-01T00:00:00"/>
    <x v="2"/>
    <n v="1901"/>
    <n v="1747"/>
    <n v="3648"/>
    <m/>
    <x v="0"/>
    <m/>
  </r>
  <r>
    <x v="9"/>
    <x v="11"/>
    <d v="2005-12-01T00:00:00"/>
    <x v="2"/>
    <n v="1827"/>
    <n v="1907"/>
    <n v="3734"/>
    <m/>
    <x v="0"/>
    <m/>
  </r>
  <r>
    <x v="10"/>
    <x v="0"/>
    <d v="2006-01-01T00:00:00"/>
    <x v="2"/>
    <n v="1763"/>
    <n v="1594"/>
    <n v="3357"/>
    <m/>
    <x v="0"/>
    <m/>
  </r>
  <r>
    <x v="10"/>
    <x v="1"/>
    <d v="2006-02-01T00:00:00"/>
    <x v="2"/>
    <n v="1527"/>
    <n v="1534"/>
    <n v="3061"/>
    <m/>
    <x v="0"/>
    <m/>
  </r>
  <r>
    <x v="10"/>
    <x v="2"/>
    <d v="2006-03-01T00:00:00"/>
    <x v="2"/>
    <n v="1657"/>
    <n v="1624"/>
    <n v="3281"/>
    <m/>
    <x v="0"/>
    <m/>
  </r>
  <r>
    <x v="10"/>
    <x v="3"/>
    <d v="2006-04-01T00:00:00"/>
    <x v="2"/>
    <n v="1784"/>
    <n v="1911"/>
    <n v="3695"/>
    <m/>
    <x v="0"/>
    <m/>
  </r>
  <r>
    <x v="10"/>
    <x v="4"/>
    <d v="2006-05-01T00:00:00"/>
    <x v="2"/>
    <n v="2040"/>
    <n v="2222"/>
    <n v="4262"/>
    <m/>
    <x v="0"/>
    <m/>
  </r>
  <r>
    <x v="10"/>
    <x v="5"/>
    <d v="2006-06-01T00:00:00"/>
    <x v="2"/>
    <n v="3025"/>
    <n v="3334"/>
    <n v="6359"/>
    <m/>
    <x v="0"/>
    <m/>
  </r>
  <r>
    <x v="10"/>
    <x v="6"/>
    <d v="2006-07-01T00:00:00"/>
    <x v="2"/>
    <n v="4030"/>
    <n v="3674"/>
    <n v="7704"/>
    <m/>
    <x v="0"/>
    <m/>
  </r>
  <r>
    <x v="10"/>
    <x v="7"/>
    <d v="2006-08-01T00:00:00"/>
    <x v="2"/>
    <n v="3629"/>
    <n v="3513"/>
    <n v="7142"/>
    <m/>
    <x v="0"/>
    <m/>
  </r>
  <r>
    <x v="10"/>
    <x v="8"/>
    <d v="2006-09-01T00:00:00"/>
    <x v="2"/>
    <n v="3217"/>
    <n v="2891"/>
    <n v="6108"/>
    <m/>
    <x v="0"/>
    <m/>
  </r>
  <r>
    <x v="10"/>
    <x v="9"/>
    <d v="2006-10-01T00:00:00"/>
    <x v="2"/>
    <n v="2082"/>
    <n v="2006"/>
    <n v="4088"/>
    <m/>
    <x v="0"/>
    <m/>
  </r>
  <r>
    <x v="10"/>
    <x v="10"/>
    <d v="2006-11-01T00:00:00"/>
    <x v="2"/>
    <n v="1862"/>
    <n v="1784"/>
    <n v="3646"/>
    <m/>
    <x v="0"/>
    <m/>
  </r>
  <r>
    <x v="10"/>
    <x v="11"/>
    <d v="2006-12-01T00:00:00"/>
    <x v="2"/>
    <n v="1870"/>
    <n v="1867"/>
    <n v="3737"/>
    <m/>
    <x v="0"/>
    <m/>
  </r>
  <r>
    <x v="11"/>
    <x v="0"/>
    <d v="2007-01-01T00:00:00"/>
    <x v="2"/>
    <n v="1656"/>
    <n v="1500"/>
    <n v="3156"/>
    <m/>
    <x v="0"/>
    <m/>
  </r>
  <r>
    <x v="11"/>
    <x v="1"/>
    <d v="2007-02-01T00:00:00"/>
    <x v="2"/>
    <n v="1381"/>
    <n v="1352"/>
    <n v="2733"/>
    <m/>
    <x v="0"/>
    <m/>
  </r>
  <r>
    <x v="11"/>
    <x v="2"/>
    <d v="2007-03-01T00:00:00"/>
    <x v="2"/>
    <n v="1580"/>
    <n v="1600"/>
    <n v="3180"/>
    <m/>
    <x v="0"/>
    <m/>
  </r>
  <r>
    <x v="11"/>
    <x v="3"/>
    <d v="2007-04-01T00:00:00"/>
    <x v="2"/>
    <n v="1603"/>
    <n v="1577"/>
    <n v="3180"/>
    <m/>
    <x v="0"/>
    <m/>
  </r>
  <r>
    <x v="11"/>
    <x v="4"/>
    <d v="2007-05-01T00:00:00"/>
    <x v="2"/>
    <n v="1898"/>
    <n v="2009"/>
    <n v="3907"/>
    <m/>
    <x v="0"/>
    <m/>
  </r>
  <r>
    <x v="11"/>
    <x v="5"/>
    <d v="2007-06-01T00:00:00"/>
    <x v="2"/>
    <n v="2940"/>
    <n v="3425"/>
    <n v="6365"/>
    <m/>
    <x v="0"/>
    <m/>
  </r>
  <r>
    <x v="11"/>
    <x v="6"/>
    <d v="2007-07-01T00:00:00"/>
    <x v="2"/>
    <n v="3542"/>
    <n v="3307"/>
    <n v="6849"/>
    <m/>
    <x v="0"/>
    <m/>
  </r>
  <r>
    <x v="11"/>
    <x v="7"/>
    <d v="2007-08-01T00:00:00"/>
    <x v="2"/>
    <n v="3418"/>
    <n v="3317"/>
    <n v="6735"/>
    <m/>
    <x v="0"/>
    <m/>
  </r>
  <r>
    <x v="11"/>
    <x v="8"/>
    <d v="2007-09-01T00:00:00"/>
    <x v="2"/>
    <n v="3160"/>
    <n v="2850"/>
    <n v="6010"/>
    <m/>
    <x v="0"/>
    <m/>
  </r>
  <r>
    <x v="11"/>
    <x v="9"/>
    <d v="2007-10-01T00:00:00"/>
    <x v="2"/>
    <n v="2048"/>
    <n v="2002"/>
    <n v="4050"/>
    <m/>
    <x v="0"/>
    <m/>
  </r>
  <r>
    <x v="11"/>
    <x v="10"/>
    <d v="2007-11-01T00:00:00"/>
    <x v="2"/>
    <n v="1812"/>
    <n v="1716"/>
    <n v="3528"/>
    <m/>
    <x v="0"/>
    <m/>
  </r>
  <r>
    <x v="11"/>
    <x v="11"/>
    <d v="2007-12-01T00:00:00"/>
    <x v="2"/>
    <n v="1761"/>
    <n v="1812"/>
    <n v="3573"/>
    <m/>
    <x v="0"/>
    <m/>
  </r>
  <r>
    <x v="12"/>
    <x v="0"/>
    <d v="2008-01-01T00:00:00"/>
    <x v="2"/>
    <n v="1582"/>
    <n v="2086"/>
    <n v="3668"/>
    <m/>
    <x v="0"/>
    <m/>
  </r>
  <r>
    <x v="12"/>
    <x v="1"/>
    <d v="2008-02-01T00:00:00"/>
    <x v="2"/>
    <n v="1400"/>
    <n v="1374"/>
    <n v="2774"/>
    <m/>
    <x v="0"/>
    <m/>
  </r>
  <r>
    <x v="12"/>
    <x v="2"/>
    <d v="2008-03-01T00:00:00"/>
    <x v="2"/>
    <n v="1498"/>
    <n v="1544"/>
    <n v="3042"/>
    <m/>
    <x v="0"/>
    <m/>
  </r>
  <r>
    <x v="12"/>
    <x v="3"/>
    <d v="2008-04-01T00:00:00"/>
    <x v="2"/>
    <n v="1335"/>
    <n v="1336"/>
    <n v="2671"/>
    <m/>
    <x v="0"/>
    <m/>
  </r>
  <r>
    <x v="12"/>
    <x v="4"/>
    <d v="2008-05-01T00:00:00"/>
    <x v="2"/>
    <n v="1699"/>
    <n v="1782"/>
    <n v="3481"/>
    <m/>
    <x v="0"/>
    <m/>
  </r>
  <r>
    <x v="12"/>
    <x v="5"/>
    <d v="2008-06-01T00:00:00"/>
    <x v="2"/>
    <n v="2581"/>
    <n v="3070"/>
    <n v="5651"/>
    <m/>
    <x v="0"/>
    <m/>
  </r>
  <r>
    <x v="12"/>
    <x v="6"/>
    <d v="2008-07-01T00:00:00"/>
    <x v="2"/>
    <n v="3367"/>
    <n v="3100"/>
    <n v="6467"/>
    <m/>
    <x v="0"/>
    <m/>
  </r>
  <r>
    <x v="12"/>
    <x v="7"/>
    <d v="2008-08-01T00:00:00"/>
    <x v="2"/>
    <n v="3220"/>
    <n v="3134"/>
    <n v="6354"/>
    <m/>
    <x v="0"/>
    <m/>
  </r>
  <r>
    <x v="12"/>
    <x v="8"/>
    <d v="2008-09-01T00:00:00"/>
    <x v="2"/>
    <n v="3031"/>
    <n v="2686"/>
    <n v="5717"/>
    <m/>
    <x v="0"/>
    <m/>
  </r>
  <r>
    <x v="12"/>
    <x v="9"/>
    <d v="2008-10-01T00:00:00"/>
    <x v="2"/>
    <n v="2259"/>
    <n v="2080"/>
    <n v="4339"/>
    <m/>
    <x v="0"/>
    <m/>
  </r>
  <r>
    <x v="12"/>
    <x v="10"/>
    <d v="2008-11-01T00:00:00"/>
    <x v="2"/>
    <n v="1804"/>
    <n v="1690"/>
    <n v="3494"/>
    <m/>
    <x v="0"/>
    <m/>
  </r>
  <r>
    <x v="12"/>
    <x v="11"/>
    <d v="2008-12-01T00:00:00"/>
    <x v="2"/>
    <n v="2089"/>
    <n v="2094"/>
    <n v="4183"/>
    <m/>
    <x v="0"/>
    <m/>
  </r>
  <r>
    <x v="13"/>
    <x v="0"/>
    <d v="2009-01-01T00:00:00"/>
    <x v="2"/>
    <n v="1470"/>
    <n v="1409"/>
    <n v="2879"/>
    <m/>
    <x v="0"/>
    <m/>
  </r>
  <r>
    <x v="13"/>
    <x v="1"/>
    <d v="2009-02-01T00:00:00"/>
    <x v="2"/>
    <n v="1515"/>
    <n v="1397"/>
    <n v="2912"/>
    <m/>
    <x v="0"/>
    <m/>
  </r>
  <r>
    <x v="13"/>
    <x v="2"/>
    <d v="2009-03-01T00:00:00"/>
    <x v="2"/>
    <n v="1623"/>
    <n v="1701"/>
    <n v="3324"/>
    <m/>
    <x v="0"/>
    <m/>
  </r>
  <r>
    <x v="13"/>
    <x v="3"/>
    <d v="2009-04-01T00:00:00"/>
    <x v="2"/>
    <n v="1797"/>
    <n v="1641"/>
    <n v="3438"/>
    <m/>
    <x v="0"/>
    <m/>
  </r>
  <r>
    <x v="13"/>
    <x v="4"/>
    <d v="2009-05-01T00:00:00"/>
    <x v="2"/>
    <n v="2245"/>
    <n v="2293"/>
    <n v="4538"/>
    <m/>
    <x v="0"/>
    <m/>
  </r>
  <r>
    <x v="13"/>
    <x v="5"/>
    <d v="2009-06-01T00:00:00"/>
    <x v="2"/>
    <n v="3020"/>
    <n v="3312"/>
    <n v="6332"/>
    <m/>
    <x v="0"/>
    <m/>
  </r>
  <r>
    <x v="13"/>
    <x v="6"/>
    <d v="2009-07-01T00:00:00"/>
    <x v="2"/>
    <n v="3436"/>
    <n v="3344"/>
    <n v="6780"/>
    <m/>
    <x v="0"/>
    <m/>
  </r>
  <r>
    <x v="13"/>
    <x v="7"/>
    <d v="2009-08-01T00:00:00"/>
    <x v="2"/>
    <n v="3465"/>
    <n v="3125"/>
    <n v="6590"/>
    <m/>
    <x v="0"/>
    <m/>
  </r>
  <r>
    <x v="13"/>
    <x v="8"/>
    <d v="2009-09-01T00:00:00"/>
    <x v="2"/>
    <n v="2639"/>
    <n v="2278"/>
    <n v="4917"/>
    <m/>
    <x v="0"/>
    <m/>
  </r>
  <r>
    <x v="13"/>
    <x v="9"/>
    <d v="2009-10-01T00:00:00"/>
    <x v="2"/>
    <n v="1973"/>
    <n v="1791"/>
    <n v="3764"/>
    <m/>
    <x v="0"/>
    <m/>
  </r>
  <r>
    <x v="13"/>
    <x v="10"/>
    <d v="2009-11-01T00:00:00"/>
    <x v="2"/>
    <n v="1751"/>
    <n v="1635"/>
    <n v="3386"/>
    <m/>
    <x v="0"/>
    <m/>
  </r>
  <r>
    <x v="13"/>
    <x v="11"/>
    <d v="2009-12-01T00:00:00"/>
    <x v="2"/>
    <n v="1666"/>
    <n v="1694"/>
    <n v="3360"/>
    <m/>
    <x v="0"/>
    <m/>
  </r>
  <r>
    <x v="14"/>
    <x v="0"/>
    <d v="2010-01-01T00:00:00"/>
    <x v="2"/>
    <n v="1370"/>
    <n v="1294"/>
    <n v="2664"/>
    <m/>
    <x v="0"/>
    <m/>
  </r>
  <r>
    <x v="14"/>
    <x v="1"/>
    <d v="2010-02-01T00:00:00"/>
    <x v="2"/>
    <n v="1196"/>
    <n v="1097"/>
    <n v="2293"/>
    <m/>
    <x v="0"/>
    <m/>
  </r>
  <r>
    <x v="14"/>
    <x v="2"/>
    <d v="2010-03-01T00:00:00"/>
    <x v="2"/>
    <n v="1343"/>
    <n v="1403"/>
    <n v="2746"/>
    <m/>
    <x v="0"/>
    <m/>
  </r>
  <r>
    <x v="14"/>
    <x v="3"/>
    <d v="2010-04-01T00:00:00"/>
    <x v="2"/>
    <n v="1547"/>
    <n v="1634"/>
    <n v="3181"/>
    <m/>
    <x v="0"/>
    <m/>
  </r>
  <r>
    <x v="14"/>
    <x v="4"/>
    <d v="2010-05-01T00:00:00"/>
    <x v="2"/>
    <n v="2223"/>
    <n v="2246"/>
    <n v="4469"/>
    <m/>
    <x v="0"/>
    <m/>
  </r>
  <r>
    <x v="14"/>
    <x v="5"/>
    <d v="2010-06-01T00:00:00"/>
    <x v="2"/>
    <n v="3096"/>
    <n v="3435"/>
    <n v="6531"/>
    <m/>
    <x v="0"/>
    <m/>
  </r>
  <r>
    <x v="14"/>
    <x v="6"/>
    <d v="2010-07-01T00:00:00"/>
    <x v="2"/>
    <n v="3863"/>
    <n v="3537"/>
    <n v="7400"/>
    <m/>
    <x v="0"/>
    <m/>
  </r>
  <r>
    <x v="14"/>
    <x v="7"/>
    <d v="2010-08-01T00:00:00"/>
    <x v="2"/>
    <n v="3902"/>
    <n v="3534"/>
    <n v="7436"/>
    <m/>
    <x v="0"/>
    <m/>
  </r>
  <r>
    <x v="14"/>
    <x v="8"/>
    <d v="2010-09-01T00:00:00"/>
    <x v="2"/>
    <n v="3248"/>
    <n v="2938"/>
    <n v="6186"/>
    <m/>
    <x v="0"/>
    <m/>
  </r>
  <r>
    <x v="14"/>
    <x v="9"/>
    <d v="2010-10-01T00:00:00"/>
    <x v="2"/>
    <n v="2387"/>
    <n v="2266"/>
    <n v="4653"/>
    <m/>
    <x v="0"/>
    <m/>
  </r>
  <r>
    <x v="14"/>
    <x v="10"/>
    <d v="2010-11-01T00:00:00"/>
    <x v="2"/>
    <n v="2097"/>
    <n v="1903"/>
    <n v="4000"/>
    <m/>
    <x v="0"/>
    <m/>
  </r>
  <r>
    <x v="14"/>
    <x v="11"/>
    <d v="2010-12-01T00:00:00"/>
    <x v="2"/>
    <n v="2082"/>
    <n v="2098"/>
    <n v="4180"/>
    <m/>
    <x v="0"/>
    <m/>
  </r>
  <r>
    <x v="15"/>
    <x v="0"/>
    <d v="2011-01-01T00:00:00"/>
    <x v="2"/>
    <n v="1780"/>
    <n v="1715"/>
    <n v="3495"/>
    <m/>
    <x v="0"/>
    <m/>
  </r>
  <r>
    <x v="15"/>
    <x v="1"/>
    <d v="2011-02-01T00:00:00"/>
    <x v="2"/>
    <n v="1533"/>
    <n v="1535"/>
    <n v="3068"/>
    <m/>
    <x v="0"/>
    <m/>
  </r>
  <r>
    <x v="15"/>
    <x v="2"/>
    <d v="2011-03-01T00:00:00"/>
    <x v="2"/>
    <n v="1756"/>
    <n v="1734"/>
    <n v="3490"/>
    <m/>
    <x v="0"/>
    <m/>
  </r>
  <r>
    <x v="15"/>
    <x v="3"/>
    <d v="2011-04-01T00:00:00"/>
    <x v="2"/>
    <n v="1998"/>
    <n v="1936"/>
    <n v="3934"/>
    <m/>
    <x v="0"/>
    <m/>
  </r>
  <r>
    <x v="15"/>
    <x v="4"/>
    <d v="2011-05-01T00:00:00"/>
    <x v="2"/>
    <n v="2399"/>
    <n v="2526"/>
    <n v="4925"/>
    <m/>
    <x v="0"/>
    <m/>
  </r>
  <r>
    <x v="15"/>
    <x v="5"/>
    <d v="2011-06-01T00:00:00"/>
    <x v="2"/>
    <n v="3040"/>
    <n v="3362"/>
    <n v="6402"/>
    <m/>
    <x v="0"/>
    <m/>
  </r>
  <r>
    <x v="15"/>
    <x v="6"/>
    <d v="2011-07-01T00:00:00"/>
    <x v="2"/>
    <n v="3339"/>
    <n v="3282"/>
    <n v="6621"/>
    <m/>
    <x v="0"/>
    <m/>
  </r>
  <r>
    <x v="15"/>
    <x v="7"/>
    <d v="2011-08-01T00:00:00"/>
    <x v="2"/>
    <n v="3825"/>
    <n v="3478"/>
    <n v="7303"/>
    <m/>
    <x v="0"/>
    <m/>
  </r>
  <r>
    <x v="15"/>
    <x v="8"/>
    <d v="2011-09-01T00:00:00"/>
    <x v="2"/>
    <n v="2789"/>
    <n v="2546"/>
    <n v="5335"/>
    <m/>
    <x v="0"/>
    <m/>
  </r>
  <r>
    <x v="15"/>
    <x v="9"/>
    <d v="2011-10-01T00:00:00"/>
    <x v="2"/>
    <n v="2046"/>
    <n v="1827"/>
    <n v="3873"/>
    <m/>
    <x v="0"/>
    <m/>
  </r>
  <r>
    <x v="15"/>
    <x v="10"/>
    <d v="2011-11-01T00:00:00"/>
    <x v="2"/>
    <n v="1893"/>
    <n v="1710"/>
    <n v="3603"/>
    <m/>
    <x v="0"/>
    <m/>
  </r>
  <r>
    <x v="15"/>
    <x v="11"/>
    <d v="2011-12-01T00:00:00"/>
    <x v="2"/>
    <n v="1663"/>
    <n v="1673"/>
    <n v="3336"/>
    <m/>
    <x v="0"/>
    <m/>
  </r>
  <r>
    <x v="16"/>
    <x v="0"/>
    <d v="2012-01-01T00:00:00"/>
    <x v="2"/>
    <n v="1595"/>
    <n v="1548"/>
    <n v="3143"/>
    <m/>
    <x v="0"/>
    <m/>
  </r>
  <r>
    <x v="16"/>
    <x v="1"/>
    <d v="2012-02-01T00:00:00"/>
    <x v="2"/>
    <n v="1521"/>
    <n v="1522"/>
    <n v="3043"/>
    <m/>
    <x v="0"/>
    <m/>
  </r>
  <r>
    <x v="16"/>
    <x v="2"/>
    <d v="2012-03-01T00:00:00"/>
    <x v="2"/>
    <n v="1721"/>
    <n v="1604"/>
    <n v="3325"/>
    <m/>
    <x v="0"/>
    <m/>
  </r>
  <r>
    <x v="16"/>
    <x v="3"/>
    <d v="2012-04-01T00:00:00"/>
    <x v="2"/>
    <n v="1848"/>
    <n v="1908"/>
    <n v="3756"/>
    <m/>
    <x v="0"/>
    <m/>
  </r>
  <r>
    <x v="16"/>
    <x v="4"/>
    <d v="2012-05-01T00:00:00"/>
    <x v="2"/>
    <n v="2173"/>
    <n v="2227"/>
    <n v="4400"/>
    <m/>
    <x v="0"/>
    <m/>
  </r>
  <r>
    <x v="16"/>
    <x v="5"/>
    <d v="2012-06-01T00:00:00"/>
    <x v="2"/>
    <n v="2922"/>
    <n v="3314"/>
    <n v="6236"/>
    <m/>
    <x v="0"/>
    <m/>
  </r>
  <r>
    <x v="16"/>
    <x v="6"/>
    <d v="2012-07-01T00:00:00"/>
    <x v="2"/>
    <n v="3739"/>
    <n v="3559"/>
    <n v="7298"/>
    <m/>
    <x v="0"/>
    <m/>
  </r>
  <r>
    <x v="16"/>
    <x v="7"/>
    <d v="2012-08-01T00:00:00"/>
    <x v="2"/>
    <n v="3842"/>
    <n v="3629"/>
    <n v="7471"/>
    <m/>
    <x v="0"/>
    <m/>
  </r>
  <r>
    <x v="16"/>
    <x v="8"/>
    <d v="2012-09-01T00:00:00"/>
    <x v="2"/>
    <n v="2883"/>
    <n v="1652"/>
    <n v="4535"/>
    <m/>
    <x v="0"/>
    <m/>
  </r>
  <r>
    <x v="16"/>
    <x v="9"/>
    <d v="2012-10-01T00:00:00"/>
    <x v="2"/>
    <n v="2381"/>
    <n v="2175"/>
    <n v="4556"/>
    <m/>
    <x v="0"/>
    <m/>
  </r>
  <r>
    <x v="16"/>
    <x v="10"/>
    <d v="2012-11-01T00:00:00"/>
    <x v="2"/>
    <n v="1957"/>
    <n v="1805"/>
    <n v="3762"/>
    <m/>
    <x v="0"/>
    <m/>
  </r>
  <r>
    <x v="16"/>
    <x v="11"/>
    <d v="2012-12-01T00:00:00"/>
    <x v="2"/>
    <n v="1949"/>
    <n v="1874"/>
    <n v="3823"/>
    <m/>
    <x v="0"/>
    <m/>
  </r>
  <r>
    <x v="17"/>
    <x v="0"/>
    <d v="2013-01-01T00:00:00"/>
    <x v="2"/>
    <n v="1735"/>
    <n v="1670"/>
    <n v="3405"/>
    <m/>
    <x v="0"/>
    <m/>
  </r>
  <r>
    <x v="17"/>
    <x v="1"/>
    <d v="2013-02-01T00:00:00"/>
    <x v="2"/>
    <n v="1737"/>
    <n v="1584"/>
    <n v="3321"/>
    <m/>
    <x v="0"/>
    <m/>
  </r>
  <r>
    <x v="17"/>
    <x v="2"/>
    <d v="2013-03-01T00:00:00"/>
    <x v="2"/>
    <n v="1849"/>
    <n v="1716"/>
    <n v="3565"/>
    <m/>
    <x v="0"/>
    <m/>
  </r>
  <r>
    <x v="17"/>
    <x v="3"/>
    <d v="2013-04-01T00:00:00"/>
    <x v="2"/>
    <n v="1819"/>
    <n v="1820"/>
    <n v="3639"/>
    <m/>
    <x v="0"/>
    <m/>
  </r>
  <r>
    <x v="17"/>
    <x v="4"/>
    <d v="2013-05-01T00:00:00"/>
    <x v="2"/>
    <n v="2434"/>
    <n v="2547"/>
    <n v="4981"/>
    <m/>
    <x v="0"/>
    <m/>
  </r>
  <r>
    <x v="17"/>
    <x v="5"/>
    <d v="2013-06-01T00:00:00"/>
    <x v="2"/>
    <n v="3432"/>
    <n v="3951"/>
    <n v="7383"/>
    <m/>
    <x v="0"/>
    <m/>
  </r>
  <r>
    <x v="17"/>
    <x v="6"/>
    <d v="2013-07-01T00:00:00"/>
    <x v="2"/>
    <n v="4461"/>
    <n v="4155"/>
    <n v="8616"/>
    <m/>
    <x v="0"/>
    <m/>
  </r>
  <r>
    <x v="17"/>
    <x v="7"/>
    <d v="2013-08-01T00:00:00"/>
    <x v="2"/>
    <n v="3943"/>
    <n v="3759"/>
    <n v="7702"/>
    <m/>
    <x v="0"/>
    <m/>
  </r>
  <r>
    <x v="17"/>
    <x v="8"/>
    <d v="2013-09-01T00:00:00"/>
    <x v="2"/>
    <n v="2751"/>
    <n v="2554"/>
    <n v="5305"/>
    <m/>
    <x v="0"/>
    <m/>
  </r>
  <r>
    <x v="17"/>
    <x v="9"/>
    <d v="2013-10-01T00:00:00"/>
    <x v="2"/>
    <n v="2355"/>
    <n v="2149"/>
    <n v="4504"/>
    <m/>
    <x v="0"/>
    <m/>
  </r>
  <r>
    <x v="17"/>
    <x v="10"/>
    <d v="2013-11-01T00:00:00"/>
    <x v="2"/>
    <n v="2143"/>
    <n v="2032"/>
    <n v="4175"/>
    <m/>
    <x v="0"/>
    <m/>
  </r>
  <r>
    <x v="17"/>
    <x v="11"/>
    <d v="2013-12-01T00:00:00"/>
    <x v="2"/>
    <n v="2350"/>
    <n v="2286"/>
    <n v="4636"/>
    <m/>
    <x v="0"/>
    <m/>
  </r>
  <r>
    <x v="18"/>
    <x v="0"/>
    <d v="2014-01-01T00:00:00"/>
    <x v="2"/>
    <n v="1815"/>
    <n v="1690"/>
    <n v="3505"/>
    <m/>
    <x v="0"/>
    <m/>
  </r>
  <r>
    <x v="18"/>
    <x v="1"/>
    <d v="2014-02-01T00:00:00"/>
    <x v="2"/>
    <n v="1671"/>
    <n v="1489"/>
    <n v="3160"/>
    <m/>
    <x v="0"/>
    <m/>
  </r>
  <r>
    <x v="18"/>
    <x v="2"/>
    <d v="2014-03-01T00:00:00"/>
    <x v="2"/>
    <n v="2035"/>
    <n v="2005"/>
    <n v="4040"/>
    <m/>
    <x v="0"/>
    <m/>
  </r>
  <r>
    <x v="18"/>
    <x v="3"/>
    <d v="2014-04-01T00:00:00"/>
    <x v="2"/>
    <n v="2099"/>
    <n v="2159"/>
    <n v="4258"/>
    <m/>
    <x v="0"/>
    <m/>
  </r>
  <r>
    <x v="18"/>
    <x v="4"/>
    <d v="2014-05-01T00:00:00"/>
    <x v="2"/>
    <n v="2435"/>
    <n v="2563"/>
    <n v="4998"/>
    <m/>
    <x v="0"/>
    <m/>
  </r>
  <r>
    <x v="18"/>
    <x v="5"/>
    <d v="2014-06-01T00:00:00"/>
    <x v="2"/>
    <n v="3706"/>
    <n v="4074"/>
    <n v="7780"/>
    <m/>
    <x v="0"/>
    <m/>
  </r>
  <r>
    <x v="18"/>
    <x v="6"/>
    <d v="2014-07-01T00:00:00"/>
    <x v="2"/>
    <n v="3999"/>
    <n v="3945"/>
    <n v="7944"/>
    <m/>
    <x v="0"/>
    <m/>
  </r>
  <r>
    <x v="18"/>
    <x v="7"/>
    <d v="2014-08-01T00:00:00"/>
    <x v="2"/>
    <n v="4046"/>
    <n v="3846"/>
    <n v="7892"/>
    <m/>
    <x v="0"/>
    <m/>
  </r>
  <r>
    <x v="18"/>
    <x v="8"/>
    <d v="2014-09-01T00:00:00"/>
    <x v="2"/>
    <n v="3130"/>
    <n v="2895"/>
    <n v="6025"/>
    <m/>
    <x v="0"/>
    <m/>
  </r>
  <r>
    <x v="18"/>
    <x v="9"/>
    <d v="2014-10-01T00:00:00"/>
    <x v="2"/>
    <n v="2702"/>
    <n v="2480"/>
    <n v="5182"/>
    <m/>
    <x v="0"/>
    <m/>
  </r>
  <r>
    <x v="18"/>
    <x v="10"/>
    <d v="2014-11-01T00:00:00"/>
    <x v="2"/>
    <n v="2166"/>
    <n v="1930"/>
    <n v="4096"/>
    <m/>
    <x v="0"/>
    <m/>
  </r>
  <r>
    <x v="18"/>
    <x v="11"/>
    <d v="2014-12-01T00:00:00"/>
    <x v="2"/>
    <n v="2497"/>
    <n v="2257"/>
    <n v="4754"/>
    <m/>
    <x v="0"/>
    <m/>
  </r>
  <r>
    <x v="19"/>
    <x v="0"/>
    <d v="2015-01-01T00:00:00"/>
    <x v="2"/>
    <n v="1889"/>
    <n v="1814"/>
    <n v="3703"/>
    <m/>
    <x v="0"/>
    <m/>
  </r>
  <r>
    <x v="19"/>
    <x v="1"/>
    <d v="2015-02-01T00:00:00"/>
    <x v="2"/>
    <n v="1802"/>
    <n v="1748"/>
    <n v="3550"/>
    <m/>
    <x v="0"/>
    <m/>
  </r>
  <r>
    <x v="19"/>
    <x v="2"/>
    <d v="2015-03-01T00:00:00"/>
    <x v="2"/>
    <n v="2183"/>
    <n v="2141"/>
    <n v="4324"/>
    <m/>
    <x v="0"/>
    <m/>
  </r>
  <r>
    <x v="19"/>
    <x v="3"/>
    <d v="2015-04-01T00:00:00"/>
    <x v="2"/>
    <n v="2053"/>
    <n v="2071"/>
    <n v="4124"/>
    <m/>
    <x v="0"/>
    <m/>
  </r>
  <r>
    <x v="19"/>
    <x v="4"/>
    <d v="2015-05-01T00:00:00"/>
    <x v="2"/>
    <n v="2697"/>
    <n v="2770"/>
    <n v="5467"/>
    <m/>
    <x v="0"/>
    <m/>
  </r>
  <r>
    <x v="19"/>
    <x v="5"/>
    <d v="2015-06-01T00:00:00"/>
    <x v="2"/>
    <n v="3681"/>
    <n v="4062"/>
    <n v="7743"/>
    <m/>
    <x v="0"/>
    <m/>
  </r>
  <r>
    <x v="19"/>
    <x v="6"/>
    <d v="2015-07-01T00:00:00"/>
    <x v="2"/>
    <n v="4240"/>
    <n v="4181"/>
    <n v="8421"/>
    <m/>
    <x v="0"/>
    <m/>
  </r>
  <r>
    <x v="19"/>
    <x v="7"/>
    <d v="2015-08-01T00:00:00"/>
    <x v="2"/>
    <n v="4203"/>
    <n v="3950"/>
    <n v="8153"/>
    <m/>
    <x v="0"/>
    <m/>
  </r>
  <r>
    <x v="19"/>
    <x v="8"/>
    <d v="2015-09-01T00:00:00"/>
    <x v="2"/>
    <n v="3075"/>
    <n v="2980"/>
    <n v="6055"/>
    <m/>
    <x v="0"/>
    <m/>
  </r>
  <r>
    <x v="19"/>
    <x v="9"/>
    <d v="2015-10-01T00:00:00"/>
    <x v="2"/>
    <n v="2622"/>
    <n v="2351"/>
    <n v="4973"/>
    <m/>
    <x v="0"/>
    <m/>
  </r>
  <r>
    <x v="19"/>
    <x v="10"/>
    <d v="2015-11-01T00:00:00"/>
    <x v="2"/>
    <n v="2307"/>
    <n v="2068"/>
    <n v="4375"/>
    <m/>
    <x v="0"/>
    <m/>
  </r>
  <r>
    <x v="19"/>
    <x v="11"/>
    <d v="2015-12-01T00:00:00"/>
    <x v="2"/>
    <n v="2347"/>
    <n v="2243"/>
    <n v="4590"/>
    <m/>
    <x v="0"/>
    <m/>
  </r>
  <r>
    <x v="0"/>
    <x v="0"/>
    <d v="1996-01-01T00:00:00"/>
    <x v="3"/>
    <n v="1447"/>
    <n v="1333"/>
    <n v="2780"/>
    <m/>
    <x v="0"/>
    <m/>
  </r>
  <r>
    <x v="0"/>
    <x v="1"/>
    <d v="1996-02-01T00:00:00"/>
    <x v="3"/>
    <n v="1408"/>
    <n v="1403"/>
    <n v="2811"/>
    <m/>
    <x v="0"/>
    <m/>
  </r>
  <r>
    <x v="0"/>
    <x v="2"/>
    <d v="1996-03-01T00:00:00"/>
    <x v="3"/>
    <n v="1519"/>
    <n v="1382"/>
    <n v="2901"/>
    <m/>
    <x v="0"/>
    <m/>
  </r>
  <r>
    <x v="0"/>
    <x v="3"/>
    <d v="1996-04-01T00:00:00"/>
    <x v="3"/>
    <n v="1446"/>
    <n v="1361"/>
    <n v="2807"/>
    <m/>
    <x v="0"/>
    <m/>
  </r>
  <r>
    <x v="0"/>
    <x v="4"/>
    <d v="1996-05-01T00:00:00"/>
    <x v="3"/>
    <n v="1789"/>
    <n v="1317"/>
    <n v="3106"/>
    <m/>
    <x v="0"/>
    <m/>
  </r>
  <r>
    <x v="0"/>
    <x v="5"/>
    <d v="1996-06-01T00:00:00"/>
    <x v="3"/>
    <n v="1838"/>
    <n v="1765"/>
    <n v="3603"/>
    <m/>
    <x v="0"/>
    <m/>
  </r>
  <r>
    <x v="0"/>
    <x v="6"/>
    <d v="1996-07-01T00:00:00"/>
    <x v="3"/>
    <n v="1656"/>
    <n v="1587"/>
    <n v="3243"/>
    <m/>
    <x v="0"/>
    <m/>
  </r>
  <r>
    <x v="0"/>
    <x v="7"/>
    <d v="1996-08-01T00:00:00"/>
    <x v="3"/>
    <n v="1947"/>
    <n v="1738"/>
    <n v="3685"/>
    <m/>
    <x v="0"/>
    <m/>
  </r>
  <r>
    <x v="0"/>
    <x v="8"/>
    <d v="1996-09-01T00:00:00"/>
    <x v="3"/>
    <n v="1532"/>
    <n v="1474"/>
    <n v="3006"/>
    <m/>
    <x v="0"/>
    <m/>
  </r>
  <r>
    <x v="0"/>
    <x v="9"/>
    <d v="1996-10-01T00:00:00"/>
    <x v="3"/>
    <n v="1418"/>
    <n v="1374"/>
    <n v="2792"/>
    <m/>
    <x v="0"/>
    <m/>
  </r>
  <r>
    <x v="0"/>
    <x v="10"/>
    <d v="1996-11-01T00:00:00"/>
    <x v="3"/>
    <n v="1267"/>
    <n v="1159"/>
    <n v="2426"/>
    <m/>
    <x v="0"/>
    <m/>
  </r>
  <r>
    <x v="0"/>
    <x v="11"/>
    <d v="1996-12-01T00:00:00"/>
    <x v="3"/>
    <n v="1128"/>
    <n v="1038"/>
    <n v="2166"/>
    <m/>
    <x v="0"/>
    <m/>
  </r>
  <r>
    <x v="1"/>
    <x v="0"/>
    <d v="1997-01-01T00:00:00"/>
    <x v="3"/>
    <n v="1071"/>
    <n v="998"/>
    <n v="2069"/>
    <m/>
    <x v="0"/>
    <m/>
  </r>
  <r>
    <x v="1"/>
    <x v="1"/>
    <d v="1997-02-01T00:00:00"/>
    <x v="3"/>
    <n v="1131"/>
    <n v="1037"/>
    <n v="2168"/>
    <m/>
    <x v="0"/>
    <m/>
  </r>
  <r>
    <x v="1"/>
    <x v="2"/>
    <d v="1997-03-01T00:00:00"/>
    <x v="3"/>
    <n v="1116"/>
    <n v="1080"/>
    <n v="2196"/>
    <m/>
    <x v="0"/>
    <m/>
  </r>
  <r>
    <x v="1"/>
    <x v="3"/>
    <d v="1997-04-01T00:00:00"/>
    <x v="3"/>
    <n v="1163"/>
    <n v="1106"/>
    <n v="2269"/>
    <m/>
    <x v="0"/>
    <m/>
  </r>
  <r>
    <x v="1"/>
    <x v="4"/>
    <d v="1997-05-01T00:00:00"/>
    <x v="3"/>
    <n v="1120"/>
    <n v="1229"/>
    <n v="2349"/>
    <m/>
    <x v="0"/>
    <m/>
  </r>
  <r>
    <x v="1"/>
    <x v="5"/>
    <d v="1997-06-01T00:00:00"/>
    <x v="3"/>
    <n v="1222"/>
    <n v="1099"/>
    <n v="2321"/>
    <m/>
    <x v="0"/>
    <m/>
  </r>
  <r>
    <x v="1"/>
    <x v="6"/>
    <d v="1997-07-01T00:00:00"/>
    <x v="3"/>
    <n v="1373"/>
    <n v="1268"/>
    <n v="2641"/>
    <m/>
    <x v="0"/>
    <m/>
  </r>
  <r>
    <x v="1"/>
    <x v="7"/>
    <d v="1997-08-01T00:00:00"/>
    <x v="3"/>
    <n v="1248"/>
    <n v="1341"/>
    <n v="2589"/>
    <m/>
    <x v="0"/>
    <m/>
  </r>
  <r>
    <x v="1"/>
    <x v="8"/>
    <d v="1997-09-01T00:00:00"/>
    <x v="3"/>
    <n v="1363"/>
    <n v="1345"/>
    <n v="2708"/>
    <m/>
    <x v="0"/>
    <m/>
  </r>
  <r>
    <x v="1"/>
    <x v="9"/>
    <d v="1997-10-01T00:00:00"/>
    <x v="3"/>
    <n v="1560"/>
    <n v="1377"/>
    <n v="2937"/>
    <m/>
    <x v="0"/>
    <m/>
  </r>
  <r>
    <x v="1"/>
    <x v="10"/>
    <d v="1997-11-01T00:00:00"/>
    <x v="3"/>
    <n v="1451"/>
    <n v="1266"/>
    <n v="2717"/>
    <m/>
    <x v="0"/>
    <m/>
  </r>
  <r>
    <x v="1"/>
    <x v="11"/>
    <d v="1997-12-01T00:00:00"/>
    <x v="3"/>
    <n v="1210"/>
    <n v="1228"/>
    <n v="2438"/>
    <m/>
    <x v="0"/>
    <m/>
  </r>
  <r>
    <x v="2"/>
    <x v="0"/>
    <d v="1998-01-01T00:00:00"/>
    <x v="3"/>
    <n v="1119"/>
    <n v="969"/>
    <n v="2088"/>
    <m/>
    <x v="0"/>
    <m/>
  </r>
  <r>
    <x v="2"/>
    <x v="1"/>
    <d v="1998-02-01T00:00:00"/>
    <x v="3"/>
    <n v="953"/>
    <n v="979"/>
    <n v="1932"/>
    <m/>
    <x v="0"/>
    <m/>
  </r>
  <r>
    <x v="2"/>
    <x v="2"/>
    <d v="1998-03-01T00:00:00"/>
    <x v="3"/>
    <n v="1116"/>
    <n v="680"/>
    <n v="1796"/>
    <m/>
    <x v="0"/>
    <m/>
  </r>
  <r>
    <x v="2"/>
    <x v="3"/>
    <d v="1998-04-01T00:00:00"/>
    <x v="3"/>
    <n v="1221"/>
    <n v="1194"/>
    <n v="2415"/>
    <m/>
    <x v="0"/>
    <m/>
  </r>
  <r>
    <x v="2"/>
    <x v="4"/>
    <d v="1998-05-01T00:00:00"/>
    <x v="3"/>
    <n v="1221"/>
    <n v="1064"/>
    <n v="2285"/>
    <m/>
    <x v="0"/>
    <m/>
  </r>
  <r>
    <x v="2"/>
    <x v="5"/>
    <d v="1998-06-01T00:00:00"/>
    <x v="3"/>
    <n v="996"/>
    <n v="949"/>
    <n v="1945"/>
    <m/>
    <x v="0"/>
    <m/>
  </r>
  <r>
    <x v="2"/>
    <x v="6"/>
    <d v="1998-07-01T00:00:00"/>
    <x v="3"/>
    <n v="758"/>
    <n v="706"/>
    <n v="1464"/>
    <m/>
    <x v="0"/>
    <m/>
  </r>
  <r>
    <x v="2"/>
    <x v="7"/>
    <d v="1998-08-01T00:00:00"/>
    <x v="3"/>
    <n v="933"/>
    <n v="964"/>
    <n v="1897"/>
    <m/>
    <x v="0"/>
    <m/>
  </r>
  <r>
    <x v="2"/>
    <x v="8"/>
    <d v="1998-09-01T00:00:00"/>
    <x v="3"/>
    <n v="1059"/>
    <n v="1130"/>
    <n v="2189"/>
    <m/>
    <x v="0"/>
    <m/>
  </r>
  <r>
    <x v="2"/>
    <x v="9"/>
    <d v="1998-10-01T00:00:00"/>
    <x v="3"/>
    <n v="1159"/>
    <n v="1120"/>
    <n v="2279"/>
    <m/>
    <x v="0"/>
    <m/>
  </r>
  <r>
    <x v="2"/>
    <x v="10"/>
    <d v="1998-11-01T00:00:00"/>
    <x v="3"/>
    <n v="1205"/>
    <n v="1176"/>
    <n v="2381"/>
    <m/>
    <x v="0"/>
    <m/>
  </r>
  <r>
    <x v="2"/>
    <x v="11"/>
    <d v="1998-12-01T00:00:00"/>
    <x v="3"/>
    <n v="1237"/>
    <n v="1236"/>
    <n v="2473"/>
    <m/>
    <x v="0"/>
    <m/>
  </r>
  <r>
    <x v="3"/>
    <x v="0"/>
    <d v="1999-01-01T00:00:00"/>
    <x v="3"/>
    <n v="1092"/>
    <n v="1019"/>
    <n v="2111"/>
    <m/>
    <x v="0"/>
    <m/>
  </r>
  <r>
    <x v="3"/>
    <x v="1"/>
    <d v="1999-02-01T00:00:00"/>
    <x v="3"/>
    <n v="1037"/>
    <n v="1028"/>
    <n v="2065"/>
    <m/>
    <x v="0"/>
    <m/>
  </r>
  <r>
    <x v="3"/>
    <x v="2"/>
    <d v="1999-03-01T00:00:00"/>
    <x v="3"/>
    <n v="1074"/>
    <n v="1095"/>
    <n v="2169"/>
    <m/>
    <x v="0"/>
    <m/>
  </r>
  <r>
    <x v="3"/>
    <x v="3"/>
    <d v="1999-04-01T00:00:00"/>
    <x v="3"/>
    <n v="1020"/>
    <n v="980"/>
    <n v="2000"/>
    <m/>
    <x v="0"/>
    <m/>
  </r>
  <r>
    <x v="3"/>
    <x v="4"/>
    <d v="1999-05-01T00:00:00"/>
    <x v="3"/>
    <n v="1267"/>
    <n v="1330"/>
    <n v="2597"/>
    <m/>
    <x v="0"/>
    <m/>
  </r>
  <r>
    <x v="3"/>
    <x v="5"/>
    <d v="1999-06-01T00:00:00"/>
    <x v="3"/>
    <n v="1439"/>
    <n v="1468"/>
    <n v="2907"/>
    <m/>
    <x v="0"/>
    <m/>
  </r>
  <r>
    <x v="3"/>
    <x v="6"/>
    <d v="1999-07-01T00:00:00"/>
    <x v="3"/>
    <n v="1704"/>
    <n v="1648"/>
    <n v="3352"/>
    <m/>
    <x v="0"/>
    <m/>
  </r>
  <r>
    <x v="3"/>
    <x v="7"/>
    <d v="1999-08-01T00:00:00"/>
    <x v="3"/>
    <n v="1551"/>
    <n v="1570"/>
    <n v="3121"/>
    <m/>
    <x v="0"/>
    <m/>
  </r>
  <r>
    <x v="3"/>
    <x v="8"/>
    <d v="1999-09-01T00:00:00"/>
    <x v="3"/>
    <n v="1321"/>
    <n v="1314"/>
    <n v="2635"/>
    <m/>
    <x v="0"/>
    <m/>
  </r>
  <r>
    <x v="3"/>
    <x v="9"/>
    <d v="1999-10-01T00:00:00"/>
    <x v="3"/>
    <n v="1644"/>
    <n v="1589"/>
    <n v="3233"/>
    <m/>
    <x v="0"/>
    <m/>
  </r>
  <r>
    <x v="3"/>
    <x v="10"/>
    <d v="1999-11-01T00:00:00"/>
    <x v="3"/>
    <n v="1415"/>
    <n v="1353"/>
    <n v="2768"/>
    <m/>
    <x v="0"/>
    <m/>
  </r>
  <r>
    <x v="3"/>
    <x v="11"/>
    <d v="1999-12-01T00:00:00"/>
    <x v="3"/>
    <n v="1182"/>
    <n v="1240"/>
    <n v="2422"/>
    <m/>
    <x v="0"/>
    <m/>
  </r>
  <r>
    <x v="4"/>
    <x v="0"/>
    <d v="2000-01-01T00:00:00"/>
    <x v="3"/>
    <n v="1257"/>
    <n v="1212"/>
    <n v="2469"/>
    <m/>
    <x v="0"/>
    <m/>
  </r>
  <r>
    <x v="4"/>
    <x v="1"/>
    <d v="2000-02-01T00:00:00"/>
    <x v="3"/>
    <n v="1217"/>
    <n v="1210"/>
    <n v="2427"/>
    <m/>
    <x v="0"/>
    <m/>
  </r>
  <r>
    <x v="4"/>
    <x v="2"/>
    <d v="2000-03-01T00:00:00"/>
    <x v="3"/>
    <n v="1356"/>
    <n v="1336"/>
    <n v="2692"/>
    <m/>
    <x v="0"/>
    <m/>
  </r>
  <r>
    <x v="4"/>
    <x v="3"/>
    <d v="2000-04-01T00:00:00"/>
    <x v="3"/>
    <n v="1267"/>
    <n v="1280"/>
    <n v="2547"/>
    <m/>
    <x v="0"/>
    <m/>
  </r>
  <r>
    <x v="4"/>
    <x v="4"/>
    <d v="2000-05-01T00:00:00"/>
    <x v="3"/>
    <n v="1359"/>
    <n v="1423"/>
    <n v="2782"/>
    <m/>
    <x v="0"/>
    <m/>
  </r>
  <r>
    <x v="4"/>
    <x v="5"/>
    <d v="2000-06-01T00:00:00"/>
    <x v="3"/>
    <n v="1451"/>
    <n v="1558"/>
    <n v="3009"/>
    <m/>
    <x v="0"/>
    <m/>
  </r>
  <r>
    <x v="4"/>
    <x v="6"/>
    <d v="2000-07-01T00:00:00"/>
    <x v="3"/>
    <n v="1579"/>
    <n v="1561"/>
    <n v="3140"/>
    <m/>
    <x v="0"/>
    <m/>
  </r>
  <r>
    <x v="4"/>
    <x v="7"/>
    <d v="2000-08-01T00:00:00"/>
    <x v="3"/>
    <n v="1448"/>
    <n v="1430"/>
    <n v="2878"/>
    <m/>
    <x v="0"/>
    <m/>
  </r>
  <r>
    <x v="4"/>
    <x v="8"/>
    <d v="2000-09-01T00:00:00"/>
    <x v="3"/>
    <n v="1253"/>
    <n v="1324"/>
    <n v="2577"/>
    <m/>
    <x v="0"/>
    <m/>
  </r>
  <r>
    <x v="4"/>
    <x v="9"/>
    <d v="2000-10-01T00:00:00"/>
    <x v="3"/>
    <n v="1918"/>
    <n v="1881"/>
    <n v="3799"/>
    <m/>
    <x v="0"/>
    <m/>
  </r>
  <r>
    <x v="4"/>
    <x v="10"/>
    <d v="2000-11-01T00:00:00"/>
    <x v="3"/>
    <n v="1629"/>
    <n v="1537"/>
    <n v="3166"/>
    <m/>
    <x v="0"/>
    <m/>
  </r>
  <r>
    <x v="4"/>
    <x v="11"/>
    <d v="2000-12-01T00:00:00"/>
    <x v="3"/>
    <n v="1362"/>
    <n v="1353"/>
    <n v="2715"/>
    <m/>
    <x v="0"/>
    <m/>
  </r>
  <r>
    <x v="5"/>
    <x v="0"/>
    <d v="2001-01-01T00:00:00"/>
    <x v="3"/>
    <n v="1227"/>
    <n v="1153"/>
    <n v="2380"/>
    <m/>
    <x v="0"/>
    <m/>
  </r>
  <r>
    <x v="5"/>
    <x v="1"/>
    <d v="2001-02-01T00:00:00"/>
    <x v="3"/>
    <n v="997"/>
    <n v="1032"/>
    <n v="2029"/>
    <m/>
    <x v="0"/>
    <m/>
  </r>
  <r>
    <x v="5"/>
    <x v="2"/>
    <d v="2001-03-01T00:00:00"/>
    <x v="3"/>
    <n v="1423"/>
    <n v="1330"/>
    <n v="2753"/>
    <m/>
    <x v="0"/>
    <m/>
  </r>
  <r>
    <x v="5"/>
    <x v="3"/>
    <d v="2001-04-01T00:00:00"/>
    <x v="3"/>
    <n v="1150"/>
    <n v="1257"/>
    <n v="2407"/>
    <m/>
    <x v="0"/>
    <m/>
  </r>
  <r>
    <x v="5"/>
    <x v="4"/>
    <d v="2001-05-01T00:00:00"/>
    <x v="3"/>
    <n v="1492"/>
    <n v="1548"/>
    <n v="3040"/>
    <m/>
    <x v="0"/>
    <m/>
  </r>
  <r>
    <x v="5"/>
    <x v="5"/>
    <d v="2001-06-01T00:00:00"/>
    <x v="3"/>
    <n v="1432"/>
    <n v="1442"/>
    <n v="2874"/>
    <m/>
    <x v="0"/>
    <m/>
  </r>
  <r>
    <x v="5"/>
    <x v="6"/>
    <d v="2001-07-01T00:00:00"/>
    <x v="3"/>
    <n v="1207"/>
    <n v="1125"/>
    <n v="2332"/>
    <m/>
    <x v="0"/>
    <m/>
  </r>
  <r>
    <x v="5"/>
    <x v="7"/>
    <d v="2001-08-01T00:00:00"/>
    <x v="3"/>
    <n v="1348"/>
    <n v="1344"/>
    <n v="2692"/>
    <m/>
    <x v="0"/>
    <m/>
  </r>
  <r>
    <x v="5"/>
    <x v="8"/>
    <d v="2001-09-01T00:00:00"/>
    <x v="3"/>
    <n v="668"/>
    <n v="672"/>
    <n v="1340"/>
    <m/>
    <x v="0"/>
    <m/>
  </r>
  <r>
    <x v="5"/>
    <x v="9"/>
    <d v="2001-10-01T00:00:00"/>
    <x v="3"/>
    <n v="1078"/>
    <n v="1028"/>
    <n v="2106"/>
    <m/>
    <x v="0"/>
    <m/>
  </r>
  <r>
    <x v="5"/>
    <x v="10"/>
    <d v="2001-11-01T00:00:00"/>
    <x v="3"/>
    <n v="901"/>
    <n v="862"/>
    <n v="1763"/>
    <m/>
    <x v="0"/>
    <m/>
  </r>
  <r>
    <x v="5"/>
    <x v="11"/>
    <d v="2001-12-01T00:00:00"/>
    <x v="3"/>
    <n v="882"/>
    <n v="935"/>
    <n v="1817"/>
    <m/>
    <x v="0"/>
    <m/>
  </r>
  <r>
    <x v="6"/>
    <x v="0"/>
    <d v="2002-01-01T00:00:00"/>
    <x v="3"/>
    <n v="859"/>
    <n v="847"/>
    <n v="1706"/>
    <m/>
    <x v="0"/>
    <m/>
  </r>
  <r>
    <x v="6"/>
    <x v="1"/>
    <d v="2002-02-01T00:00:00"/>
    <x v="3"/>
    <n v="919"/>
    <n v="856"/>
    <n v="1775"/>
    <m/>
    <x v="0"/>
    <m/>
  </r>
  <r>
    <x v="6"/>
    <x v="2"/>
    <d v="2002-03-01T00:00:00"/>
    <x v="3"/>
    <n v="979"/>
    <n v="917"/>
    <n v="1896"/>
    <m/>
    <x v="0"/>
    <m/>
  </r>
  <r>
    <x v="6"/>
    <x v="3"/>
    <d v="2002-04-01T00:00:00"/>
    <x v="3"/>
    <n v="1017"/>
    <n v="1020"/>
    <n v="2037"/>
    <m/>
    <x v="0"/>
    <m/>
  </r>
  <r>
    <x v="6"/>
    <x v="4"/>
    <d v="2002-05-01T00:00:00"/>
    <x v="3"/>
    <n v="1072"/>
    <n v="1035"/>
    <n v="2107"/>
    <m/>
    <x v="0"/>
    <m/>
  </r>
  <r>
    <x v="6"/>
    <x v="5"/>
    <d v="2002-06-01T00:00:00"/>
    <x v="3"/>
    <n v="1086"/>
    <n v="1051"/>
    <n v="2137"/>
    <m/>
    <x v="0"/>
    <m/>
  </r>
  <r>
    <x v="6"/>
    <x v="6"/>
    <d v="2002-07-01T00:00:00"/>
    <x v="3"/>
    <n v="1060"/>
    <n v="984"/>
    <n v="2044"/>
    <m/>
    <x v="0"/>
    <m/>
  </r>
  <r>
    <x v="6"/>
    <x v="7"/>
    <d v="2002-08-01T00:00:00"/>
    <x v="3"/>
    <n v="1020"/>
    <n v="1042"/>
    <n v="2062"/>
    <m/>
    <x v="0"/>
    <m/>
  </r>
  <r>
    <x v="6"/>
    <x v="8"/>
    <d v="2002-09-01T00:00:00"/>
    <x v="3"/>
    <n v="938"/>
    <n v="968"/>
    <n v="1906"/>
    <m/>
    <x v="0"/>
    <m/>
  </r>
  <r>
    <x v="6"/>
    <x v="9"/>
    <d v="2002-10-01T00:00:00"/>
    <x v="3"/>
    <n v="1156"/>
    <n v="1229"/>
    <n v="2385"/>
    <m/>
    <x v="0"/>
    <m/>
  </r>
  <r>
    <x v="6"/>
    <x v="10"/>
    <d v="2002-11-01T00:00:00"/>
    <x v="3"/>
    <n v="1066"/>
    <n v="971"/>
    <n v="2037"/>
    <m/>
    <x v="0"/>
    <m/>
  </r>
  <r>
    <x v="6"/>
    <x v="11"/>
    <d v="2002-12-01T00:00:00"/>
    <x v="3"/>
    <n v="1106"/>
    <n v="1059"/>
    <n v="2165"/>
    <m/>
    <x v="0"/>
    <m/>
  </r>
  <r>
    <x v="7"/>
    <x v="0"/>
    <d v="2003-01-01T00:00:00"/>
    <x v="3"/>
    <n v="968"/>
    <n v="955"/>
    <n v="1923"/>
    <m/>
    <x v="0"/>
    <m/>
  </r>
  <r>
    <x v="7"/>
    <x v="1"/>
    <d v="2003-02-01T00:00:00"/>
    <x v="3"/>
    <n v="1019"/>
    <n v="977"/>
    <n v="1996"/>
    <m/>
    <x v="0"/>
    <m/>
  </r>
  <r>
    <x v="7"/>
    <x v="2"/>
    <d v="2003-03-01T00:00:00"/>
    <x v="3"/>
    <n v="1087"/>
    <n v="1020"/>
    <n v="2107"/>
    <m/>
    <x v="0"/>
    <m/>
  </r>
  <r>
    <x v="7"/>
    <x v="3"/>
    <d v="2003-04-01T00:00:00"/>
    <x v="3"/>
    <n v="1091"/>
    <n v="1118"/>
    <n v="2209"/>
    <m/>
    <x v="0"/>
    <m/>
  </r>
  <r>
    <x v="7"/>
    <x v="4"/>
    <d v="2003-05-01T00:00:00"/>
    <x v="3"/>
    <n v="1177"/>
    <n v="1120"/>
    <n v="2297"/>
    <m/>
    <x v="0"/>
    <m/>
  </r>
  <r>
    <x v="7"/>
    <x v="5"/>
    <d v="2003-06-01T00:00:00"/>
    <x v="3"/>
    <n v="1258"/>
    <n v="1345"/>
    <n v="2603"/>
    <m/>
    <x v="0"/>
    <m/>
  </r>
  <r>
    <x v="7"/>
    <x v="6"/>
    <d v="2003-07-01T00:00:00"/>
    <x v="3"/>
    <n v="1324"/>
    <n v="1348"/>
    <n v="2672"/>
    <m/>
    <x v="0"/>
    <m/>
  </r>
  <r>
    <x v="7"/>
    <x v="7"/>
    <d v="2003-08-01T00:00:00"/>
    <x v="3"/>
    <n v="1202"/>
    <n v="1205"/>
    <n v="2407"/>
    <m/>
    <x v="0"/>
    <m/>
  </r>
  <r>
    <x v="7"/>
    <x v="8"/>
    <d v="2003-09-01T00:00:00"/>
    <x v="3"/>
    <n v="1070"/>
    <n v="1094"/>
    <n v="2164"/>
    <m/>
    <x v="0"/>
    <m/>
  </r>
  <r>
    <x v="7"/>
    <x v="9"/>
    <d v="2003-10-01T00:00:00"/>
    <x v="3"/>
    <n v="1246"/>
    <n v="1158"/>
    <n v="2404"/>
    <m/>
    <x v="0"/>
    <m/>
  </r>
  <r>
    <x v="7"/>
    <x v="10"/>
    <d v="2003-11-01T00:00:00"/>
    <x v="3"/>
    <n v="1074"/>
    <n v="1129"/>
    <n v="2203"/>
    <m/>
    <x v="0"/>
    <m/>
  </r>
  <r>
    <x v="7"/>
    <x v="11"/>
    <d v="2003-12-01T00:00:00"/>
    <x v="3"/>
    <n v="1073"/>
    <n v="1118"/>
    <n v="2191"/>
    <m/>
    <x v="0"/>
    <m/>
  </r>
  <r>
    <x v="8"/>
    <x v="0"/>
    <d v="2004-01-01T00:00:00"/>
    <x v="3"/>
    <n v="1034"/>
    <n v="994"/>
    <n v="2028"/>
    <m/>
    <x v="0"/>
    <m/>
  </r>
  <r>
    <x v="8"/>
    <x v="1"/>
    <d v="2004-02-01T00:00:00"/>
    <x v="3"/>
    <n v="1010"/>
    <n v="1079"/>
    <n v="2089"/>
    <m/>
    <x v="0"/>
    <m/>
  </r>
  <r>
    <x v="8"/>
    <x v="2"/>
    <d v="2004-03-01T00:00:00"/>
    <x v="3"/>
    <n v="1078"/>
    <n v="1053"/>
    <n v="2131"/>
    <m/>
    <x v="0"/>
    <m/>
  </r>
  <r>
    <x v="8"/>
    <x v="3"/>
    <d v="2004-04-01T00:00:00"/>
    <x v="3"/>
    <n v="1082"/>
    <n v="1061"/>
    <n v="2143"/>
    <m/>
    <x v="0"/>
    <m/>
  </r>
  <r>
    <x v="8"/>
    <x v="4"/>
    <d v="2004-05-01T00:00:00"/>
    <x v="3"/>
    <n v="1102"/>
    <n v="1118"/>
    <n v="2220"/>
    <m/>
    <x v="0"/>
    <m/>
  </r>
  <r>
    <x v="8"/>
    <x v="5"/>
    <d v="2004-06-01T00:00:00"/>
    <x v="3"/>
    <n v="1252"/>
    <n v="1325"/>
    <n v="2577"/>
    <m/>
    <x v="0"/>
    <m/>
  </r>
  <r>
    <x v="8"/>
    <x v="6"/>
    <d v="2004-07-01T00:00:00"/>
    <x v="3"/>
    <n v="1321"/>
    <n v="1300"/>
    <n v="2621"/>
    <m/>
    <x v="0"/>
    <m/>
  </r>
  <r>
    <x v="8"/>
    <x v="7"/>
    <d v="2004-08-01T00:00:00"/>
    <x v="3"/>
    <n v="1249"/>
    <n v="1317"/>
    <n v="2566"/>
    <m/>
    <x v="0"/>
    <m/>
  </r>
  <r>
    <x v="8"/>
    <x v="8"/>
    <d v="2004-09-01T00:00:00"/>
    <x v="3"/>
    <n v="1301"/>
    <n v="1256"/>
    <n v="2557"/>
    <m/>
    <x v="0"/>
    <m/>
  </r>
  <r>
    <x v="8"/>
    <x v="9"/>
    <d v="2004-10-01T00:00:00"/>
    <x v="3"/>
    <n v="1374"/>
    <n v="1362"/>
    <n v="2736"/>
    <m/>
    <x v="0"/>
    <m/>
  </r>
  <r>
    <x v="8"/>
    <x v="10"/>
    <d v="2004-11-01T00:00:00"/>
    <x v="3"/>
    <n v="1215"/>
    <n v="1196"/>
    <n v="2411"/>
    <m/>
    <x v="0"/>
    <m/>
  </r>
  <r>
    <x v="8"/>
    <x v="11"/>
    <d v="2004-12-01T00:00:00"/>
    <x v="3"/>
    <n v="1251"/>
    <n v="1196"/>
    <n v="2447"/>
    <m/>
    <x v="0"/>
    <m/>
  </r>
  <r>
    <x v="9"/>
    <x v="0"/>
    <d v="2005-01-01T00:00:00"/>
    <x v="3"/>
    <n v="1018"/>
    <n v="1005"/>
    <n v="2023"/>
    <m/>
    <x v="0"/>
    <m/>
  </r>
  <r>
    <x v="9"/>
    <x v="1"/>
    <d v="2005-02-01T00:00:00"/>
    <x v="3"/>
    <n v="913"/>
    <n v="887"/>
    <n v="1800"/>
    <m/>
    <x v="0"/>
    <m/>
  </r>
  <r>
    <x v="9"/>
    <x v="2"/>
    <d v="2005-03-01T00:00:00"/>
    <x v="3"/>
    <n v="1083"/>
    <n v="1046"/>
    <n v="2129"/>
    <m/>
    <x v="0"/>
    <m/>
  </r>
  <r>
    <x v="9"/>
    <x v="3"/>
    <d v="2005-04-01T00:00:00"/>
    <x v="3"/>
    <n v="1039"/>
    <n v="980"/>
    <n v="2019"/>
    <m/>
    <x v="0"/>
    <m/>
  </r>
  <r>
    <x v="9"/>
    <x v="4"/>
    <d v="2005-05-01T00:00:00"/>
    <x v="3"/>
    <n v="1341"/>
    <n v="1378"/>
    <n v="2719"/>
    <m/>
    <x v="0"/>
    <m/>
  </r>
  <r>
    <x v="9"/>
    <x v="5"/>
    <d v="2005-06-01T00:00:00"/>
    <x v="3"/>
    <n v="1437"/>
    <n v="1449"/>
    <n v="2886"/>
    <m/>
    <x v="0"/>
    <m/>
  </r>
  <r>
    <x v="9"/>
    <x v="6"/>
    <d v="2005-07-01T00:00:00"/>
    <x v="3"/>
    <n v="1368"/>
    <n v="1396"/>
    <n v="2764"/>
    <m/>
    <x v="0"/>
    <m/>
  </r>
  <r>
    <x v="9"/>
    <x v="7"/>
    <d v="2005-08-01T00:00:00"/>
    <x v="3"/>
    <n v="1542"/>
    <n v="1503"/>
    <n v="3045"/>
    <m/>
    <x v="0"/>
    <m/>
  </r>
  <r>
    <x v="9"/>
    <x v="8"/>
    <d v="2005-09-01T00:00:00"/>
    <x v="3"/>
    <n v="1447"/>
    <n v="1350"/>
    <n v="2797"/>
    <m/>
    <x v="0"/>
    <m/>
  </r>
  <r>
    <x v="9"/>
    <x v="9"/>
    <d v="2005-10-01T00:00:00"/>
    <x v="3"/>
    <n v="1621"/>
    <n v="1476"/>
    <n v="3097"/>
    <m/>
    <x v="0"/>
    <m/>
  </r>
  <r>
    <x v="9"/>
    <x v="10"/>
    <d v="2005-11-01T00:00:00"/>
    <x v="3"/>
    <n v="1458"/>
    <n v="1454"/>
    <n v="2912"/>
    <m/>
    <x v="0"/>
    <m/>
  </r>
  <r>
    <x v="9"/>
    <x v="11"/>
    <d v="2005-12-01T00:00:00"/>
    <x v="3"/>
    <n v="1481"/>
    <n v="1561"/>
    <n v="3042"/>
    <m/>
    <x v="0"/>
    <m/>
  </r>
  <r>
    <x v="10"/>
    <x v="0"/>
    <d v="2006-01-01T00:00:00"/>
    <x v="3"/>
    <n v="1446"/>
    <n v="1360"/>
    <n v="2806"/>
    <m/>
    <x v="0"/>
    <m/>
  </r>
  <r>
    <x v="10"/>
    <x v="1"/>
    <d v="2006-02-01T00:00:00"/>
    <x v="3"/>
    <n v="1606"/>
    <n v="1629"/>
    <n v="3235"/>
    <m/>
    <x v="0"/>
    <m/>
  </r>
  <r>
    <x v="10"/>
    <x v="2"/>
    <d v="2006-03-01T00:00:00"/>
    <x v="3"/>
    <n v="1740"/>
    <n v="1713"/>
    <n v="3453"/>
    <m/>
    <x v="0"/>
    <m/>
  </r>
  <r>
    <x v="10"/>
    <x v="3"/>
    <d v="2006-04-01T00:00:00"/>
    <x v="3"/>
    <n v="1653"/>
    <n v="1633"/>
    <n v="3286"/>
    <m/>
    <x v="0"/>
    <m/>
  </r>
  <r>
    <x v="10"/>
    <x v="4"/>
    <d v="2006-05-01T00:00:00"/>
    <x v="3"/>
    <n v="1825"/>
    <n v="1873"/>
    <n v="3698"/>
    <m/>
    <x v="0"/>
    <m/>
  </r>
  <r>
    <x v="10"/>
    <x v="5"/>
    <d v="2006-06-01T00:00:00"/>
    <x v="3"/>
    <n v="1934"/>
    <n v="1857"/>
    <n v="3791"/>
    <m/>
    <x v="0"/>
    <m/>
  </r>
  <r>
    <x v="10"/>
    <x v="6"/>
    <d v="2006-07-01T00:00:00"/>
    <x v="3"/>
    <n v="1719"/>
    <n v="1653"/>
    <n v="3372"/>
    <m/>
    <x v="0"/>
    <m/>
  </r>
  <r>
    <x v="10"/>
    <x v="7"/>
    <d v="2006-08-01T00:00:00"/>
    <x v="3"/>
    <n v="1919"/>
    <n v="1819"/>
    <n v="3738"/>
    <m/>
    <x v="0"/>
    <m/>
  </r>
  <r>
    <x v="10"/>
    <x v="8"/>
    <d v="2006-09-01T00:00:00"/>
    <x v="3"/>
    <n v="1961"/>
    <n v="1909"/>
    <n v="3870"/>
    <m/>
    <x v="0"/>
    <m/>
  </r>
  <r>
    <x v="10"/>
    <x v="9"/>
    <d v="2006-10-01T00:00:00"/>
    <x v="3"/>
    <n v="2230"/>
    <n v="1817"/>
    <n v="4047"/>
    <m/>
    <x v="0"/>
    <m/>
  </r>
  <r>
    <x v="10"/>
    <x v="10"/>
    <d v="2006-11-01T00:00:00"/>
    <x v="3"/>
    <n v="2079"/>
    <n v="1942"/>
    <n v="4021"/>
    <m/>
    <x v="0"/>
    <m/>
  </r>
  <r>
    <x v="10"/>
    <x v="11"/>
    <d v="2006-12-01T00:00:00"/>
    <x v="3"/>
    <n v="1767"/>
    <n v="1812"/>
    <n v="3579"/>
    <m/>
    <x v="0"/>
    <m/>
  </r>
  <r>
    <x v="11"/>
    <x v="0"/>
    <d v="2007-01-01T00:00:00"/>
    <x v="3"/>
    <n v="1724"/>
    <n v="1623"/>
    <n v="3347"/>
    <m/>
    <x v="0"/>
    <m/>
  </r>
  <r>
    <x v="11"/>
    <x v="1"/>
    <d v="2007-02-01T00:00:00"/>
    <x v="3"/>
    <n v="1830"/>
    <n v="1703"/>
    <n v="3533"/>
    <m/>
    <x v="0"/>
    <m/>
  </r>
  <r>
    <x v="11"/>
    <x v="2"/>
    <d v="2007-03-01T00:00:00"/>
    <x v="3"/>
    <n v="2097"/>
    <n v="2095"/>
    <n v="4192"/>
    <m/>
    <x v="0"/>
    <m/>
  </r>
  <r>
    <x v="11"/>
    <x v="3"/>
    <d v="2007-04-01T00:00:00"/>
    <x v="3"/>
    <n v="2105"/>
    <n v="2061"/>
    <n v="4166"/>
    <m/>
    <x v="0"/>
    <m/>
  </r>
  <r>
    <x v="11"/>
    <x v="4"/>
    <d v="2007-05-01T00:00:00"/>
    <x v="3"/>
    <n v="2273"/>
    <n v="2356"/>
    <n v="4629"/>
    <m/>
    <x v="0"/>
    <m/>
  </r>
  <r>
    <x v="11"/>
    <x v="5"/>
    <d v="2007-06-01T00:00:00"/>
    <x v="3"/>
    <n v="2439"/>
    <n v="2220"/>
    <n v="4659"/>
    <m/>
    <x v="0"/>
    <m/>
  </r>
  <r>
    <x v="11"/>
    <x v="6"/>
    <d v="2007-07-01T00:00:00"/>
    <x v="3"/>
    <n v="2231"/>
    <n v="2245"/>
    <n v="4476"/>
    <m/>
    <x v="0"/>
    <m/>
  </r>
  <r>
    <x v="11"/>
    <x v="7"/>
    <d v="2007-08-01T00:00:00"/>
    <x v="3"/>
    <n v="2442"/>
    <n v="2312"/>
    <n v="4754"/>
    <m/>
    <x v="0"/>
    <m/>
  </r>
  <r>
    <x v="11"/>
    <x v="8"/>
    <d v="2007-09-01T00:00:00"/>
    <x v="3"/>
    <n v="2096"/>
    <n v="2107"/>
    <n v="4203"/>
    <m/>
    <x v="0"/>
    <m/>
  </r>
  <r>
    <x v="11"/>
    <x v="9"/>
    <d v="2007-10-01T00:00:00"/>
    <x v="3"/>
    <n v="2414"/>
    <n v="2367"/>
    <n v="4781"/>
    <m/>
    <x v="0"/>
    <m/>
  </r>
  <r>
    <x v="11"/>
    <x v="10"/>
    <d v="2007-11-01T00:00:00"/>
    <x v="3"/>
    <n v="2152"/>
    <n v="2026"/>
    <n v="4178"/>
    <m/>
    <x v="0"/>
    <m/>
  </r>
  <r>
    <x v="11"/>
    <x v="11"/>
    <d v="2007-12-01T00:00:00"/>
    <x v="3"/>
    <n v="1844"/>
    <n v="1730"/>
    <n v="3574"/>
    <m/>
    <x v="0"/>
    <m/>
  </r>
  <r>
    <x v="12"/>
    <x v="0"/>
    <d v="2008-01-01T00:00:00"/>
    <x v="3"/>
    <n v="1710"/>
    <n v="1650"/>
    <n v="3360"/>
    <m/>
    <x v="0"/>
    <m/>
  </r>
  <r>
    <x v="12"/>
    <x v="1"/>
    <d v="2008-02-01T00:00:00"/>
    <x v="3"/>
    <n v="1999"/>
    <n v="1793"/>
    <n v="3792"/>
    <m/>
    <x v="0"/>
    <m/>
  </r>
  <r>
    <x v="12"/>
    <x v="2"/>
    <d v="2008-03-01T00:00:00"/>
    <x v="3"/>
    <n v="1954"/>
    <n v="2037"/>
    <n v="3991"/>
    <m/>
    <x v="0"/>
    <m/>
  </r>
  <r>
    <x v="12"/>
    <x v="3"/>
    <d v="2008-04-01T00:00:00"/>
    <x v="3"/>
    <n v="2152"/>
    <n v="2158"/>
    <n v="4310"/>
    <m/>
    <x v="0"/>
    <m/>
  </r>
  <r>
    <x v="12"/>
    <x v="4"/>
    <d v="2008-05-01T00:00:00"/>
    <x v="3"/>
    <n v="2470"/>
    <n v="2333"/>
    <n v="4803"/>
    <m/>
    <x v="0"/>
    <m/>
  </r>
  <r>
    <x v="12"/>
    <x v="5"/>
    <d v="2008-06-01T00:00:00"/>
    <x v="3"/>
    <n v="2342"/>
    <n v="2520"/>
    <n v="4862"/>
    <m/>
    <x v="0"/>
    <m/>
  </r>
  <r>
    <x v="12"/>
    <x v="6"/>
    <d v="2008-07-01T00:00:00"/>
    <x v="3"/>
    <n v="2594"/>
    <n v="2598"/>
    <n v="5192"/>
    <m/>
    <x v="0"/>
    <m/>
  </r>
  <r>
    <x v="12"/>
    <x v="7"/>
    <d v="2008-08-01T00:00:00"/>
    <x v="3"/>
    <n v="2723"/>
    <n v="2552"/>
    <n v="5275"/>
    <m/>
    <x v="0"/>
    <m/>
  </r>
  <r>
    <x v="12"/>
    <x v="8"/>
    <d v="2008-09-01T00:00:00"/>
    <x v="3"/>
    <n v="2594"/>
    <n v="2655"/>
    <n v="5249"/>
    <m/>
    <x v="0"/>
    <m/>
  </r>
  <r>
    <x v="12"/>
    <x v="9"/>
    <d v="2008-10-01T00:00:00"/>
    <x v="3"/>
    <n v="2724"/>
    <n v="2473"/>
    <n v="5197"/>
    <m/>
    <x v="0"/>
    <m/>
  </r>
  <r>
    <x v="12"/>
    <x v="10"/>
    <d v="2008-11-01T00:00:00"/>
    <x v="3"/>
    <n v="2301"/>
    <n v="2078"/>
    <n v="4379"/>
    <m/>
    <x v="0"/>
    <m/>
  </r>
  <r>
    <x v="12"/>
    <x v="11"/>
    <d v="2008-12-01T00:00:00"/>
    <x v="3"/>
    <n v="2446"/>
    <n v="2311"/>
    <n v="4757"/>
    <m/>
    <x v="0"/>
    <m/>
  </r>
  <r>
    <x v="13"/>
    <x v="0"/>
    <d v="2009-01-01T00:00:00"/>
    <x v="3"/>
    <n v="2117"/>
    <n v="1990"/>
    <n v="4107"/>
    <m/>
    <x v="0"/>
    <m/>
  </r>
  <r>
    <x v="13"/>
    <x v="1"/>
    <d v="2009-02-01T00:00:00"/>
    <x v="3"/>
    <n v="2220"/>
    <n v="1917"/>
    <n v="4137"/>
    <m/>
    <x v="0"/>
    <m/>
  </r>
  <r>
    <x v="13"/>
    <x v="2"/>
    <d v="2009-03-01T00:00:00"/>
    <x v="3"/>
    <n v="1903"/>
    <n v="1793"/>
    <n v="3696"/>
    <m/>
    <x v="0"/>
    <m/>
  </r>
  <r>
    <x v="13"/>
    <x v="3"/>
    <d v="2009-04-01T00:00:00"/>
    <x v="3"/>
    <n v="2208"/>
    <n v="2075"/>
    <n v="4283"/>
    <m/>
    <x v="0"/>
    <m/>
  </r>
  <r>
    <x v="13"/>
    <x v="4"/>
    <d v="2009-05-01T00:00:00"/>
    <x v="3"/>
    <n v="2234"/>
    <n v="2062"/>
    <n v="4296"/>
    <m/>
    <x v="0"/>
    <m/>
  </r>
  <r>
    <x v="13"/>
    <x v="5"/>
    <d v="2009-06-01T00:00:00"/>
    <x v="3"/>
    <n v="2328"/>
    <n v="2232"/>
    <n v="4560"/>
    <m/>
    <x v="0"/>
    <m/>
  </r>
  <r>
    <x v="13"/>
    <x v="6"/>
    <d v="2009-07-01T00:00:00"/>
    <x v="3"/>
    <n v="2464"/>
    <n v="2186"/>
    <n v="4650"/>
    <m/>
    <x v="0"/>
    <m/>
  </r>
  <r>
    <x v="13"/>
    <x v="7"/>
    <d v="2009-08-01T00:00:00"/>
    <x v="3"/>
    <n v="2278"/>
    <n v="2093"/>
    <n v="4371"/>
    <m/>
    <x v="0"/>
    <m/>
  </r>
  <r>
    <x v="13"/>
    <x v="8"/>
    <d v="2009-09-01T00:00:00"/>
    <x v="3"/>
    <n v="2250"/>
    <n v="2035"/>
    <n v="4285"/>
    <m/>
    <x v="0"/>
    <m/>
  </r>
  <r>
    <x v="13"/>
    <x v="9"/>
    <d v="2009-10-01T00:00:00"/>
    <x v="3"/>
    <n v="2369"/>
    <n v="1995"/>
    <n v="4364"/>
    <m/>
    <x v="0"/>
    <m/>
  </r>
  <r>
    <x v="13"/>
    <x v="10"/>
    <d v="2009-11-01T00:00:00"/>
    <x v="3"/>
    <n v="2255"/>
    <n v="2108"/>
    <n v="4363"/>
    <m/>
    <x v="0"/>
    <m/>
  </r>
  <r>
    <x v="13"/>
    <x v="11"/>
    <d v="2009-12-01T00:00:00"/>
    <x v="3"/>
    <n v="2338"/>
    <n v="1920"/>
    <n v="4258"/>
    <m/>
    <x v="0"/>
    <m/>
  </r>
  <r>
    <x v="14"/>
    <x v="0"/>
    <d v="2010-01-01T00:00:00"/>
    <x v="3"/>
    <n v="1857"/>
    <n v="1921"/>
    <n v="3778"/>
    <m/>
    <x v="0"/>
    <m/>
  </r>
  <r>
    <x v="14"/>
    <x v="1"/>
    <d v="2010-02-01T00:00:00"/>
    <x v="3"/>
    <n v="2080"/>
    <n v="1831"/>
    <n v="3911"/>
    <m/>
    <x v="0"/>
    <m/>
  </r>
  <r>
    <x v="14"/>
    <x v="2"/>
    <d v="2010-03-01T00:00:00"/>
    <x v="3"/>
    <n v="2343"/>
    <n v="2034"/>
    <n v="4377"/>
    <m/>
    <x v="0"/>
    <m/>
  </r>
  <r>
    <x v="14"/>
    <x v="3"/>
    <d v="2010-04-01T00:00:00"/>
    <x v="3"/>
    <n v="2206"/>
    <n v="2044"/>
    <n v="4250"/>
    <m/>
    <x v="0"/>
    <m/>
  </r>
  <r>
    <x v="14"/>
    <x v="4"/>
    <d v="2010-05-01T00:00:00"/>
    <x v="3"/>
    <n v="2234"/>
    <n v="2050"/>
    <n v="4284"/>
    <m/>
    <x v="0"/>
    <m/>
  </r>
  <r>
    <x v="14"/>
    <x v="5"/>
    <d v="2010-06-01T00:00:00"/>
    <x v="3"/>
    <n v="2408"/>
    <n v="2219"/>
    <n v="4627"/>
    <m/>
    <x v="0"/>
    <m/>
  </r>
  <r>
    <x v="14"/>
    <x v="6"/>
    <d v="2010-07-01T00:00:00"/>
    <x v="3"/>
    <n v="2649"/>
    <n v="2324"/>
    <n v="4973"/>
    <m/>
    <x v="0"/>
    <m/>
  </r>
  <r>
    <x v="14"/>
    <x v="7"/>
    <d v="2010-08-01T00:00:00"/>
    <x v="3"/>
    <n v="2751"/>
    <n v="2667"/>
    <n v="5418"/>
    <m/>
    <x v="0"/>
    <m/>
  </r>
  <r>
    <x v="14"/>
    <x v="8"/>
    <d v="2010-09-01T00:00:00"/>
    <x v="3"/>
    <n v="2534"/>
    <n v="2331"/>
    <n v="4865"/>
    <m/>
    <x v="0"/>
    <m/>
  </r>
  <r>
    <x v="14"/>
    <x v="9"/>
    <d v="2010-10-01T00:00:00"/>
    <x v="3"/>
    <n v="3153"/>
    <n v="2680"/>
    <n v="5833"/>
    <m/>
    <x v="0"/>
    <m/>
  </r>
  <r>
    <x v="14"/>
    <x v="10"/>
    <d v="2010-11-01T00:00:00"/>
    <x v="3"/>
    <n v="2556"/>
    <n v="2382"/>
    <n v="4938"/>
    <m/>
    <x v="0"/>
    <m/>
  </r>
  <r>
    <x v="14"/>
    <x v="11"/>
    <d v="2010-12-01T00:00:00"/>
    <x v="3"/>
    <n v="2731"/>
    <n v="2486"/>
    <n v="5217"/>
    <m/>
    <x v="0"/>
    <m/>
  </r>
  <r>
    <x v="15"/>
    <x v="0"/>
    <d v="2011-01-01T00:00:00"/>
    <x v="3"/>
    <n v="2460"/>
    <n v="2150"/>
    <n v="4610"/>
    <m/>
    <x v="0"/>
    <m/>
  </r>
  <r>
    <x v="15"/>
    <x v="1"/>
    <d v="2011-02-01T00:00:00"/>
    <x v="3"/>
    <n v="2379"/>
    <n v="2140"/>
    <n v="4519"/>
    <m/>
    <x v="0"/>
    <m/>
  </r>
  <r>
    <x v="15"/>
    <x v="2"/>
    <d v="2011-03-01T00:00:00"/>
    <x v="3"/>
    <n v="2799"/>
    <n v="2496"/>
    <n v="5295"/>
    <m/>
    <x v="0"/>
    <m/>
  </r>
  <r>
    <x v="15"/>
    <x v="3"/>
    <d v="2011-04-01T00:00:00"/>
    <x v="3"/>
    <n v="2615"/>
    <n v="2359"/>
    <n v="4974"/>
    <m/>
    <x v="0"/>
    <m/>
  </r>
  <r>
    <x v="15"/>
    <x v="4"/>
    <d v="2011-05-01T00:00:00"/>
    <x v="3"/>
    <n v="2878"/>
    <n v="2559"/>
    <n v="5437"/>
    <m/>
    <x v="0"/>
    <m/>
  </r>
  <r>
    <x v="15"/>
    <x v="5"/>
    <d v="2011-06-01T00:00:00"/>
    <x v="3"/>
    <n v="2992"/>
    <n v="2751"/>
    <n v="5743"/>
    <m/>
    <x v="0"/>
    <m/>
  </r>
  <r>
    <x v="15"/>
    <x v="6"/>
    <d v="2011-07-01T00:00:00"/>
    <x v="3"/>
    <n v="2915"/>
    <n v="2494"/>
    <n v="5409"/>
    <m/>
    <x v="0"/>
    <m/>
  </r>
  <r>
    <x v="15"/>
    <x v="7"/>
    <d v="2011-08-01T00:00:00"/>
    <x v="3"/>
    <n v="2743"/>
    <n v="2473"/>
    <n v="5216"/>
    <m/>
    <x v="0"/>
    <m/>
  </r>
  <r>
    <x v="15"/>
    <x v="8"/>
    <d v="2011-09-01T00:00:00"/>
    <x v="3"/>
    <n v="2554"/>
    <n v="2277"/>
    <n v="4831"/>
    <m/>
    <x v="0"/>
    <m/>
  </r>
  <r>
    <x v="15"/>
    <x v="9"/>
    <d v="2011-10-01T00:00:00"/>
    <x v="3"/>
    <n v="2794"/>
    <n v="2462"/>
    <n v="5256"/>
    <m/>
    <x v="0"/>
    <m/>
  </r>
  <r>
    <x v="15"/>
    <x v="10"/>
    <d v="2011-11-01T00:00:00"/>
    <x v="3"/>
    <n v="2944"/>
    <n v="2578"/>
    <n v="5522"/>
    <m/>
    <x v="0"/>
    <m/>
  </r>
  <r>
    <x v="15"/>
    <x v="11"/>
    <d v="2011-12-01T00:00:00"/>
    <x v="3"/>
    <n v="2703"/>
    <n v="2483"/>
    <n v="5186"/>
    <m/>
    <x v="0"/>
    <m/>
  </r>
  <r>
    <x v="16"/>
    <x v="0"/>
    <d v="2012-01-01T00:00:00"/>
    <x v="3"/>
    <n v="2525"/>
    <n v="2190"/>
    <n v="4715"/>
    <m/>
    <x v="0"/>
    <m/>
  </r>
  <r>
    <x v="16"/>
    <x v="1"/>
    <d v="2012-02-01T00:00:00"/>
    <x v="3"/>
    <n v="2419"/>
    <n v="2103"/>
    <n v="4522"/>
    <m/>
    <x v="0"/>
    <m/>
  </r>
  <r>
    <x v="16"/>
    <x v="2"/>
    <d v="2012-03-01T00:00:00"/>
    <x v="3"/>
    <n v="3162"/>
    <n v="2858"/>
    <n v="6020"/>
    <m/>
    <x v="0"/>
    <m/>
  </r>
  <r>
    <x v="16"/>
    <x v="3"/>
    <d v="2012-04-01T00:00:00"/>
    <x v="3"/>
    <n v="2573"/>
    <n v="2491"/>
    <n v="5064"/>
    <m/>
    <x v="0"/>
    <m/>
  </r>
  <r>
    <x v="16"/>
    <x v="4"/>
    <d v="2012-05-01T00:00:00"/>
    <x v="3"/>
    <n v="2932"/>
    <n v="2532"/>
    <n v="5464"/>
    <m/>
    <x v="0"/>
    <m/>
  </r>
  <r>
    <x v="16"/>
    <x v="5"/>
    <d v="2012-06-01T00:00:00"/>
    <x v="3"/>
    <n v="2808"/>
    <n v="2482"/>
    <n v="5290"/>
    <m/>
    <x v="0"/>
    <m/>
  </r>
  <r>
    <x v="16"/>
    <x v="6"/>
    <d v="2012-07-01T00:00:00"/>
    <x v="3"/>
    <n v="2558"/>
    <n v="2235"/>
    <n v="4793"/>
    <m/>
    <x v="0"/>
    <m/>
  </r>
  <r>
    <x v="16"/>
    <x v="7"/>
    <d v="2012-08-01T00:00:00"/>
    <x v="3"/>
    <n v="2956"/>
    <n v="2546"/>
    <n v="5502"/>
    <m/>
    <x v="0"/>
    <m/>
  </r>
  <r>
    <x v="16"/>
    <x v="8"/>
    <d v="2012-09-01T00:00:00"/>
    <x v="3"/>
    <n v="2526"/>
    <n v="2266"/>
    <n v="4792"/>
    <m/>
    <x v="0"/>
    <m/>
  </r>
  <r>
    <x v="16"/>
    <x v="9"/>
    <d v="2012-10-01T00:00:00"/>
    <x v="3"/>
    <n v="2970"/>
    <n v="2511"/>
    <n v="5481"/>
    <m/>
    <x v="0"/>
    <m/>
  </r>
  <r>
    <x v="16"/>
    <x v="10"/>
    <d v="2012-11-01T00:00:00"/>
    <x v="3"/>
    <n v="2385"/>
    <n v="2157"/>
    <n v="4542"/>
    <m/>
    <x v="0"/>
    <m/>
  </r>
  <r>
    <x v="16"/>
    <x v="11"/>
    <d v="2012-12-01T00:00:00"/>
    <x v="3"/>
    <n v="2408"/>
    <n v="2169"/>
    <n v="4577"/>
    <m/>
    <x v="0"/>
    <m/>
  </r>
  <r>
    <x v="17"/>
    <x v="0"/>
    <d v="2013-01-01T00:00:00"/>
    <x v="3"/>
    <n v="2199"/>
    <n v="1996"/>
    <n v="4195"/>
    <m/>
    <x v="0"/>
    <m/>
  </r>
  <r>
    <x v="17"/>
    <x v="1"/>
    <d v="2013-02-01T00:00:00"/>
    <x v="3"/>
    <n v="2233"/>
    <n v="1952"/>
    <n v="4185"/>
    <m/>
    <x v="0"/>
    <m/>
  </r>
  <r>
    <x v="17"/>
    <x v="2"/>
    <d v="2013-03-01T00:00:00"/>
    <x v="3"/>
    <n v="2563"/>
    <n v="2274"/>
    <n v="4837"/>
    <m/>
    <x v="0"/>
    <m/>
  </r>
  <r>
    <x v="17"/>
    <x v="3"/>
    <d v="2013-04-01T00:00:00"/>
    <x v="3"/>
    <n v="2545"/>
    <n v="2292"/>
    <n v="4837"/>
    <m/>
    <x v="0"/>
    <m/>
  </r>
  <r>
    <x v="17"/>
    <x v="4"/>
    <d v="2013-05-01T00:00:00"/>
    <x v="3"/>
    <n v="2314"/>
    <n v="1965"/>
    <n v="4279"/>
    <m/>
    <x v="0"/>
    <m/>
  </r>
  <r>
    <x v="17"/>
    <x v="5"/>
    <d v="2013-06-01T00:00:00"/>
    <x v="3"/>
    <n v="2379"/>
    <n v="2012"/>
    <n v="4391"/>
    <m/>
    <x v="0"/>
    <m/>
  </r>
  <r>
    <x v="17"/>
    <x v="6"/>
    <d v="2013-07-01T00:00:00"/>
    <x v="3"/>
    <n v="2274"/>
    <n v="1951"/>
    <n v="4225"/>
    <m/>
    <x v="0"/>
    <m/>
  </r>
  <r>
    <x v="17"/>
    <x v="7"/>
    <d v="2013-08-01T00:00:00"/>
    <x v="3"/>
    <n v="2533"/>
    <n v="2087"/>
    <n v="4620"/>
    <m/>
    <x v="0"/>
    <m/>
  </r>
  <r>
    <x v="17"/>
    <x v="8"/>
    <d v="2013-09-01T00:00:00"/>
    <x v="3"/>
    <n v="2248"/>
    <n v="1972"/>
    <n v="4220"/>
    <m/>
    <x v="0"/>
    <m/>
  </r>
  <r>
    <x v="17"/>
    <x v="9"/>
    <d v="2013-10-01T00:00:00"/>
    <x v="3"/>
    <n v="2368"/>
    <n v="1976"/>
    <n v="4344"/>
    <m/>
    <x v="0"/>
    <m/>
  </r>
  <r>
    <x v="17"/>
    <x v="10"/>
    <d v="2013-11-01T00:00:00"/>
    <x v="3"/>
    <n v="2320"/>
    <n v="1932"/>
    <n v="4252"/>
    <m/>
    <x v="0"/>
    <m/>
  </r>
  <r>
    <x v="17"/>
    <x v="11"/>
    <d v="2013-12-01T00:00:00"/>
    <x v="3"/>
    <n v="2472"/>
    <n v="1971"/>
    <n v="4443"/>
    <m/>
    <x v="0"/>
    <m/>
  </r>
  <r>
    <x v="18"/>
    <x v="0"/>
    <d v="2014-01-01T00:00:00"/>
    <x v="3"/>
    <n v="2141"/>
    <n v="1821"/>
    <n v="3962"/>
    <m/>
    <x v="0"/>
    <m/>
  </r>
  <r>
    <x v="18"/>
    <x v="1"/>
    <d v="2014-02-01T00:00:00"/>
    <x v="3"/>
    <n v="2064"/>
    <n v="1741"/>
    <n v="3805"/>
    <m/>
    <x v="0"/>
    <m/>
  </r>
  <r>
    <x v="18"/>
    <x v="2"/>
    <d v="2014-03-01T00:00:00"/>
    <x v="3"/>
    <n v="2210"/>
    <n v="1886"/>
    <n v="4096"/>
    <m/>
    <x v="0"/>
    <m/>
  </r>
  <r>
    <x v="18"/>
    <x v="3"/>
    <d v="2014-04-01T00:00:00"/>
    <x v="3"/>
    <n v="2514"/>
    <n v="2116"/>
    <n v="4630"/>
    <m/>
    <x v="0"/>
    <m/>
  </r>
  <r>
    <x v="18"/>
    <x v="4"/>
    <d v="2014-05-01T00:00:00"/>
    <x v="3"/>
    <n v="2304"/>
    <n v="2043"/>
    <n v="4347"/>
    <m/>
    <x v="0"/>
    <m/>
  </r>
  <r>
    <x v="18"/>
    <x v="5"/>
    <d v="2014-06-01T00:00:00"/>
    <x v="3"/>
    <n v="2237"/>
    <n v="2032"/>
    <n v="4269"/>
    <m/>
    <x v="0"/>
    <m/>
  </r>
  <r>
    <x v="18"/>
    <x v="6"/>
    <d v="2014-07-01T00:00:00"/>
    <x v="3"/>
    <n v="2285"/>
    <n v="1918"/>
    <n v="4203"/>
    <m/>
    <x v="0"/>
    <m/>
  </r>
  <r>
    <x v="18"/>
    <x v="7"/>
    <d v="2014-08-01T00:00:00"/>
    <x v="3"/>
    <n v="2398"/>
    <n v="2362"/>
    <n v="4760"/>
    <m/>
    <x v="0"/>
    <m/>
  </r>
  <r>
    <x v="18"/>
    <x v="8"/>
    <d v="2014-09-01T00:00:00"/>
    <x v="3"/>
    <n v="2195"/>
    <n v="2188"/>
    <n v="4383"/>
    <m/>
    <x v="0"/>
    <m/>
  </r>
  <r>
    <x v="18"/>
    <x v="9"/>
    <d v="2014-10-01T00:00:00"/>
    <x v="3"/>
    <n v="2288"/>
    <n v="2199"/>
    <n v="4487"/>
    <m/>
    <x v="0"/>
    <m/>
  </r>
  <r>
    <x v="18"/>
    <x v="10"/>
    <d v="2014-11-01T00:00:00"/>
    <x v="3"/>
    <n v="2143"/>
    <n v="2111"/>
    <n v="4254"/>
    <m/>
    <x v="0"/>
    <m/>
  </r>
  <r>
    <x v="18"/>
    <x v="11"/>
    <d v="2014-12-01T00:00:00"/>
    <x v="3"/>
    <n v="2456"/>
    <n v="2385"/>
    <n v="4841"/>
    <m/>
    <x v="0"/>
    <m/>
  </r>
  <r>
    <x v="19"/>
    <x v="0"/>
    <d v="2015-01-01T00:00:00"/>
    <x v="3"/>
    <n v="2099"/>
    <n v="1973"/>
    <n v="4072"/>
    <m/>
    <x v="0"/>
    <m/>
  </r>
  <r>
    <x v="19"/>
    <x v="1"/>
    <d v="2015-02-01T00:00:00"/>
    <x v="3"/>
    <n v="2420"/>
    <n v="2409"/>
    <n v="4829"/>
    <m/>
    <x v="0"/>
    <m/>
  </r>
  <r>
    <x v="19"/>
    <x v="2"/>
    <d v="2015-03-01T00:00:00"/>
    <x v="3"/>
    <n v="2555"/>
    <n v="2648"/>
    <n v="5203"/>
    <m/>
    <x v="0"/>
    <m/>
  </r>
  <r>
    <x v="19"/>
    <x v="3"/>
    <d v="2015-04-01T00:00:00"/>
    <x v="3"/>
    <n v="2610"/>
    <n v="2543"/>
    <n v="5153"/>
    <m/>
    <x v="0"/>
    <m/>
  </r>
  <r>
    <x v="19"/>
    <x v="4"/>
    <d v="2015-05-01T00:00:00"/>
    <x v="3"/>
    <n v="2613"/>
    <n v="2735"/>
    <n v="5348"/>
    <m/>
    <x v="0"/>
    <m/>
  </r>
  <r>
    <x v="19"/>
    <x v="5"/>
    <d v="2015-06-01T00:00:00"/>
    <x v="3"/>
    <n v="2495"/>
    <n v="2661"/>
    <n v="5156"/>
    <m/>
    <x v="0"/>
    <m/>
  </r>
  <r>
    <x v="19"/>
    <x v="6"/>
    <d v="2015-07-01T00:00:00"/>
    <x v="3"/>
    <n v="2649"/>
    <n v="2662"/>
    <n v="5311"/>
    <m/>
    <x v="0"/>
    <m/>
  </r>
  <r>
    <x v="19"/>
    <x v="7"/>
    <d v="2015-08-01T00:00:00"/>
    <x v="3"/>
    <n v="3107"/>
    <n v="3050"/>
    <n v="6157"/>
    <m/>
    <x v="0"/>
    <m/>
  </r>
  <r>
    <x v="19"/>
    <x v="8"/>
    <d v="2015-09-01T00:00:00"/>
    <x v="3"/>
    <n v="2669"/>
    <n v="2549"/>
    <n v="5218"/>
    <m/>
    <x v="0"/>
    <m/>
  </r>
  <r>
    <x v="19"/>
    <x v="9"/>
    <d v="2015-10-01T00:00:00"/>
    <x v="3"/>
    <n v="2882"/>
    <n v="2860"/>
    <n v="5742"/>
    <m/>
    <x v="0"/>
    <m/>
  </r>
  <r>
    <x v="19"/>
    <x v="10"/>
    <d v="2015-11-01T00:00:00"/>
    <x v="3"/>
    <n v="2665"/>
    <n v="2599"/>
    <n v="5264"/>
    <m/>
    <x v="0"/>
    <m/>
  </r>
  <r>
    <x v="19"/>
    <x v="11"/>
    <d v="2015-12-01T00:00:00"/>
    <x v="3"/>
    <n v="2662"/>
    <n v="2549"/>
    <n v="5211"/>
    <m/>
    <x v="0"/>
    <m/>
  </r>
  <r>
    <x v="0"/>
    <x v="0"/>
    <d v="1996-01-01T00:00:00"/>
    <x v="4"/>
    <n v="17876"/>
    <n v="15312"/>
    <n v="33188"/>
    <m/>
    <x v="0"/>
    <m/>
  </r>
  <r>
    <x v="0"/>
    <x v="1"/>
    <d v="1996-02-01T00:00:00"/>
    <x v="4"/>
    <n v="16758"/>
    <n v="18607"/>
    <n v="35365"/>
    <m/>
    <x v="0"/>
    <m/>
  </r>
  <r>
    <x v="0"/>
    <x v="2"/>
    <d v="1996-03-01T00:00:00"/>
    <x v="4"/>
    <n v="19870"/>
    <n v="17479"/>
    <n v="37349"/>
    <m/>
    <x v="0"/>
    <m/>
  </r>
  <r>
    <x v="0"/>
    <x v="3"/>
    <d v="1996-04-01T00:00:00"/>
    <x v="4"/>
    <n v="5988"/>
    <n v="4626"/>
    <n v="10614"/>
    <m/>
    <x v="0"/>
    <m/>
  </r>
  <r>
    <x v="0"/>
    <x v="4"/>
    <d v="1996-05-01T00:00:00"/>
    <x v="4"/>
    <n v="7430"/>
    <n v="9046"/>
    <n v="16476"/>
    <m/>
    <x v="0"/>
    <m/>
  </r>
  <r>
    <x v="0"/>
    <x v="5"/>
    <d v="1996-06-01T00:00:00"/>
    <x v="4"/>
    <n v="17543"/>
    <n v="20587"/>
    <n v="38130"/>
    <m/>
    <x v="0"/>
    <m/>
  </r>
  <r>
    <x v="0"/>
    <x v="6"/>
    <d v="1996-07-01T00:00:00"/>
    <x v="4"/>
    <n v="24246"/>
    <n v="26044"/>
    <n v="50290"/>
    <m/>
    <x v="0"/>
    <m/>
  </r>
  <r>
    <x v="0"/>
    <x v="7"/>
    <d v="1996-08-01T00:00:00"/>
    <x v="4"/>
    <n v="27374"/>
    <n v="24771"/>
    <n v="52145"/>
    <m/>
    <x v="0"/>
    <m/>
  </r>
  <r>
    <x v="0"/>
    <x v="8"/>
    <d v="1996-09-01T00:00:00"/>
    <x v="4"/>
    <n v="19637"/>
    <n v="17072"/>
    <n v="36709"/>
    <m/>
    <x v="0"/>
    <m/>
  </r>
  <r>
    <x v="0"/>
    <x v="9"/>
    <d v="1996-10-01T00:00:00"/>
    <x v="4"/>
    <n v="8835"/>
    <n v="7123"/>
    <n v="15958"/>
    <m/>
    <x v="0"/>
    <m/>
  </r>
  <r>
    <x v="0"/>
    <x v="10"/>
    <d v="1996-11-01T00:00:00"/>
    <x v="4"/>
    <n v="4789"/>
    <n v="4807"/>
    <n v="9596"/>
    <m/>
    <x v="0"/>
    <m/>
  </r>
  <r>
    <x v="0"/>
    <x v="11"/>
    <d v="1996-12-01T00:00:00"/>
    <x v="4"/>
    <n v="9774"/>
    <n v="13620"/>
    <n v="23394"/>
    <m/>
    <x v="0"/>
    <m/>
  </r>
  <r>
    <x v="1"/>
    <x v="0"/>
    <d v="1997-01-01T00:00:00"/>
    <x v="4"/>
    <n v="16911"/>
    <n v="14933"/>
    <n v="31844"/>
    <m/>
    <x v="0"/>
    <m/>
  </r>
  <r>
    <x v="1"/>
    <x v="1"/>
    <d v="1997-02-01T00:00:00"/>
    <x v="4"/>
    <n v="18397"/>
    <n v="19575"/>
    <n v="37972"/>
    <m/>
    <x v="0"/>
    <m/>
  </r>
  <r>
    <x v="1"/>
    <x v="2"/>
    <d v="1997-03-01T00:00:00"/>
    <x v="4"/>
    <n v="22529"/>
    <n v="20276"/>
    <n v="42805"/>
    <m/>
    <x v="0"/>
    <m/>
  </r>
  <r>
    <x v="1"/>
    <x v="3"/>
    <d v="1997-04-01T00:00:00"/>
    <x v="4"/>
    <n v="7328"/>
    <n v="5988"/>
    <n v="13316"/>
    <m/>
    <x v="0"/>
    <m/>
  </r>
  <r>
    <x v="1"/>
    <x v="4"/>
    <d v="1997-05-01T00:00:00"/>
    <x v="4"/>
    <n v="7553"/>
    <n v="9360"/>
    <n v="16913"/>
    <m/>
    <x v="0"/>
    <m/>
  </r>
  <r>
    <x v="1"/>
    <x v="5"/>
    <d v="1997-06-01T00:00:00"/>
    <x v="4"/>
    <n v="17527"/>
    <n v="20752"/>
    <n v="38279"/>
    <m/>
    <x v="0"/>
    <m/>
  </r>
  <r>
    <x v="1"/>
    <x v="6"/>
    <d v="1997-07-01T00:00:00"/>
    <x v="4"/>
    <n v="25105"/>
    <n v="26176"/>
    <n v="51281"/>
    <m/>
    <x v="0"/>
    <m/>
  </r>
  <r>
    <x v="1"/>
    <x v="7"/>
    <d v="1997-08-01T00:00:00"/>
    <x v="4"/>
    <n v="26946"/>
    <n v="25478"/>
    <n v="52424"/>
    <m/>
    <x v="0"/>
    <m/>
  </r>
  <r>
    <x v="1"/>
    <x v="8"/>
    <d v="1997-09-01T00:00:00"/>
    <x v="4"/>
    <n v="22508"/>
    <n v="19503"/>
    <n v="42011"/>
    <m/>
    <x v="0"/>
    <m/>
  </r>
  <r>
    <x v="1"/>
    <x v="9"/>
    <d v="1997-10-01T00:00:00"/>
    <x v="4"/>
    <n v="10810"/>
    <n v="8950"/>
    <n v="19760"/>
    <m/>
    <x v="0"/>
    <m/>
  </r>
  <r>
    <x v="1"/>
    <x v="10"/>
    <d v="1997-11-01T00:00:00"/>
    <x v="4"/>
    <n v="5279"/>
    <n v="5664"/>
    <n v="10943"/>
    <m/>
    <x v="0"/>
    <m/>
  </r>
  <r>
    <x v="1"/>
    <x v="11"/>
    <d v="1997-12-01T00:00:00"/>
    <x v="4"/>
    <n v="10614"/>
    <n v="15941"/>
    <n v="26555"/>
    <m/>
    <x v="0"/>
    <m/>
  </r>
  <r>
    <x v="2"/>
    <x v="0"/>
    <d v="1998-01-01T00:00:00"/>
    <x v="4"/>
    <n v="17904"/>
    <n v="16401"/>
    <n v="34305"/>
    <m/>
    <x v="0"/>
    <m/>
  </r>
  <r>
    <x v="2"/>
    <x v="1"/>
    <d v="1998-02-01T00:00:00"/>
    <x v="4"/>
    <n v="19041"/>
    <n v="19627"/>
    <n v="38668"/>
    <m/>
    <x v="0"/>
    <m/>
  </r>
  <r>
    <x v="2"/>
    <x v="2"/>
    <d v="1998-03-01T00:00:00"/>
    <x v="4"/>
    <n v="22016"/>
    <n v="18935"/>
    <n v="40951"/>
    <m/>
    <x v="0"/>
    <m/>
  </r>
  <r>
    <x v="2"/>
    <x v="3"/>
    <d v="1998-04-01T00:00:00"/>
    <x v="4"/>
    <n v="8167"/>
    <n v="7286"/>
    <n v="15453"/>
    <m/>
    <x v="0"/>
    <m/>
  </r>
  <r>
    <x v="2"/>
    <x v="4"/>
    <d v="1998-05-01T00:00:00"/>
    <x v="4"/>
    <n v="8178"/>
    <n v="9670"/>
    <n v="17848"/>
    <m/>
    <x v="0"/>
    <m/>
  </r>
  <r>
    <x v="2"/>
    <x v="5"/>
    <d v="1998-06-01T00:00:00"/>
    <x v="4"/>
    <n v="18743"/>
    <n v="24933"/>
    <n v="43676"/>
    <m/>
    <x v="0"/>
    <m/>
  </r>
  <r>
    <x v="2"/>
    <x v="6"/>
    <d v="1998-07-01T00:00:00"/>
    <x v="4"/>
    <n v="26262"/>
    <n v="27681"/>
    <n v="53943"/>
    <m/>
    <x v="0"/>
    <m/>
  </r>
  <r>
    <x v="2"/>
    <x v="7"/>
    <d v="1998-08-01T00:00:00"/>
    <x v="4"/>
    <n v="28029"/>
    <n v="28146"/>
    <n v="56175"/>
    <m/>
    <x v="0"/>
    <m/>
  </r>
  <r>
    <x v="2"/>
    <x v="8"/>
    <d v="1998-09-01T00:00:00"/>
    <x v="4"/>
    <n v="26777"/>
    <n v="24165"/>
    <n v="50942"/>
    <m/>
    <x v="0"/>
    <m/>
  </r>
  <r>
    <x v="2"/>
    <x v="9"/>
    <d v="1998-10-01T00:00:00"/>
    <x v="4"/>
    <n v="10132"/>
    <n v="8562"/>
    <n v="18694"/>
    <m/>
    <x v="0"/>
    <m/>
  </r>
  <r>
    <x v="2"/>
    <x v="10"/>
    <d v="1998-11-01T00:00:00"/>
    <x v="4"/>
    <n v="4768"/>
    <n v="4943"/>
    <n v="9711"/>
    <m/>
    <x v="0"/>
    <m/>
  </r>
  <r>
    <x v="2"/>
    <x v="11"/>
    <d v="1998-12-01T00:00:00"/>
    <x v="4"/>
    <n v="9567"/>
    <n v="13591"/>
    <n v="23158"/>
    <m/>
    <x v="0"/>
    <m/>
  </r>
  <r>
    <x v="3"/>
    <x v="0"/>
    <d v="1999-01-01T00:00:00"/>
    <x v="4"/>
    <n v="15840"/>
    <n v="14597"/>
    <n v="30437"/>
    <m/>
    <x v="0"/>
    <m/>
  </r>
  <r>
    <x v="3"/>
    <x v="1"/>
    <d v="1999-02-01T00:00:00"/>
    <x v="4"/>
    <n v="16662"/>
    <n v="16624"/>
    <n v="33286"/>
    <m/>
    <x v="0"/>
    <m/>
  </r>
  <r>
    <x v="3"/>
    <x v="2"/>
    <d v="1999-03-01T00:00:00"/>
    <x v="4"/>
    <n v="20185"/>
    <n v="20234"/>
    <n v="40419"/>
    <m/>
    <x v="0"/>
    <m/>
  </r>
  <r>
    <x v="3"/>
    <x v="3"/>
    <d v="1999-04-01T00:00:00"/>
    <x v="4"/>
    <n v="6240"/>
    <n v="4363"/>
    <n v="10603"/>
    <m/>
    <x v="0"/>
    <m/>
  </r>
  <r>
    <x v="3"/>
    <x v="4"/>
    <d v="1999-05-01T00:00:00"/>
    <x v="4"/>
    <n v="6365"/>
    <n v="7755"/>
    <n v="14120"/>
    <m/>
    <x v="0"/>
    <m/>
  </r>
  <r>
    <x v="3"/>
    <x v="5"/>
    <d v="1999-06-01T00:00:00"/>
    <x v="4"/>
    <n v="15226"/>
    <n v="18977"/>
    <n v="34203"/>
    <m/>
    <x v="0"/>
    <m/>
  </r>
  <r>
    <x v="3"/>
    <x v="6"/>
    <d v="1999-07-01T00:00:00"/>
    <x v="4"/>
    <n v="22277"/>
    <n v="15044"/>
    <n v="37321"/>
    <m/>
    <x v="0"/>
    <m/>
  </r>
  <r>
    <x v="3"/>
    <x v="7"/>
    <d v="1999-08-01T00:00:00"/>
    <x v="4"/>
    <n v="24959"/>
    <n v="23628"/>
    <n v="48587"/>
    <m/>
    <x v="0"/>
    <m/>
  </r>
  <r>
    <x v="3"/>
    <x v="8"/>
    <d v="1999-09-01T00:00:00"/>
    <x v="4"/>
    <n v="22069"/>
    <n v="19862"/>
    <n v="41931"/>
    <m/>
    <x v="0"/>
    <m/>
  </r>
  <r>
    <x v="3"/>
    <x v="9"/>
    <d v="1999-10-01T00:00:00"/>
    <x v="4"/>
    <n v="8807"/>
    <n v="8046"/>
    <n v="16853"/>
    <m/>
    <x v="0"/>
    <m/>
  </r>
  <r>
    <x v="3"/>
    <x v="10"/>
    <d v="1999-11-01T00:00:00"/>
    <x v="4"/>
    <n v="4984"/>
    <n v="8046"/>
    <n v="13030"/>
    <m/>
    <x v="0"/>
    <m/>
  </r>
  <r>
    <x v="3"/>
    <x v="11"/>
    <d v="1999-12-01T00:00:00"/>
    <x v="4"/>
    <n v="9737"/>
    <n v="14786"/>
    <n v="24523"/>
    <m/>
    <x v="0"/>
    <m/>
  </r>
  <r>
    <x v="4"/>
    <x v="0"/>
    <d v="2000-01-01T00:00:00"/>
    <x v="4"/>
    <n v="19359"/>
    <n v="17925"/>
    <n v="37284"/>
    <m/>
    <x v="0"/>
    <m/>
  </r>
  <r>
    <x v="4"/>
    <x v="1"/>
    <d v="2000-02-01T00:00:00"/>
    <x v="4"/>
    <n v="20313"/>
    <n v="20821"/>
    <n v="41134"/>
    <m/>
    <x v="0"/>
    <m/>
  </r>
  <r>
    <x v="4"/>
    <x v="2"/>
    <d v="2000-03-01T00:00:00"/>
    <x v="4"/>
    <n v="21615"/>
    <n v="20380"/>
    <n v="41995"/>
    <m/>
    <x v="0"/>
    <m/>
  </r>
  <r>
    <x v="4"/>
    <x v="3"/>
    <d v="2000-04-01T00:00:00"/>
    <x v="4"/>
    <n v="4818"/>
    <n v="3603"/>
    <n v="8421"/>
    <m/>
    <x v="0"/>
    <m/>
  </r>
  <r>
    <x v="4"/>
    <x v="4"/>
    <d v="2000-05-01T00:00:00"/>
    <x v="4"/>
    <n v="3823"/>
    <n v="4677"/>
    <n v="8500"/>
    <m/>
    <x v="0"/>
    <m/>
  </r>
  <r>
    <x v="4"/>
    <x v="5"/>
    <d v="2000-06-01T00:00:00"/>
    <x v="4"/>
    <n v="15737"/>
    <n v="15226"/>
    <n v="30963"/>
    <m/>
    <x v="0"/>
    <m/>
  </r>
  <r>
    <x v="4"/>
    <x v="6"/>
    <d v="2000-07-01T00:00:00"/>
    <x v="4"/>
    <n v="25383"/>
    <n v="25893"/>
    <n v="51276"/>
    <m/>
    <x v="0"/>
    <m/>
  </r>
  <r>
    <x v="4"/>
    <x v="7"/>
    <d v="2000-08-01T00:00:00"/>
    <x v="4"/>
    <n v="25832"/>
    <n v="24959"/>
    <n v="50791"/>
    <m/>
    <x v="0"/>
    <m/>
  </r>
  <r>
    <x v="4"/>
    <x v="8"/>
    <d v="2000-09-01T00:00:00"/>
    <x v="4"/>
    <n v="20049"/>
    <n v="17908"/>
    <n v="37957"/>
    <m/>
    <x v="0"/>
    <m/>
  </r>
  <r>
    <x v="4"/>
    <x v="9"/>
    <d v="2000-10-01T00:00:00"/>
    <x v="4"/>
    <n v="9376"/>
    <n v="8807"/>
    <n v="18183"/>
    <m/>
    <x v="0"/>
    <m/>
  </r>
  <r>
    <x v="4"/>
    <x v="10"/>
    <d v="2000-11-01T00:00:00"/>
    <x v="4"/>
    <n v="5239"/>
    <n v="4984"/>
    <n v="10223"/>
    <m/>
    <x v="0"/>
    <m/>
  </r>
  <r>
    <x v="4"/>
    <x v="11"/>
    <d v="2000-12-01T00:00:00"/>
    <x v="4"/>
    <n v="10469"/>
    <n v="15164"/>
    <n v="25633"/>
    <m/>
    <x v="0"/>
    <m/>
  </r>
  <r>
    <x v="5"/>
    <x v="0"/>
    <d v="2001-01-01T00:00:00"/>
    <x v="4"/>
    <n v="20174"/>
    <n v="18309"/>
    <n v="38483"/>
    <m/>
    <x v="0"/>
    <m/>
  </r>
  <r>
    <x v="5"/>
    <x v="1"/>
    <d v="2001-02-01T00:00:00"/>
    <x v="4"/>
    <n v="19949"/>
    <n v="20313"/>
    <n v="40262"/>
    <m/>
    <x v="0"/>
    <m/>
  </r>
  <r>
    <x v="5"/>
    <x v="2"/>
    <d v="2001-03-01T00:00:00"/>
    <x v="4"/>
    <n v="22530"/>
    <n v="21678"/>
    <n v="44208"/>
    <m/>
    <x v="0"/>
    <m/>
  </r>
  <r>
    <x v="5"/>
    <x v="3"/>
    <d v="2001-04-01T00:00:00"/>
    <x v="4"/>
    <n v="5251"/>
    <n v="4383"/>
    <n v="9634"/>
    <m/>
    <x v="0"/>
    <m/>
  </r>
  <r>
    <x v="5"/>
    <x v="4"/>
    <d v="2001-05-01T00:00:00"/>
    <x v="4"/>
    <n v="6994"/>
    <n v="7653"/>
    <n v="14647"/>
    <m/>
    <x v="0"/>
    <m/>
  </r>
  <r>
    <x v="5"/>
    <x v="5"/>
    <d v="2001-06-01T00:00:00"/>
    <x v="4"/>
    <n v="15687"/>
    <n v="19032"/>
    <n v="34719"/>
    <m/>
    <x v="0"/>
    <m/>
  </r>
  <r>
    <x v="5"/>
    <x v="6"/>
    <d v="2001-07-01T00:00:00"/>
    <x v="4"/>
    <n v="24893"/>
    <n v="25353"/>
    <n v="50246"/>
    <m/>
    <x v="0"/>
    <m/>
  </r>
  <r>
    <x v="5"/>
    <x v="7"/>
    <d v="2001-08-01T00:00:00"/>
    <x v="4"/>
    <n v="26502"/>
    <n v="25832"/>
    <n v="52334"/>
    <m/>
    <x v="0"/>
    <m/>
  </r>
  <r>
    <x v="5"/>
    <x v="8"/>
    <d v="2001-09-01T00:00:00"/>
    <x v="4"/>
    <n v="13730"/>
    <n v="12147"/>
    <n v="25877"/>
    <m/>
    <x v="0"/>
    <m/>
  </r>
  <r>
    <x v="5"/>
    <x v="9"/>
    <d v="2001-10-01T00:00:00"/>
    <x v="4"/>
    <n v="7074"/>
    <n v="5829"/>
    <n v="12903"/>
    <m/>
    <x v="0"/>
    <m/>
  </r>
  <r>
    <x v="5"/>
    <x v="10"/>
    <d v="2001-11-01T00:00:00"/>
    <x v="4"/>
    <n v="4613"/>
    <n v="4429"/>
    <n v="9042"/>
    <m/>
    <x v="0"/>
    <m/>
  </r>
  <r>
    <x v="5"/>
    <x v="11"/>
    <d v="2001-12-01T00:00:00"/>
    <x v="4"/>
    <n v="9366"/>
    <n v="13983"/>
    <n v="23349"/>
    <m/>
    <x v="0"/>
    <m/>
  </r>
  <r>
    <x v="6"/>
    <x v="0"/>
    <d v="2002-01-01T00:00:00"/>
    <x v="4"/>
    <n v="17638"/>
    <n v="15889"/>
    <n v="33527"/>
    <m/>
    <x v="0"/>
    <m/>
  </r>
  <r>
    <x v="6"/>
    <x v="1"/>
    <d v="2002-02-01T00:00:00"/>
    <x v="4"/>
    <n v="20262"/>
    <n v="21009"/>
    <n v="41271"/>
    <m/>
    <x v="0"/>
    <m/>
  </r>
  <r>
    <x v="6"/>
    <x v="2"/>
    <d v="2002-03-01T00:00:00"/>
    <x v="4"/>
    <n v="23301"/>
    <n v="21500"/>
    <n v="44801"/>
    <m/>
    <x v="0"/>
    <m/>
  </r>
  <r>
    <x v="6"/>
    <x v="3"/>
    <d v="2002-04-01T00:00:00"/>
    <x v="4"/>
    <n v="5515"/>
    <n v="5052"/>
    <n v="10567"/>
    <m/>
    <x v="0"/>
    <m/>
  </r>
  <r>
    <x v="6"/>
    <x v="4"/>
    <d v="2002-05-01T00:00:00"/>
    <x v="4"/>
    <n v="6159"/>
    <n v="7669"/>
    <n v="13828"/>
    <m/>
    <x v="0"/>
    <m/>
  </r>
  <r>
    <x v="6"/>
    <x v="5"/>
    <d v="2002-06-01T00:00:00"/>
    <x v="4"/>
    <n v="15659"/>
    <n v="19785"/>
    <n v="35444"/>
    <m/>
    <x v="0"/>
    <m/>
  </r>
  <r>
    <x v="6"/>
    <x v="6"/>
    <d v="2002-07-01T00:00:00"/>
    <x v="4"/>
    <n v="26048"/>
    <n v="26852"/>
    <n v="52900"/>
    <m/>
    <x v="0"/>
    <m/>
  </r>
  <r>
    <x v="6"/>
    <x v="7"/>
    <d v="2002-08-01T00:00:00"/>
    <x v="4"/>
    <n v="29550"/>
    <n v="27684"/>
    <n v="57234"/>
    <m/>
    <x v="0"/>
    <m/>
  </r>
  <r>
    <x v="6"/>
    <x v="8"/>
    <d v="2002-09-01T00:00:00"/>
    <x v="4"/>
    <n v="20926"/>
    <n v="17684"/>
    <n v="38610"/>
    <m/>
    <x v="0"/>
    <m/>
  </r>
  <r>
    <x v="6"/>
    <x v="9"/>
    <d v="2002-10-01T00:00:00"/>
    <x v="4"/>
    <n v="7678"/>
    <n v="6341"/>
    <n v="14019"/>
    <m/>
    <x v="0"/>
    <m/>
  </r>
  <r>
    <x v="6"/>
    <x v="10"/>
    <d v="2002-11-01T00:00:00"/>
    <x v="4"/>
    <n v="5550"/>
    <n v="5047"/>
    <n v="10597"/>
    <m/>
    <x v="0"/>
    <m/>
  </r>
  <r>
    <x v="6"/>
    <x v="11"/>
    <d v="2002-12-01T00:00:00"/>
    <x v="4"/>
    <n v="12130"/>
    <n v="17770"/>
    <n v="29900"/>
    <m/>
    <x v="0"/>
    <m/>
  </r>
  <r>
    <x v="7"/>
    <x v="0"/>
    <d v="2003-01-01T00:00:00"/>
    <x v="4"/>
    <n v="21209"/>
    <n v="18077"/>
    <n v="39286"/>
    <m/>
    <x v="0"/>
    <m/>
  </r>
  <r>
    <x v="7"/>
    <x v="1"/>
    <d v="2003-02-01T00:00:00"/>
    <x v="4"/>
    <n v="21511"/>
    <n v="23240"/>
    <n v="44751"/>
    <m/>
    <x v="0"/>
    <m/>
  </r>
  <r>
    <x v="7"/>
    <x v="2"/>
    <d v="2003-03-01T00:00:00"/>
    <x v="4"/>
    <n v="25469"/>
    <n v="21798"/>
    <n v="47267"/>
    <m/>
    <x v="0"/>
    <m/>
  </r>
  <r>
    <x v="7"/>
    <x v="3"/>
    <d v="2003-04-01T00:00:00"/>
    <x v="4"/>
    <n v="6387"/>
    <n v="5471"/>
    <n v="11858"/>
    <m/>
    <x v="0"/>
    <m/>
  </r>
  <r>
    <x v="7"/>
    <x v="4"/>
    <d v="2003-05-01T00:00:00"/>
    <x v="4"/>
    <n v="7138"/>
    <n v="8082"/>
    <n v="15220"/>
    <m/>
    <x v="0"/>
    <m/>
  </r>
  <r>
    <x v="7"/>
    <x v="5"/>
    <d v="2003-06-01T00:00:00"/>
    <x v="4"/>
    <n v="20070"/>
    <n v="24579"/>
    <n v="44649"/>
    <m/>
    <x v="0"/>
    <m/>
  </r>
  <r>
    <x v="7"/>
    <x v="6"/>
    <d v="2003-07-01T00:00:00"/>
    <x v="4"/>
    <n v="32587"/>
    <n v="34281"/>
    <n v="66868"/>
    <m/>
    <x v="0"/>
    <m/>
  </r>
  <r>
    <x v="7"/>
    <x v="7"/>
    <d v="2003-08-01T00:00:00"/>
    <x v="4"/>
    <n v="37476"/>
    <n v="33959"/>
    <n v="71435"/>
    <m/>
    <x v="0"/>
    <m/>
  </r>
  <r>
    <x v="7"/>
    <x v="8"/>
    <d v="2003-09-01T00:00:00"/>
    <x v="4"/>
    <n v="22444"/>
    <n v="18701"/>
    <n v="41145"/>
    <m/>
    <x v="0"/>
    <m/>
  </r>
  <r>
    <x v="7"/>
    <x v="9"/>
    <d v="2003-10-01T00:00:00"/>
    <x v="4"/>
    <n v="7234"/>
    <n v="6407"/>
    <n v="13641"/>
    <m/>
    <x v="0"/>
    <m/>
  </r>
  <r>
    <x v="7"/>
    <x v="10"/>
    <d v="2003-11-01T00:00:00"/>
    <x v="4"/>
    <n v="5076"/>
    <n v="4852"/>
    <n v="9928"/>
    <m/>
    <x v="0"/>
    <m/>
  </r>
  <r>
    <x v="7"/>
    <x v="11"/>
    <d v="2003-12-01T00:00:00"/>
    <x v="4"/>
    <n v="10929"/>
    <n v="16459"/>
    <n v="27388"/>
    <m/>
    <x v="0"/>
    <m/>
  </r>
  <r>
    <x v="8"/>
    <x v="0"/>
    <d v="2004-01-01T00:00:00"/>
    <x v="4"/>
    <n v="19280"/>
    <n v="17197"/>
    <n v="36477"/>
    <m/>
    <x v="0"/>
    <m/>
  </r>
  <r>
    <x v="8"/>
    <x v="1"/>
    <d v="2004-02-01T00:00:00"/>
    <x v="4"/>
    <n v="21706"/>
    <n v="22021"/>
    <n v="43727"/>
    <m/>
    <x v="0"/>
    <m/>
  </r>
  <r>
    <x v="8"/>
    <x v="2"/>
    <d v="2004-03-01T00:00:00"/>
    <x v="4"/>
    <n v="22770"/>
    <n v="19489"/>
    <n v="42259"/>
    <m/>
    <x v="0"/>
    <m/>
  </r>
  <r>
    <x v="8"/>
    <x v="3"/>
    <d v="2004-04-01T00:00:00"/>
    <x v="4"/>
    <n v="6387"/>
    <n v="5471"/>
    <n v="11858"/>
    <m/>
    <x v="0"/>
    <m/>
  </r>
  <r>
    <x v="8"/>
    <x v="4"/>
    <d v="2004-05-01T00:00:00"/>
    <x v="4"/>
    <n v="7337"/>
    <n v="8082"/>
    <n v="15419"/>
    <m/>
    <x v="0"/>
    <m/>
  </r>
  <r>
    <x v="8"/>
    <x v="5"/>
    <d v="2004-06-01T00:00:00"/>
    <x v="4"/>
    <n v="22959"/>
    <n v="19970"/>
    <n v="42929"/>
    <m/>
    <x v="0"/>
    <m/>
  </r>
  <r>
    <x v="8"/>
    <x v="6"/>
    <d v="2004-07-01T00:00:00"/>
    <x v="4"/>
    <n v="29370"/>
    <n v="32116"/>
    <n v="61486"/>
    <m/>
    <x v="0"/>
    <m/>
  </r>
  <r>
    <x v="8"/>
    <x v="7"/>
    <d v="2004-08-01T00:00:00"/>
    <x v="4"/>
    <n v="33159"/>
    <n v="30416"/>
    <n v="63575"/>
    <m/>
    <x v="0"/>
    <m/>
  </r>
  <r>
    <x v="8"/>
    <x v="8"/>
    <d v="2004-09-01T00:00:00"/>
    <x v="4"/>
    <n v="20970"/>
    <n v="21063"/>
    <n v="42033"/>
    <m/>
    <x v="0"/>
    <m/>
  </r>
  <r>
    <x v="8"/>
    <x v="9"/>
    <d v="2004-10-01T00:00:00"/>
    <x v="4"/>
    <n v="10929"/>
    <n v="17770"/>
    <n v="28699"/>
    <m/>
    <x v="0"/>
    <m/>
  </r>
  <r>
    <x v="8"/>
    <x v="10"/>
    <d v="2004-11-01T00:00:00"/>
    <x v="4"/>
    <n v="6485"/>
    <n v="6144"/>
    <n v="12629"/>
    <m/>
    <x v="0"/>
    <m/>
  </r>
  <r>
    <x v="8"/>
    <x v="11"/>
    <d v="2004-12-01T00:00:00"/>
    <x v="4"/>
    <n v="12786"/>
    <n v="18041"/>
    <n v="30827"/>
    <m/>
    <x v="0"/>
    <m/>
  </r>
  <r>
    <x v="9"/>
    <x v="0"/>
    <d v="2005-01-01T00:00:00"/>
    <x v="4"/>
    <n v="23669"/>
    <n v="21592"/>
    <n v="45261"/>
    <m/>
    <x v="0"/>
    <m/>
  </r>
  <r>
    <x v="9"/>
    <x v="1"/>
    <d v="2005-02-01T00:00:00"/>
    <x v="4"/>
    <n v="24037"/>
    <n v="24243"/>
    <n v="48280"/>
    <m/>
    <x v="0"/>
    <m/>
  </r>
  <r>
    <x v="9"/>
    <x v="2"/>
    <d v="2005-03-01T00:00:00"/>
    <x v="4"/>
    <n v="26994"/>
    <n v="24355"/>
    <n v="51349"/>
    <m/>
    <x v="0"/>
    <m/>
  </r>
  <r>
    <x v="9"/>
    <x v="3"/>
    <d v="2005-04-01T00:00:00"/>
    <x v="4"/>
    <n v="7382"/>
    <n v="5912"/>
    <n v="13294"/>
    <m/>
    <x v="0"/>
    <m/>
  </r>
  <r>
    <x v="9"/>
    <x v="4"/>
    <d v="2005-05-01T00:00:00"/>
    <x v="4"/>
    <n v="8106"/>
    <n v="9816"/>
    <n v="17922"/>
    <m/>
    <x v="0"/>
    <m/>
  </r>
  <r>
    <x v="9"/>
    <x v="5"/>
    <d v="2005-06-01T00:00:00"/>
    <x v="4"/>
    <n v="26431"/>
    <n v="31291"/>
    <n v="57722"/>
    <m/>
    <x v="0"/>
    <m/>
  </r>
  <r>
    <x v="9"/>
    <x v="6"/>
    <d v="2005-07-01T00:00:00"/>
    <x v="4"/>
    <n v="36176"/>
    <n v="33562"/>
    <n v="69738"/>
    <m/>
    <x v="0"/>
    <m/>
  </r>
  <r>
    <x v="9"/>
    <x v="7"/>
    <d v="2005-08-01T00:00:00"/>
    <x v="4"/>
    <n v="36077"/>
    <n v="33475"/>
    <n v="69552"/>
    <m/>
    <x v="0"/>
    <m/>
  </r>
  <r>
    <x v="9"/>
    <x v="8"/>
    <d v="2005-09-01T00:00:00"/>
    <x v="4"/>
    <n v="27708"/>
    <n v="25123"/>
    <n v="52831"/>
    <m/>
    <x v="0"/>
    <m/>
  </r>
  <r>
    <x v="9"/>
    <x v="9"/>
    <d v="2005-10-01T00:00:00"/>
    <x v="4"/>
    <n v="11077"/>
    <n v="8850"/>
    <n v="19927"/>
    <m/>
    <x v="0"/>
    <m/>
  </r>
  <r>
    <x v="9"/>
    <x v="10"/>
    <d v="2005-11-01T00:00:00"/>
    <x v="4"/>
    <n v="6882"/>
    <n v="6698"/>
    <n v="13580"/>
    <m/>
    <x v="0"/>
    <m/>
  </r>
  <r>
    <x v="9"/>
    <x v="11"/>
    <d v="2005-12-01T00:00:00"/>
    <x v="4"/>
    <n v="13799"/>
    <n v="18940"/>
    <n v="32739"/>
    <m/>
    <x v="0"/>
    <m/>
  </r>
  <r>
    <x v="10"/>
    <x v="0"/>
    <d v="2006-01-01T00:00:00"/>
    <x v="4"/>
    <n v="26166"/>
    <n v="24044"/>
    <n v="50210"/>
    <m/>
    <x v="0"/>
    <m/>
  </r>
  <r>
    <x v="10"/>
    <x v="1"/>
    <d v="2006-02-01T00:00:00"/>
    <x v="4"/>
    <n v="26947"/>
    <n v="28531"/>
    <n v="55478"/>
    <m/>
    <x v="0"/>
    <m/>
  </r>
  <r>
    <x v="10"/>
    <x v="2"/>
    <d v="2006-03-01T00:00:00"/>
    <x v="4"/>
    <n v="30674"/>
    <n v="27485"/>
    <n v="58159"/>
    <m/>
    <x v="0"/>
    <m/>
  </r>
  <r>
    <x v="10"/>
    <x v="3"/>
    <d v="2006-04-01T00:00:00"/>
    <x v="4"/>
    <n v="7958"/>
    <n v="6828"/>
    <n v="14786"/>
    <m/>
    <x v="0"/>
    <m/>
  </r>
  <r>
    <x v="10"/>
    <x v="4"/>
    <d v="2006-05-01T00:00:00"/>
    <x v="4"/>
    <n v="8992"/>
    <n v="10963"/>
    <n v="19955"/>
    <m/>
    <x v="0"/>
    <m/>
  </r>
  <r>
    <x v="10"/>
    <x v="5"/>
    <d v="2006-06-01T00:00:00"/>
    <x v="4"/>
    <n v="28572"/>
    <n v="34145"/>
    <n v="62717"/>
    <m/>
    <x v="0"/>
    <m/>
  </r>
  <r>
    <x v="10"/>
    <x v="6"/>
    <d v="2006-07-01T00:00:00"/>
    <x v="4"/>
    <n v="41663"/>
    <n v="42438"/>
    <n v="84101"/>
    <m/>
    <x v="0"/>
    <m/>
  </r>
  <r>
    <x v="10"/>
    <x v="7"/>
    <d v="2006-08-01T00:00:00"/>
    <x v="4"/>
    <n v="41778"/>
    <n v="38768"/>
    <n v="80546"/>
    <m/>
    <x v="0"/>
    <m/>
  </r>
  <r>
    <x v="10"/>
    <x v="8"/>
    <d v="2006-09-01T00:00:00"/>
    <x v="4"/>
    <n v="30230"/>
    <n v="27115"/>
    <n v="57345"/>
    <m/>
    <x v="0"/>
    <m/>
  </r>
  <r>
    <x v="10"/>
    <x v="9"/>
    <d v="2006-10-01T00:00:00"/>
    <x v="4"/>
    <n v="11292"/>
    <n v="9213"/>
    <n v="20505"/>
    <m/>
    <x v="0"/>
    <m/>
  </r>
  <r>
    <x v="10"/>
    <x v="10"/>
    <d v="2006-11-01T00:00:00"/>
    <x v="4"/>
    <n v="7875"/>
    <n v="7662"/>
    <n v="15537"/>
    <m/>
    <x v="0"/>
    <m/>
  </r>
  <r>
    <x v="10"/>
    <x v="11"/>
    <d v="2006-12-01T00:00:00"/>
    <x v="4"/>
    <n v="15534"/>
    <n v="21036"/>
    <n v="36570"/>
    <m/>
    <x v="0"/>
    <m/>
  </r>
  <r>
    <x v="11"/>
    <x v="0"/>
    <d v="2007-01-01T00:00:00"/>
    <x v="4"/>
    <n v="24253"/>
    <n v="20628"/>
    <n v="44881"/>
    <m/>
    <x v="0"/>
    <m/>
  </r>
  <r>
    <x v="11"/>
    <x v="1"/>
    <d v="2007-02-01T00:00:00"/>
    <x v="4"/>
    <n v="22911"/>
    <n v="22550"/>
    <n v="45461"/>
    <m/>
    <x v="0"/>
    <m/>
  </r>
  <r>
    <x v="11"/>
    <x v="2"/>
    <d v="2007-03-01T00:00:00"/>
    <x v="4"/>
    <n v="25569"/>
    <n v="22849"/>
    <n v="48418"/>
    <m/>
    <x v="0"/>
    <m/>
  </r>
  <r>
    <x v="11"/>
    <x v="3"/>
    <d v="2007-04-01T00:00:00"/>
    <x v="4"/>
    <n v="10390"/>
    <n v="7605"/>
    <n v="17995"/>
    <m/>
    <x v="0"/>
    <m/>
  </r>
  <r>
    <x v="11"/>
    <x v="4"/>
    <d v="2007-05-01T00:00:00"/>
    <x v="4"/>
    <n v="8828"/>
    <n v="10224"/>
    <n v="19052"/>
    <m/>
    <x v="0"/>
    <m/>
  </r>
  <r>
    <x v="11"/>
    <x v="5"/>
    <d v="2007-06-01T00:00:00"/>
    <x v="4"/>
    <n v="28568"/>
    <n v="33116"/>
    <n v="61684"/>
    <m/>
    <x v="0"/>
    <m/>
  </r>
  <r>
    <x v="11"/>
    <x v="6"/>
    <d v="2007-07-01T00:00:00"/>
    <x v="4"/>
    <n v="42810"/>
    <n v="41300"/>
    <n v="84110"/>
    <m/>
    <x v="0"/>
    <m/>
  </r>
  <r>
    <x v="11"/>
    <x v="7"/>
    <d v="2007-08-01T00:00:00"/>
    <x v="4"/>
    <n v="43986"/>
    <n v="37936"/>
    <n v="81922"/>
    <m/>
    <x v="0"/>
    <m/>
  </r>
  <r>
    <x v="11"/>
    <x v="8"/>
    <d v="2007-09-01T00:00:00"/>
    <x v="4"/>
    <n v="33150"/>
    <n v="27791"/>
    <n v="60941"/>
    <m/>
    <x v="0"/>
    <m/>
  </r>
  <r>
    <x v="11"/>
    <x v="9"/>
    <d v="2007-10-01T00:00:00"/>
    <x v="4"/>
    <n v="13495"/>
    <n v="11049"/>
    <n v="24544"/>
    <m/>
    <x v="0"/>
    <m/>
  </r>
  <r>
    <x v="11"/>
    <x v="10"/>
    <d v="2007-11-01T00:00:00"/>
    <x v="4"/>
    <n v="7711"/>
    <n v="6461"/>
    <n v="14172"/>
    <m/>
    <x v="0"/>
    <m/>
  </r>
  <r>
    <x v="11"/>
    <x v="11"/>
    <d v="2007-12-01T00:00:00"/>
    <x v="4"/>
    <n v="15690"/>
    <n v="22533"/>
    <n v="38223"/>
    <m/>
    <x v="0"/>
    <m/>
  </r>
  <r>
    <x v="12"/>
    <x v="0"/>
    <d v="2008-01-01T00:00:00"/>
    <x v="4"/>
    <n v="26008"/>
    <n v="23710"/>
    <n v="49718"/>
    <m/>
    <x v="0"/>
    <m/>
  </r>
  <r>
    <x v="12"/>
    <x v="1"/>
    <d v="2008-02-01T00:00:00"/>
    <x v="4"/>
    <n v="27824"/>
    <n v="28021"/>
    <n v="55845"/>
    <m/>
    <x v="0"/>
    <m/>
  </r>
  <r>
    <x v="12"/>
    <x v="2"/>
    <d v="2008-03-01T00:00:00"/>
    <x v="4"/>
    <n v="30333"/>
    <n v="26870"/>
    <n v="57203"/>
    <m/>
    <x v="0"/>
    <m/>
  </r>
  <r>
    <x v="12"/>
    <x v="3"/>
    <d v="2008-04-01T00:00:00"/>
    <x v="4"/>
    <n v="8692"/>
    <n v="6890"/>
    <n v="15582"/>
    <m/>
    <x v="0"/>
    <m/>
  </r>
  <r>
    <x v="12"/>
    <x v="4"/>
    <d v="2008-05-01T00:00:00"/>
    <x v="4"/>
    <n v="12967"/>
    <n v="16118"/>
    <n v="29085"/>
    <m/>
    <x v="0"/>
    <m/>
  </r>
  <r>
    <x v="12"/>
    <x v="5"/>
    <d v="2008-06-01T00:00:00"/>
    <x v="4"/>
    <n v="36363"/>
    <n v="42043"/>
    <n v="78406"/>
    <m/>
    <x v="0"/>
    <m/>
  </r>
  <r>
    <x v="12"/>
    <x v="6"/>
    <d v="2008-07-01T00:00:00"/>
    <x v="4"/>
    <n v="47327"/>
    <n v="47621"/>
    <n v="94948"/>
    <m/>
    <x v="0"/>
    <m/>
  </r>
  <r>
    <x v="12"/>
    <x v="7"/>
    <d v="2008-08-01T00:00:00"/>
    <x v="4"/>
    <n v="52145"/>
    <n v="47359"/>
    <n v="99504"/>
    <m/>
    <x v="0"/>
    <m/>
  </r>
  <r>
    <x v="12"/>
    <x v="8"/>
    <d v="2008-09-01T00:00:00"/>
    <x v="4"/>
    <n v="32324"/>
    <n v="27166"/>
    <n v="59490"/>
    <m/>
    <x v="0"/>
    <m/>
  </r>
  <r>
    <x v="12"/>
    <x v="9"/>
    <d v="2008-10-01T00:00:00"/>
    <x v="4"/>
    <n v="12109"/>
    <n v="10059"/>
    <n v="22168"/>
    <m/>
    <x v="0"/>
    <m/>
  </r>
  <r>
    <x v="12"/>
    <x v="10"/>
    <d v="2008-11-01T00:00:00"/>
    <x v="4"/>
    <n v="6074"/>
    <n v="6014"/>
    <n v="12088"/>
    <m/>
    <x v="0"/>
    <m/>
  </r>
  <r>
    <x v="12"/>
    <x v="11"/>
    <d v="2008-12-01T00:00:00"/>
    <x v="4"/>
    <n v="11853"/>
    <n v="18077"/>
    <n v="29930"/>
    <m/>
    <x v="0"/>
    <m/>
  </r>
  <r>
    <x v="13"/>
    <x v="0"/>
    <d v="2009-01-01T00:00:00"/>
    <x v="4"/>
    <n v="22931"/>
    <n v="20401"/>
    <n v="43332"/>
    <m/>
    <x v="0"/>
    <m/>
  </r>
  <r>
    <x v="13"/>
    <x v="1"/>
    <d v="2009-02-01T00:00:00"/>
    <x v="4"/>
    <n v="24822"/>
    <n v="24605"/>
    <n v="49427"/>
    <m/>
    <x v="0"/>
    <m/>
  </r>
  <r>
    <x v="13"/>
    <x v="2"/>
    <d v="2009-03-01T00:00:00"/>
    <x v="4"/>
    <n v="27435"/>
    <n v="21716"/>
    <n v="49151"/>
    <m/>
    <x v="0"/>
    <m/>
  </r>
  <r>
    <x v="13"/>
    <x v="3"/>
    <d v="2009-04-01T00:00:00"/>
    <x v="4"/>
    <n v="8198"/>
    <n v="7578"/>
    <n v="15776"/>
    <m/>
    <x v="0"/>
    <m/>
  </r>
  <r>
    <x v="13"/>
    <x v="4"/>
    <d v="2009-05-01T00:00:00"/>
    <x v="4"/>
    <n v="8329"/>
    <n v="9928"/>
    <n v="18257"/>
    <m/>
    <x v="0"/>
    <m/>
  </r>
  <r>
    <x v="13"/>
    <x v="5"/>
    <d v="2009-06-01T00:00:00"/>
    <x v="4"/>
    <n v="29986"/>
    <n v="34713"/>
    <n v="64699"/>
    <m/>
    <x v="0"/>
    <m/>
  </r>
  <r>
    <x v="13"/>
    <x v="6"/>
    <d v="2009-07-01T00:00:00"/>
    <x v="4"/>
    <n v="45086"/>
    <n v="47456"/>
    <n v="92542"/>
    <m/>
    <x v="0"/>
    <m/>
  </r>
  <r>
    <x v="13"/>
    <x v="7"/>
    <d v="2009-08-01T00:00:00"/>
    <x v="4"/>
    <n v="52879"/>
    <n v="49603"/>
    <n v="102482"/>
    <m/>
    <x v="0"/>
    <m/>
  </r>
  <r>
    <x v="13"/>
    <x v="8"/>
    <d v="2009-09-01T00:00:00"/>
    <x v="4"/>
    <n v="33037"/>
    <n v="29241"/>
    <n v="62278"/>
    <m/>
    <x v="0"/>
    <m/>
  </r>
  <r>
    <x v="13"/>
    <x v="9"/>
    <d v="2009-10-01T00:00:00"/>
    <x v="4"/>
    <n v="12411"/>
    <n v="10014"/>
    <n v="22425"/>
    <m/>
    <x v="0"/>
    <m/>
  </r>
  <r>
    <x v="13"/>
    <x v="10"/>
    <d v="2009-11-01T00:00:00"/>
    <x v="4"/>
    <n v="7277"/>
    <n v="7045"/>
    <n v="14322"/>
    <m/>
    <x v="0"/>
    <m/>
  </r>
  <r>
    <x v="13"/>
    <x v="11"/>
    <d v="2009-12-01T00:00:00"/>
    <x v="4"/>
    <n v="15166"/>
    <n v="22004"/>
    <n v="37170"/>
    <m/>
    <x v="0"/>
    <m/>
  </r>
  <r>
    <x v="14"/>
    <x v="0"/>
    <d v="2010-01-01T00:00:00"/>
    <x v="4"/>
    <n v="23905"/>
    <n v="19392"/>
    <n v="43297"/>
    <m/>
    <x v="0"/>
    <m/>
  </r>
  <r>
    <x v="14"/>
    <x v="1"/>
    <d v="2010-02-01T00:00:00"/>
    <x v="4"/>
    <n v="24817"/>
    <n v="25267"/>
    <n v="50084"/>
    <m/>
    <x v="0"/>
    <m/>
  </r>
  <r>
    <x v="14"/>
    <x v="2"/>
    <d v="2010-03-01T00:00:00"/>
    <x v="4"/>
    <n v="26931"/>
    <n v="25683"/>
    <n v="52614"/>
    <m/>
    <x v="0"/>
    <m/>
  </r>
  <r>
    <x v="14"/>
    <x v="3"/>
    <d v="2010-04-01T00:00:00"/>
    <x v="4"/>
    <n v="9803"/>
    <n v="7582"/>
    <n v="17385"/>
    <m/>
    <x v="0"/>
    <m/>
  </r>
  <r>
    <x v="14"/>
    <x v="4"/>
    <d v="2010-05-01T00:00:00"/>
    <x v="4"/>
    <n v="10630"/>
    <n v="13237"/>
    <n v="23867"/>
    <m/>
    <x v="0"/>
    <m/>
  </r>
  <r>
    <x v="14"/>
    <x v="5"/>
    <d v="2010-06-01T00:00:00"/>
    <x v="4"/>
    <n v="27329"/>
    <n v="32130"/>
    <n v="59459"/>
    <m/>
    <x v="0"/>
    <m/>
  </r>
  <r>
    <x v="14"/>
    <x v="6"/>
    <d v="2010-07-01T00:00:00"/>
    <x v="4"/>
    <n v="46197"/>
    <n v="48663"/>
    <n v="94860"/>
    <m/>
    <x v="0"/>
    <m/>
  </r>
  <r>
    <x v="14"/>
    <x v="7"/>
    <d v="2010-08-01T00:00:00"/>
    <x v="4"/>
    <n v="50501"/>
    <n v="45080"/>
    <n v="95581"/>
    <m/>
    <x v="0"/>
    <m/>
  </r>
  <r>
    <x v="14"/>
    <x v="8"/>
    <d v="2010-09-01T00:00:00"/>
    <x v="4"/>
    <n v="35019"/>
    <n v="30741"/>
    <n v="65760"/>
    <m/>
    <x v="0"/>
    <m/>
  </r>
  <r>
    <x v="14"/>
    <x v="9"/>
    <d v="2010-10-01T00:00:00"/>
    <x v="4"/>
    <n v="13257"/>
    <n v="10305"/>
    <n v="23562"/>
    <m/>
    <x v="0"/>
    <m/>
  </r>
  <r>
    <x v="14"/>
    <x v="10"/>
    <d v="2010-11-01T00:00:00"/>
    <x v="4"/>
    <n v="7296"/>
    <n v="7320"/>
    <n v="14616"/>
    <m/>
    <x v="0"/>
    <m/>
  </r>
  <r>
    <x v="14"/>
    <x v="11"/>
    <d v="2010-12-01T00:00:00"/>
    <x v="4"/>
    <n v="14714"/>
    <n v="19549"/>
    <n v="34263"/>
    <m/>
    <x v="0"/>
    <m/>
  </r>
  <r>
    <x v="15"/>
    <x v="0"/>
    <d v="2011-01-01T00:00:00"/>
    <x v="4"/>
    <n v="23511"/>
    <n v="19229"/>
    <n v="42740"/>
    <m/>
    <x v="0"/>
    <m/>
  </r>
  <r>
    <x v="15"/>
    <x v="1"/>
    <d v="2011-02-01T00:00:00"/>
    <x v="4"/>
    <n v="22961"/>
    <n v="22929"/>
    <n v="45890"/>
    <m/>
    <x v="0"/>
    <m/>
  </r>
  <r>
    <x v="15"/>
    <x v="2"/>
    <d v="2011-03-01T00:00:00"/>
    <x v="4"/>
    <n v="25338"/>
    <n v="21911"/>
    <n v="47249"/>
    <m/>
    <x v="0"/>
    <m/>
  </r>
  <r>
    <x v="15"/>
    <x v="3"/>
    <d v="2011-04-01T00:00:00"/>
    <x v="4"/>
    <n v="7823"/>
    <n v="7033"/>
    <n v="14856"/>
    <m/>
    <x v="0"/>
    <m/>
  </r>
  <r>
    <x v="15"/>
    <x v="4"/>
    <d v="2011-05-01T00:00:00"/>
    <x v="4"/>
    <n v="10558"/>
    <n v="13091"/>
    <n v="23649"/>
    <m/>
    <x v="0"/>
    <m/>
  </r>
  <r>
    <x v="15"/>
    <x v="5"/>
    <d v="2011-06-01T00:00:00"/>
    <x v="4"/>
    <n v="27684"/>
    <n v="33878"/>
    <n v="61562"/>
    <m/>
    <x v="0"/>
    <m/>
  </r>
  <r>
    <x v="15"/>
    <x v="6"/>
    <d v="2011-07-01T00:00:00"/>
    <x v="4"/>
    <n v="46590"/>
    <n v="47639"/>
    <n v="94229"/>
    <m/>
    <x v="0"/>
    <m/>
  </r>
  <r>
    <x v="15"/>
    <x v="7"/>
    <d v="2011-08-01T00:00:00"/>
    <x v="4"/>
    <n v="49540"/>
    <n v="44732"/>
    <n v="94272"/>
    <m/>
    <x v="0"/>
    <m/>
  </r>
  <r>
    <x v="15"/>
    <x v="8"/>
    <d v="2011-09-01T00:00:00"/>
    <x v="4"/>
    <n v="32132"/>
    <n v="26576"/>
    <n v="58708"/>
    <m/>
    <x v="0"/>
    <m/>
  </r>
  <r>
    <x v="15"/>
    <x v="9"/>
    <d v="2011-10-01T00:00:00"/>
    <x v="4"/>
    <n v="11482"/>
    <n v="9623"/>
    <n v="21105"/>
    <m/>
    <x v="0"/>
    <m/>
  </r>
  <r>
    <x v="15"/>
    <x v="10"/>
    <d v="2011-11-01T00:00:00"/>
    <x v="4"/>
    <n v="6341"/>
    <n v="6105"/>
    <n v="12446"/>
    <m/>
    <x v="0"/>
    <m/>
  </r>
  <r>
    <x v="15"/>
    <x v="11"/>
    <d v="2011-12-01T00:00:00"/>
    <x v="4"/>
    <n v="14577"/>
    <n v="19967"/>
    <n v="34544"/>
    <m/>
    <x v="0"/>
    <m/>
  </r>
  <r>
    <x v="16"/>
    <x v="0"/>
    <d v="2012-01-01T00:00:00"/>
    <x v="4"/>
    <n v="20232"/>
    <n v="16698"/>
    <n v="36930"/>
    <m/>
    <x v="0"/>
    <m/>
  </r>
  <r>
    <x v="16"/>
    <x v="1"/>
    <d v="2012-02-01T00:00:00"/>
    <x v="4"/>
    <n v="21184"/>
    <n v="21756"/>
    <n v="42940"/>
    <m/>
    <x v="0"/>
    <m/>
  </r>
  <r>
    <x v="16"/>
    <x v="2"/>
    <d v="2012-03-01T00:00:00"/>
    <x v="4"/>
    <n v="24801"/>
    <n v="22657"/>
    <n v="47458"/>
    <m/>
    <x v="0"/>
    <m/>
  </r>
  <r>
    <x v="16"/>
    <x v="3"/>
    <d v="2012-04-01T00:00:00"/>
    <x v="4"/>
    <n v="8030"/>
    <n v="7001"/>
    <n v="15031"/>
    <m/>
    <x v="0"/>
    <m/>
  </r>
  <r>
    <x v="16"/>
    <x v="4"/>
    <d v="2012-05-01T00:00:00"/>
    <x v="4"/>
    <n v="10072"/>
    <n v="12213"/>
    <n v="22285"/>
    <m/>
    <x v="0"/>
    <m/>
  </r>
  <r>
    <x v="16"/>
    <x v="5"/>
    <d v="2012-06-01T00:00:00"/>
    <x v="4"/>
    <n v="27120"/>
    <n v="34359"/>
    <n v="61479"/>
    <m/>
    <x v="0"/>
    <m/>
  </r>
  <r>
    <x v="16"/>
    <x v="6"/>
    <d v="2012-07-01T00:00:00"/>
    <x v="4"/>
    <n v="45206"/>
    <n v="49249"/>
    <n v="94455"/>
    <m/>
    <x v="0"/>
    <m/>
  </r>
  <r>
    <x v="16"/>
    <x v="7"/>
    <d v="2012-08-01T00:00:00"/>
    <x v="4"/>
    <n v="49149"/>
    <n v="43485"/>
    <n v="92634"/>
    <m/>
    <x v="0"/>
    <m/>
  </r>
  <r>
    <x v="16"/>
    <x v="8"/>
    <d v="2012-09-01T00:00:00"/>
    <x v="4"/>
    <n v="32503"/>
    <n v="27635"/>
    <n v="60138"/>
    <m/>
    <x v="0"/>
    <m/>
  </r>
  <r>
    <x v="16"/>
    <x v="9"/>
    <d v="2012-10-01T00:00:00"/>
    <x v="4"/>
    <n v="12435"/>
    <n v="9643"/>
    <n v="22078"/>
    <m/>
    <x v="0"/>
    <m/>
  </r>
  <r>
    <x v="16"/>
    <x v="10"/>
    <d v="2012-11-01T00:00:00"/>
    <x v="4"/>
    <n v="7024"/>
    <n v="6976"/>
    <n v="14000"/>
    <m/>
    <x v="0"/>
    <m/>
  </r>
  <r>
    <x v="16"/>
    <x v="11"/>
    <d v="2012-12-01T00:00:00"/>
    <x v="4"/>
    <n v="14411"/>
    <n v="18591"/>
    <n v="33002"/>
    <m/>
    <x v="0"/>
    <m/>
  </r>
  <r>
    <x v="17"/>
    <x v="0"/>
    <d v="2013-01-01T00:00:00"/>
    <x v="4"/>
    <n v="23728"/>
    <n v="19072"/>
    <n v="42800"/>
    <m/>
    <x v="0"/>
    <m/>
  </r>
  <r>
    <x v="17"/>
    <x v="1"/>
    <d v="2013-02-01T00:00:00"/>
    <x v="4"/>
    <n v="24991"/>
    <n v="24897"/>
    <n v="49888"/>
    <m/>
    <x v="0"/>
    <m/>
  </r>
  <r>
    <x v="17"/>
    <x v="2"/>
    <d v="2013-03-01T00:00:00"/>
    <x v="4"/>
    <n v="26908"/>
    <n v="23759"/>
    <n v="50667"/>
    <m/>
    <x v="0"/>
    <m/>
  </r>
  <r>
    <x v="17"/>
    <x v="3"/>
    <d v="2013-04-01T00:00:00"/>
    <x v="4"/>
    <n v="8220"/>
    <n v="7524"/>
    <n v="15744"/>
    <m/>
    <x v="0"/>
    <m/>
  </r>
  <r>
    <x v="17"/>
    <x v="4"/>
    <d v="2013-05-01T00:00:00"/>
    <x v="4"/>
    <n v="11782"/>
    <n v="13865"/>
    <n v="25647"/>
    <m/>
    <x v="0"/>
    <m/>
  </r>
  <r>
    <x v="17"/>
    <x v="5"/>
    <d v="2013-06-01T00:00:00"/>
    <x v="4"/>
    <n v="29440"/>
    <n v="34508"/>
    <n v="63948"/>
    <m/>
    <x v="0"/>
    <m/>
  </r>
  <r>
    <x v="17"/>
    <x v="6"/>
    <d v="2013-07-01T00:00:00"/>
    <x v="4"/>
    <n v="46592"/>
    <n v="49078"/>
    <n v="95670"/>
    <m/>
    <x v="0"/>
    <m/>
  </r>
  <r>
    <x v="17"/>
    <x v="7"/>
    <d v="2013-08-01T00:00:00"/>
    <x v="4"/>
    <n v="49991"/>
    <n v="48295"/>
    <n v="98286"/>
    <m/>
    <x v="0"/>
    <m/>
  </r>
  <r>
    <x v="17"/>
    <x v="8"/>
    <d v="2013-09-01T00:00:00"/>
    <x v="4"/>
    <n v="33588"/>
    <n v="24903"/>
    <n v="58491"/>
    <m/>
    <x v="0"/>
    <m/>
  </r>
  <r>
    <x v="17"/>
    <x v="9"/>
    <d v="2013-10-01T00:00:00"/>
    <x v="4"/>
    <n v="13229"/>
    <n v="10478"/>
    <n v="23707"/>
    <m/>
    <x v="0"/>
    <m/>
  </r>
  <r>
    <x v="17"/>
    <x v="10"/>
    <d v="2013-11-01T00:00:00"/>
    <x v="4"/>
    <n v="7269"/>
    <n v="7156"/>
    <n v="14425"/>
    <m/>
    <x v="0"/>
    <m/>
  </r>
  <r>
    <x v="17"/>
    <x v="11"/>
    <d v="2013-12-01T00:00:00"/>
    <x v="4"/>
    <n v="14877"/>
    <n v="22691"/>
    <n v="37568"/>
    <m/>
    <x v="0"/>
    <m/>
  </r>
  <r>
    <x v="18"/>
    <x v="0"/>
    <d v="2014-01-01T00:00:00"/>
    <x v="4"/>
    <n v="26154"/>
    <n v="22252"/>
    <n v="48406"/>
    <m/>
    <x v="0"/>
    <m/>
  </r>
  <r>
    <x v="18"/>
    <x v="1"/>
    <d v="2014-02-01T00:00:00"/>
    <x v="4"/>
    <n v="27165"/>
    <n v="28439"/>
    <n v="55604"/>
    <m/>
    <x v="0"/>
    <m/>
  </r>
  <r>
    <x v="18"/>
    <x v="2"/>
    <d v="2014-03-01T00:00:00"/>
    <x v="4"/>
    <n v="32118"/>
    <n v="29777"/>
    <n v="61895"/>
    <m/>
    <x v="0"/>
    <m/>
  </r>
  <r>
    <x v="18"/>
    <x v="3"/>
    <d v="2014-04-01T00:00:00"/>
    <x v="4"/>
    <n v="8040"/>
    <n v="7476"/>
    <n v="15516"/>
    <m/>
    <x v="0"/>
    <m/>
  </r>
  <r>
    <x v="18"/>
    <x v="4"/>
    <d v="2014-05-01T00:00:00"/>
    <x v="4"/>
    <n v="13089"/>
    <n v="15510"/>
    <n v="28599"/>
    <m/>
    <x v="0"/>
    <m/>
  </r>
  <r>
    <x v="18"/>
    <x v="5"/>
    <d v="2014-06-01T00:00:00"/>
    <x v="4"/>
    <n v="32830"/>
    <n v="38091"/>
    <n v="70921"/>
    <m/>
    <x v="0"/>
    <m/>
  </r>
  <r>
    <x v="18"/>
    <x v="6"/>
    <d v="2014-07-01T00:00:00"/>
    <x v="4"/>
    <n v="48107"/>
    <n v="50121"/>
    <n v="98228"/>
    <m/>
    <x v="0"/>
    <m/>
  </r>
  <r>
    <x v="18"/>
    <x v="7"/>
    <d v="2014-08-01T00:00:00"/>
    <x v="4"/>
    <n v="52254"/>
    <n v="50246"/>
    <n v="102500"/>
    <m/>
    <x v="0"/>
    <m/>
  </r>
  <r>
    <x v="18"/>
    <x v="8"/>
    <d v="2014-09-01T00:00:00"/>
    <x v="4"/>
    <n v="33139"/>
    <n v="28747"/>
    <n v="61886"/>
    <m/>
    <x v="0"/>
    <m/>
  </r>
  <r>
    <x v="18"/>
    <x v="9"/>
    <d v="2014-10-01T00:00:00"/>
    <x v="4"/>
    <n v="14823"/>
    <n v="11460"/>
    <n v="26283"/>
    <m/>
    <x v="0"/>
    <m/>
  </r>
  <r>
    <x v="18"/>
    <x v="10"/>
    <d v="2014-11-01T00:00:00"/>
    <x v="4"/>
    <n v="7249"/>
    <n v="7124"/>
    <n v="14373"/>
    <m/>
    <x v="0"/>
    <m/>
  </r>
  <r>
    <x v="18"/>
    <x v="11"/>
    <d v="2014-12-01T00:00:00"/>
    <x v="4"/>
    <n v="17053"/>
    <n v="25514"/>
    <n v="42567"/>
    <m/>
    <x v="0"/>
    <m/>
  </r>
  <r>
    <x v="19"/>
    <x v="0"/>
    <d v="2015-01-01T00:00:00"/>
    <x v="4"/>
    <n v="26801"/>
    <n v="22471"/>
    <n v="49272"/>
    <m/>
    <x v="0"/>
    <m/>
  </r>
  <r>
    <x v="19"/>
    <x v="1"/>
    <d v="2015-02-01T00:00:00"/>
    <x v="4"/>
    <n v="27349"/>
    <n v="28140"/>
    <n v="55489"/>
    <m/>
    <x v="0"/>
    <m/>
  </r>
  <r>
    <x v="19"/>
    <x v="2"/>
    <d v="2015-03-01T00:00:00"/>
    <x v="4"/>
    <n v="29513"/>
    <n v="28723"/>
    <n v="58236"/>
    <m/>
    <x v="0"/>
    <m/>
  </r>
  <r>
    <x v="19"/>
    <x v="3"/>
    <d v="2015-04-01T00:00:00"/>
    <x v="4"/>
    <n v="8457"/>
    <n v="8527"/>
    <n v="16984"/>
    <m/>
    <x v="0"/>
    <m/>
  </r>
  <r>
    <x v="19"/>
    <x v="4"/>
    <d v="2015-05-01T00:00:00"/>
    <x v="4"/>
    <n v="11851"/>
    <n v="14125"/>
    <n v="25976"/>
    <m/>
    <x v="0"/>
    <m/>
  </r>
  <r>
    <x v="19"/>
    <x v="5"/>
    <d v="2015-06-01T00:00:00"/>
    <x v="4"/>
    <n v="32111"/>
    <n v="38603"/>
    <n v="70714"/>
    <m/>
    <x v="0"/>
    <m/>
  </r>
  <r>
    <x v="19"/>
    <x v="6"/>
    <d v="2015-07-01T00:00:00"/>
    <x v="4"/>
    <n v="45994"/>
    <n v="48801"/>
    <n v="94795"/>
    <m/>
    <x v="0"/>
    <m/>
  </r>
  <r>
    <x v="19"/>
    <x v="7"/>
    <d v="2015-08-01T00:00:00"/>
    <x v="4"/>
    <n v="50408"/>
    <n v="46367"/>
    <n v="96775"/>
    <m/>
    <x v="0"/>
    <m/>
  </r>
  <r>
    <x v="19"/>
    <x v="8"/>
    <d v="2015-09-01T00:00:00"/>
    <x v="4"/>
    <n v="32078"/>
    <n v="32016"/>
    <n v="64094"/>
    <m/>
    <x v="0"/>
    <m/>
  </r>
  <r>
    <x v="19"/>
    <x v="9"/>
    <d v="2015-10-01T00:00:00"/>
    <x v="4"/>
    <n v="15542"/>
    <n v="12004"/>
    <n v="27546"/>
    <m/>
    <x v="0"/>
    <m/>
  </r>
  <r>
    <x v="19"/>
    <x v="10"/>
    <d v="2015-11-01T00:00:00"/>
    <x v="4"/>
    <n v="8165"/>
    <n v="7953"/>
    <n v="16118"/>
    <m/>
    <x v="0"/>
    <m/>
  </r>
  <r>
    <x v="19"/>
    <x v="11"/>
    <d v="2015-12-01T00:00:00"/>
    <x v="4"/>
    <n v="21068"/>
    <n v="30330"/>
    <n v="51398"/>
    <m/>
    <x v="0"/>
    <m/>
  </r>
  <r>
    <x v="0"/>
    <x v="0"/>
    <d v="1996-01-01T00:00:00"/>
    <x v="5"/>
    <n v="622"/>
    <n v="825"/>
    <n v="1447"/>
    <m/>
    <x v="0"/>
    <m/>
  </r>
  <r>
    <x v="0"/>
    <x v="1"/>
    <d v="1996-02-01T00:00:00"/>
    <x v="5"/>
    <n v="660"/>
    <n v="610"/>
    <n v="1270"/>
    <m/>
    <x v="0"/>
    <m/>
  </r>
  <r>
    <x v="0"/>
    <x v="2"/>
    <d v="1996-03-01T00:00:00"/>
    <x v="5"/>
    <n v="766"/>
    <n v="734"/>
    <n v="1500"/>
    <m/>
    <x v="0"/>
    <m/>
  </r>
  <r>
    <x v="0"/>
    <x v="3"/>
    <d v="1996-04-01T00:00:00"/>
    <x v="5"/>
    <n v="723"/>
    <n v="705"/>
    <n v="1428"/>
    <m/>
    <x v="0"/>
    <m/>
  </r>
  <r>
    <x v="0"/>
    <x v="4"/>
    <d v="1996-05-01T00:00:00"/>
    <x v="5"/>
    <n v="796"/>
    <n v="730"/>
    <n v="1526"/>
    <m/>
    <x v="0"/>
    <m/>
  </r>
  <r>
    <x v="0"/>
    <x v="5"/>
    <d v="1996-06-01T00:00:00"/>
    <x v="5"/>
    <n v="858"/>
    <n v="879"/>
    <n v="1737"/>
    <m/>
    <x v="0"/>
    <m/>
  </r>
  <r>
    <x v="0"/>
    <x v="6"/>
    <d v="1996-07-01T00:00:00"/>
    <x v="5"/>
    <n v="895"/>
    <n v="908"/>
    <n v="1803"/>
    <m/>
    <x v="0"/>
    <m/>
  </r>
  <r>
    <x v="0"/>
    <x v="7"/>
    <d v="1996-08-01T00:00:00"/>
    <x v="5"/>
    <n v="750"/>
    <n v="835"/>
    <n v="1585"/>
    <m/>
    <x v="0"/>
    <m/>
  </r>
  <r>
    <x v="0"/>
    <x v="8"/>
    <d v="1996-09-01T00:00:00"/>
    <x v="5"/>
    <n v="863"/>
    <n v="806"/>
    <n v="1669"/>
    <m/>
    <x v="0"/>
    <m/>
  </r>
  <r>
    <x v="0"/>
    <x v="9"/>
    <d v="1996-10-01T00:00:00"/>
    <x v="5"/>
    <n v="881"/>
    <n v="724"/>
    <n v="1605"/>
    <m/>
    <x v="0"/>
    <m/>
  </r>
  <r>
    <x v="0"/>
    <x v="10"/>
    <d v="1996-11-01T00:00:00"/>
    <x v="5"/>
    <n v="893"/>
    <n v="791"/>
    <n v="1684"/>
    <m/>
    <x v="0"/>
    <m/>
  </r>
  <r>
    <x v="0"/>
    <x v="11"/>
    <d v="1996-12-01T00:00:00"/>
    <x v="5"/>
    <n v="1092"/>
    <n v="918"/>
    <n v="2010"/>
    <m/>
    <x v="0"/>
    <m/>
  </r>
  <r>
    <x v="1"/>
    <x v="0"/>
    <d v="1997-01-01T00:00:00"/>
    <x v="5"/>
    <n v="686"/>
    <n v="788"/>
    <n v="1474"/>
    <m/>
    <x v="0"/>
    <m/>
  </r>
  <r>
    <x v="1"/>
    <x v="1"/>
    <d v="1997-02-01T00:00:00"/>
    <x v="5"/>
    <n v="642"/>
    <n v="600"/>
    <n v="1242"/>
    <m/>
    <x v="0"/>
    <m/>
  </r>
  <r>
    <x v="1"/>
    <x v="2"/>
    <d v="1997-03-01T00:00:00"/>
    <x v="5"/>
    <n v="786"/>
    <n v="860"/>
    <n v="1646"/>
    <m/>
    <x v="0"/>
    <m/>
  </r>
  <r>
    <x v="1"/>
    <x v="3"/>
    <d v="1997-04-01T00:00:00"/>
    <x v="5"/>
    <n v="771"/>
    <n v="720"/>
    <n v="1491"/>
    <m/>
    <x v="0"/>
    <m/>
  </r>
  <r>
    <x v="1"/>
    <x v="4"/>
    <d v="1997-05-01T00:00:00"/>
    <x v="5"/>
    <n v="901"/>
    <n v="848"/>
    <n v="1749"/>
    <m/>
    <x v="0"/>
    <m/>
  </r>
  <r>
    <x v="1"/>
    <x v="5"/>
    <d v="1997-06-01T00:00:00"/>
    <x v="5"/>
    <n v="876"/>
    <n v="868"/>
    <n v="1744"/>
    <m/>
    <x v="0"/>
    <m/>
  </r>
  <r>
    <x v="1"/>
    <x v="6"/>
    <d v="1997-07-01T00:00:00"/>
    <x v="5"/>
    <n v="933"/>
    <n v="907"/>
    <n v="1840"/>
    <m/>
    <x v="0"/>
    <m/>
  </r>
  <r>
    <x v="1"/>
    <x v="7"/>
    <d v="1997-08-01T00:00:00"/>
    <x v="5"/>
    <n v="873"/>
    <n v="950"/>
    <n v="1823"/>
    <m/>
    <x v="0"/>
    <m/>
  </r>
  <r>
    <x v="1"/>
    <x v="8"/>
    <d v="1997-09-01T00:00:00"/>
    <x v="5"/>
    <n v="969"/>
    <n v="896"/>
    <n v="1865"/>
    <m/>
    <x v="0"/>
    <m/>
  </r>
  <r>
    <x v="1"/>
    <x v="9"/>
    <d v="1997-10-01T00:00:00"/>
    <x v="5"/>
    <n v="845"/>
    <n v="698"/>
    <n v="1543"/>
    <m/>
    <x v="0"/>
    <m/>
  </r>
  <r>
    <x v="1"/>
    <x v="10"/>
    <d v="1997-11-01T00:00:00"/>
    <x v="5"/>
    <n v="849"/>
    <n v="773"/>
    <n v="1622"/>
    <m/>
    <x v="0"/>
    <m/>
  </r>
  <r>
    <x v="1"/>
    <x v="11"/>
    <d v="1997-12-01T00:00:00"/>
    <x v="5"/>
    <n v="909"/>
    <n v="734"/>
    <n v="1643"/>
    <m/>
    <x v="0"/>
    <m/>
  </r>
  <r>
    <x v="2"/>
    <x v="0"/>
    <d v="1998-01-01T00:00:00"/>
    <x v="5"/>
    <n v="620"/>
    <n v="668"/>
    <n v="1288"/>
    <m/>
    <x v="0"/>
    <m/>
  </r>
  <r>
    <x v="2"/>
    <x v="1"/>
    <d v="1998-02-01T00:00:00"/>
    <x v="5"/>
    <n v="703"/>
    <n v="687"/>
    <n v="1390"/>
    <m/>
    <x v="0"/>
    <m/>
  </r>
  <r>
    <x v="2"/>
    <x v="2"/>
    <d v="1998-03-01T00:00:00"/>
    <x v="5"/>
    <n v="683"/>
    <n v="692"/>
    <n v="1375"/>
    <m/>
    <x v="0"/>
    <m/>
  </r>
  <r>
    <x v="2"/>
    <x v="3"/>
    <d v="1998-04-01T00:00:00"/>
    <x v="5"/>
    <n v="604"/>
    <n v="630"/>
    <n v="1234"/>
    <m/>
    <x v="0"/>
    <m/>
  </r>
  <r>
    <x v="2"/>
    <x v="4"/>
    <d v="1998-05-01T00:00:00"/>
    <x v="5"/>
    <n v="678"/>
    <n v="633"/>
    <n v="1311"/>
    <m/>
    <x v="0"/>
    <m/>
  </r>
  <r>
    <x v="2"/>
    <x v="5"/>
    <d v="1998-06-01T00:00:00"/>
    <x v="5"/>
    <n v="644"/>
    <n v="696"/>
    <n v="1340"/>
    <m/>
    <x v="0"/>
    <m/>
  </r>
  <r>
    <x v="2"/>
    <x v="6"/>
    <d v="1998-07-01T00:00:00"/>
    <x v="5"/>
    <n v="823"/>
    <n v="812"/>
    <n v="1635"/>
    <m/>
    <x v="0"/>
    <m/>
  </r>
  <r>
    <x v="2"/>
    <x v="7"/>
    <d v="1998-08-01T00:00:00"/>
    <x v="5"/>
    <n v="710"/>
    <n v="727"/>
    <n v="1437"/>
    <m/>
    <x v="0"/>
    <m/>
  </r>
  <r>
    <x v="2"/>
    <x v="8"/>
    <d v="1998-09-01T00:00:00"/>
    <x v="5"/>
    <n v="669"/>
    <n v="621"/>
    <n v="1290"/>
    <m/>
    <x v="0"/>
    <m/>
  </r>
  <r>
    <x v="2"/>
    <x v="9"/>
    <d v="1998-10-01T00:00:00"/>
    <x v="5"/>
    <n v="750"/>
    <n v="688"/>
    <n v="1438"/>
    <m/>
    <x v="0"/>
    <m/>
  </r>
  <r>
    <x v="2"/>
    <x v="10"/>
    <d v="1998-11-01T00:00:00"/>
    <x v="5"/>
    <n v="787"/>
    <n v="766"/>
    <n v="1553"/>
    <m/>
    <x v="0"/>
    <m/>
  </r>
  <r>
    <x v="2"/>
    <x v="11"/>
    <d v="1998-12-01T00:00:00"/>
    <x v="5"/>
    <n v="823"/>
    <n v="695"/>
    <n v="1518"/>
    <m/>
    <x v="0"/>
    <m/>
  </r>
  <r>
    <x v="3"/>
    <x v="0"/>
    <d v="1999-01-01T00:00:00"/>
    <x v="5"/>
    <n v="656"/>
    <n v="727"/>
    <n v="1383"/>
    <m/>
    <x v="0"/>
    <m/>
  </r>
  <r>
    <x v="3"/>
    <x v="1"/>
    <d v="1999-02-01T00:00:00"/>
    <x v="5"/>
    <n v="647"/>
    <n v="626"/>
    <n v="1273"/>
    <m/>
    <x v="0"/>
    <m/>
  </r>
  <r>
    <x v="3"/>
    <x v="2"/>
    <d v="1999-03-01T00:00:00"/>
    <x v="5"/>
    <n v="760"/>
    <n v="757"/>
    <n v="1517"/>
    <m/>
    <x v="0"/>
    <m/>
  </r>
  <r>
    <x v="3"/>
    <x v="3"/>
    <d v="1999-04-01T00:00:00"/>
    <x v="5"/>
    <n v="735"/>
    <n v="716"/>
    <n v="1451"/>
    <m/>
    <x v="0"/>
    <m/>
  </r>
  <r>
    <x v="3"/>
    <x v="4"/>
    <d v="1999-05-01T00:00:00"/>
    <x v="5"/>
    <n v="875"/>
    <n v="844"/>
    <n v="1719"/>
    <m/>
    <x v="0"/>
    <m/>
  </r>
  <r>
    <x v="3"/>
    <x v="5"/>
    <d v="1999-06-01T00:00:00"/>
    <x v="5"/>
    <n v="928"/>
    <n v="954"/>
    <n v="1882"/>
    <m/>
    <x v="0"/>
    <m/>
  </r>
  <r>
    <x v="3"/>
    <x v="6"/>
    <d v="1999-07-01T00:00:00"/>
    <x v="5"/>
    <n v="984"/>
    <n v="987"/>
    <n v="1971"/>
    <m/>
    <x v="0"/>
    <m/>
  </r>
  <r>
    <x v="3"/>
    <x v="7"/>
    <d v="1999-08-01T00:00:00"/>
    <x v="5"/>
    <n v="955"/>
    <n v="993"/>
    <n v="1948"/>
    <m/>
    <x v="0"/>
    <m/>
  </r>
  <r>
    <x v="3"/>
    <x v="8"/>
    <d v="1999-09-01T00:00:00"/>
    <x v="5"/>
    <n v="981"/>
    <n v="909"/>
    <n v="1890"/>
    <m/>
    <x v="0"/>
    <m/>
  </r>
  <r>
    <x v="3"/>
    <x v="9"/>
    <d v="1999-10-01T00:00:00"/>
    <x v="5"/>
    <n v="1119"/>
    <n v="1108"/>
    <n v="2227"/>
    <m/>
    <x v="0"/>
    <m/>
  </r>
  <r>
    <x v="3"/>
    <x v="10"/>
    <d v="1999-11-01T00:00:00"/>
    <x v="5"/>
    <n v="1016"/>
    <n v="976"/>
    <n v="1992"/>
    <m/>
    <x v="0"/>
    <m/>
  </r>
  <r>
    <x v="3"/>
    <x v="11"/>
    <d v="1999-12-01T00:00:00"/>
    <x v="5"/>
    <n v="1153"/>
    <n v="1004"/>
    <n v="2157"/>
    <m/>
    <x v="0"/>
    <m/>
  </r>
  <r>
    <x v="4"/>
    <x v="0"/>
    <d v="2000-01-01T00:00:00"/>
    <x v="5"/>
    <n v="772"/>
    <n v="931"/>
    <n v="1703"/>
    <m/>
    <x v="0"/>
    <m/>
  </r>
  <r>
    <x v="4"/>
    <x v="1"/>
    <d v="2000-02-01T00:00:00"/>
    <x v="5"/>
    <n v="778"/>
    <n v="756"/>
    <n v="1534"/>
    <m/>
    <x v="0"/>
    <m/>
  </r>
  <r>
    <x v="4"/>
    <x v="2"/>
    <d v="2000-03-01T00:00:00"/>
    <x v="5"/>
    <n v="1055"/>
    <n v="1028"/>
    <n v="2083"/>
    <m/>
    <x v="0"/>
    <m/>
  </r>
  <r>
    <x v="4"/>
    <x v="3"/>
    <d v="2000-04-01T00:00:00"/>
    <x v="5"/>
    <n v="886"/>
    <n v="893"/>
    <n v="1779"/>
    <m/>
    <x v="0"/>
    <m/>
  </r>
  <r>
    <x v="4"/>
    <x v="4"/>
    <d v="2000-05-01T00:00:00"/>
    <x v="5"/>
    <n v="964"/>
    <n v="905"/>
    <n v="1869"/>
    <m/>
    <x v="0"/>
    <m/>
  </r>
  <r>
    <x v="4"/>
    <x v="5"/>
    <d v="2000-06-01T00:00:00"/>
    <x v="5"/>
    <n v="951"/>
    <n v="921"/>
    <n v="1872"/>
    <m/>
    <x v="0"/>
    <m/>
  </r>
  <r>
    <x v="4"/>
    <x v="6"/>
    <d v="2000-07-01T00:00:00"/>
    <x v="5"/>
    <n v="979"/>
    <n v="973"/>
    <n v="1952"/>
    <m/>
    <x v="0"/>
    <m/>
  </r>
  <r>
    <x v="4"/>
    <x v="7"/>
    <d v="2000-08-01T00:00:00"/>
    <x v="5"/>
    <n v="942"/>
    <n v="1008"/>
    <n v="1950"/>
    <m/>
    <x v="0"/>
    <m/>
  </r>
  <r>
    <x v="4"/>
    <x v="8"/>
    <d v="2000-09-01T00:00:00"/>
    <x v="5"/>
    <n v="949"/>
    <n v="871"/>
    <n v="1820"/>
    <m/>
    <x v="0"/>
    <m/>
  </r>
  <r>
    <x v="4"/>
    <x v="9"/>
    <d v="2000-10-01T00:00:00"/>
    <x v="5"/>
    <n v="1250"/>
    <n v="1124"/>
    <n v="2374"/>
    <m/>
    <x v="0"/>
    <m/>
  </r>
  <r>
    <x v="4"/>
    <x v="10"/>
    <d v="2000-11-01T00:00:00"/>
    <x v="5"/>
    <n v="1103"/>
    <n v="1078"/>
    <n v="2181"/>
    <m/>
    <x v="0"/>
    <m/>
  </r>
  <r>
    <x v="4"/>
    <x v="11"/>
    <d v="2000-12-01T00:00:00"/>
    <x v="5"/>
    <n v="1152"/>
    <n v="944"/>
    <n v="2096"/>
    <m/>
    <x v="0"/>
    <m/>
  </r>
  <r>
    <x v="5"/>
    <x v="0"/>
    <d v="2001-01-01T00:00:00"/>
    <x v="5"/>
    <n v="799"/>
    <n v="953"/>
    <n v="1752"/>
    <m/>
    <x v="0"/>
    <m/>
  </r>
  <r>
    <x v="5"/>
    <x v="1"/>
    <d v="2001-02-01T00:00:00"/>
    <x v="5"/>
    <n v="687"/>
    <n v="705"/>
    <n v="1392"/>
    <m/>
    <x v="0"/>
    <m/>
  </r>
  <r>
    <x v="5"/>
    <x v="2"/>
    <d v="2001-03-01T00:00:00"/>
    <x v="5"/>
    <n v="957"/>
    <n v="841"/>
    <n v="1798"/>
    <m/>
    <x v="0"/>
    <m/>
  </r>
  <r>
    <x v="5"/>
    <x v="3"/>
    <d v="2001-04-01T00:00:00"/>
    <x v="5"/>
    <n v="814"/>
    <n v="893"/>
    <n v="1707"/>
    <m/>
    <x v="0"/>
    <m/>
  </r>
  <r>
    <x v="5"/>
    <x v="4"/>
    <d v="2001-05-01T00:00:00"/>
    <x v="5"/>
    <n v="911"/>
    <n v="883"/>
    <n v="1794"/>
    <m/>
    <x v="0"/>
    <m/>
  </r>
  <r>
    <x v="5"/>
    <x v="5"/>
    <d v="2001-06-01T00:00:00"/>
    <x v="5"/>
    <n v="835"/>
    <n v="852"/>
    <n v="1687"/>
    <m/>
    <x v="0"/>
    <m/>
  </r>
  <r>
    <x v="5"/>
    <x v="6"/>
    <d v="2001-07-01T00:00:00"/>
    <x v="5"/>
    <n v="823"/>
    <n v="778"/>
    <n v="1601"/>
    <m/>
    <x v="0"/>
    <m/>
  </r>
  <r>
    <x v="5"/>
    <x v="7"/>
    <d v="2001-08-01T00:00:00"/>
    <x v="5"/>
    <n v="797"/>
    <n v="839"/>
    <n v="1636"/>
    <m/>
    <x v="0"/>
    <m/>
  </r>
  <r>
    <x v="5"/>
    <x v="8"/>
    <d v="2001-09-01T00:00:00"/>
    <x v="5"/>
    <n v="618"/>
    <n v="543"/>
    <n v="1161"/>
    <m/>
    <x v="0"/>
    <m/>
  </r>
  <r>
    <x v="5"/>
    <x v="9"/>
    <d v="2001-10-01T00:00:00"/>
    <x v="5"/>
    <n v="837"/>
    <n v="757"/>
    <n v="1594"/>
    <m/>
    <x v="0"/>
    <m/>
  </r>
  <r>
    <x v="5"/>
    <x v="10"/>
    <d v="2001-11-01T00:00:00"/>
    <x v="5"/>
    <n v="767"/>
    <n v="624"/>
    <n v="1391"/>
    <m/>
    <x v="0"/>
    <m/>
  </r>
  <r>
    <x v="5"/>
    <x v="11"/>
    <d v="2001-12-01T00:00:00"/>
    <x v="5"/>
    <n v="766"/>
    <n v="730"/>
    <n v="1496"/>
    <m/>
    <x v="0"/>
    <m/>
  </r>
  <r>
    <x v="6"/>
    <x v="0"/>
    <d v="2002-01-01T00:00:00"/>
    <x v="5"/>
    <n v="671"/>
    <n v="737"/>
    <n v="1408"/>
    <m/>
    <x v="0"/>
    <m/>
  </r>
  <r>
    <x v="6"/>
    <x v="1"/>
    <d v="2002-02-01T00:00:00"/>
    <x v="5"/>
    <n v="608"/>
    <n v="591"/>
    <n v="1199"/>
    <m/>
    <x v="0"/>
    <m/>
  </r>
  <r>
    <x v="6"/>
    <x v="2"/>
    <d v="2002-03-01T00:00:00"/>
    <x v="5"/>
    <n v="808"/>
    <n v="733"/>
    <n v="1541"/>
    <m/>
    <x v="0"/>
    <m/>
  </r>
  <r>
    <x v="6"/>
    <x v="3"/>
    <d v="2002-04-01T00:00:00"/>
    <x v="5"/>
    <n v="723"/>
    <n v="676"/>
    <n v="1399"/>
    <m/>
    <x v="0"/>
    <m/>
  </r>
  <r>
    <x v="6"/>
    <x v="4"/>
    <d v="2002-05-01T00:00:00"/>
    <x v="5"/>
    <n v="679"/>
    <n v="663"/>
    <n v="1342"/>
    <m/>
    <x v="0"/>
    <m/>
  </r>
  <r>
    <x v="6"/>
    <x v="5"/>
    <d v="2002-06-01T00:00:00"/>
    <x v="5"/>
    <n v="643"/>
    <n v="637"/>
    <n v="1280"/>
    <m/>
    <x v="0"/>
    <m/>
  </r>
  <r>
    <x v="6"/>
    <x v="6"/>
    <d v="2002-07-01T00:00:00"/>
    <x v="5"/>
    <n v="701"/>
    <n v="623"/>
    <n v="1324"/>
    <m/>
    <x v="0"/>
    <m/>
  </r>
  <r>
    <x v="6"/>
    <x v="7"/>
    <d v="2002-08-01T00:00:00"/>
    <x v="5"/>
    <n v="654"/>
    <n v="704"/>
    <n v="1358"/>
    <m/>
    <x v="0"/>
    <m/>
  </r>
  <r>
    <x v="6"/>
    <x v="8"/>
    <d v="2002-09-01T00:00:00"/>
    <x v="5"/>
    <n v="721"/>
    <n v="671"/>
    <n v="1392"/>
    <m/>
    <x v="0"/>
    <m/>
  </r>
  <r>
    <x v="6"/>
    <x v="9"/>
    <d v="2002-10-01T00:00:00"/>
    <x v="5"/>
    <n v="719"/>
    <n v="719"/>
    <n v="1438"/>
    <m/>
    <x v="0"/>
    <m/>
  </r>
  <r>
    <x v="6"/>
    <x v="10"/>
    <d v="2002-11-01T00:00:00"/>
    <x v="5"/>
    <n v="646"/>
    <n v="640"/>
    <n v="1286"/>
    <m/>
    <x v="0"/>
    <m/>
  </r>
  <r>
    <x v="6"/>
    <x v="11"/>
    <d v="2002-12-01T00:00:00"/>
    <x v="5"/>
    <n v="748"/>
    <n v="726"/>
    <n v="1474"/>
    <m/>
    <x v="0"/>
    <m/>
  </r>
  <r>
    <x v="7"/>
    <x v="0"/>
    <d v="2003-01-01T00:00:00"/>
    <x v="5"/>
    <n v="509"/>
    <n v="587"/>
    <n v="1096"/>
    <m/>
    <x v="0"/>
    <m/>
  </r>
  <r>
    <x v="7"/>
    <x v="1"/>
    <d v="2003-02-01T00:00:00"/>
    <x v="5"/>
    <n v="545"/>
    <n v="524"/>
    <n v="1069"/>
    <m/>
    <x v="0"/>
    <m/>
  </r>
  <r>
    <x v="7"/>
    <x v="2"/>
    <d v="2003-03-01T00:00:00"/>
    <x v="5"/>
    <n v="618"/>
    <n v="586"/>
    <n v="1204"/>
    <m/>
    <x v="0"/>
    <m/>
  </r>
  <r>
    <x v="7"/>
    <x v="3"/>
    <d v="2003-04-01T00:00:00"/>
    <x v="5"/>
    <n v="577"/>
    <n v="578"/>
    <n v="1155"/>
    <m/>
    <x v="0"/>
    <m/>
  </r>
  <r>
    <x v="7"/>
    <x v="4"/>
    <d v="2003-05-01T00:00:00"/>
    <x v="5"/>
    <n v="632"/>
    <n v="675"/>
    <n v="1307"/>
    <m/>
    <x v="0"/>
    <m/>
  </r>
  <r>
    <x v="7"/>
    <x v="5"/>
    <d v="2003-06-01T00:00:00"/>
    <x v="5"/>
    <n v="712"/>
    <n v="679"/>
    <n v="1391"/>
    <m/>
    <x v="0"/>
    <m/>
  </r>
  <r>
    <x v="7"/>
    <x v="6"/>
    <d v="2003-07-01T00:00:00"/>
    <x v="5"/>
    <n v="681"/>
    <n v="731"/>
    <n v="1412"/>
    <m/>
    <x v="0"/>
    <m/>
  </r>
  <r>
    <x v="7"/>
    <x v="7"/>
    <d v="2003-08-01T00:00:00"/>
    <x v="5"/>
    <n v="674"/>
    <n v="714"/>
    <n v="1388"/>
    <m/>
    <x v="0"/>
    <m/>
  </r>
  <r>
    <x v="7"/>
    <x v="8"/>
    <d v="2003-09-01T00:00:00"/>
    <x v="5"/>
    <n v="705"/>
    <n v="697"/>
    <n v="1402"/>
    <m/>
    <x v="0"/>
    <m/>
  </r>
  <r>
    <x v="7"/>
    <x v="9"/>
    <d v="2003-10-01T00:00:00"/>
    <x v="5"/>
    <n v="766"/>
    <n v="706"/>
    <n v="1472"/>
    <m/>
    <x v="0"/>
    <m/>
  </r>
  <r>
    <x v="7"/>
    <x v="10"/>
    <d v="2003-11-01T00:00:00"/>
    <x v="5"/>
    <n v="758"/>
    <n v="687"/>
    <n v="1445"/>
    <m/>
    <x v="0"/>
    <m/>
  </r>
  <r>
    <x v="7"/>
    <x v="11"/>
    <d v="2003-12-01T00:00:00"/>
    <x v="5"/>
    <n v="919"/>
    <n v="717"/>
    <n v="1636"/>
    <m/>
    <x v="0"/>
    <m/>
  </r>
  <r>
    <x v="8"/>
    <x v="0"/>
    <d v="2004-01-01T00:00:00"/>
    <x v="5"/>
    <n v="627"/>
    <n v="723"/>
    <n v="1350"/>
    <m/>
    <x v="0"/>
    <m/>
  </r>
  <r>
    <x v="8"/>
    <x v="1"/>
    <d v="2004-02-01T00:00:00"/>
    <x v="5"/>
    <n v="644"/>
    <n v="641"/>
    <n v="1285"/>
    <m/>
    <x v="0"/>
    <m/>
  </r>
  <r>
    <x v="8"/>
    <x v="2"/>
    <d v="2004-03-01T00:00:00"/>
    <x v="5"/>
    <n v="723"/>
    <n v="655"/>
    <n v="1378"/>
    <m/>
    <x v="0"/>
    <m/>
  </r>
  <r>
    <x v="8"/>
    <x v="3"/>
    <d v="2004-04-01T00:00:00"/>
    <x v="5"/>
    <n v="642"/>
    <n v="635"/>
    <n v="1277"/>
    <m/>
    <x v="0"/>
    <m/>
  </r>
  <r>
    <x v="8"/>
    <x v="4"/>
    <d v="2004-05-01T00:00:00"/>
    <x v="5"/>
    <n v="668"/>
    <n v="697"/>
    <n v="1365"/>
    <m/>
    <x v="0"/>
    <m/>
  </r>
  <r>
    <x v="8"/>
    <x v="5"/>
    <d v="2004-06-01T00:00:00"/>
    <x v="5"/>
    <n v="702"/>
    <n v="691"/>
    <n v="1393"/>
    <m/>
    <x v="0"/>
    <m/>
  </r>
  <r>
    <x v="8"/>
    <x v="6"/>
    <d v="2004-07-01T00:00:00"/>
    <x v="5"/>
    <n v="706"/>
    <n v="716"/>
    <n v="1422"/>
    <m/>
    <x v="0"/>
    <m/>
  </r>
  <r>
    <x v="8"/>
    <x v="7"/>
    <d v="2004-08-01T00:00:00"/>
    <x v="5"/>
    <n v="732"/>
    <n v="676"/>
    <n v="1408"/>
    <m/>
    <x v="0"/>
    <m/>
  </r>
  <r>
    <x v="8"/>
    <x v="8"/>
    <d v="2004-09-01T00:00:00"/>
    <x v="5"/>
    <n v="756"/>
    <n v="757"/>
    <n v="1513"/>
    <m/>
    <x v="0"/>
    <m/>
  </r>
  <r>
    <x v="8"/>
    <x v="9"/>
    <d v="2004-10-01T00:00:00"/>
    <x v="5"/>
    <n v="814"/>
    <n v="869"/>
    <n v="1683"/>
    <m/>
    <x v="0"/>
    <m/>
  </r>
  <r>
    <x v="8"/>
    <x v="10"/>
    <d v="2004-11-01T00:00:00"/>
    <x v="5"/>
    <n v="758"/>
    <n v="762"/>
    <n v="1520"/>
    <m/>
    <x v="0"/>
    <m/>
  </r>
  <r>
    <x v="8"/>
    <x v="11"/>
    <d v="2004-12-01T00:00:00"/>
    <x v="5"/>
    <n v="901"/>
    <n v="746"/>
    <n v="1647"/>
    <m/>
    <x v="0"/>
    <m/>
  </r>
  <r>
    <x v="9"/>
    <x v="0"/>
    <d v="2005-01-01T00:00:00"/>
    <x v="5"/>
    <n v="634"/>
    <n v="762"/>
    <n v="1396"/>
    <m/>
    <x v="0"/>
    <m/>
  </r>
  <r>
    <x v="9"/>
    <x v="1"/>
    <d v="2005-02-01T00:00:00"/>
    <x v="5"/>
    <n v="657"/>
    <n v="624"/>
    <n v="1281"/>
    <m/>
    <x v="0"/>
    <m/>
  </r>
  <r>
    <x v="9"/>
    <x v="2"/>
    <d v="2005-03-01T00:00:00"/>
    <x v="5"/>
    <n v="792"/>
    <n v="790"/>
    <n v="1582"/>
    <m/>
    <x v="0"/>
    <m/>
  </r>
  <r>
    <x v="9"/>
    <x v="3"/>
    <d v="2005-04-01T00:00:00"/>
    <x v="5"/>
    <n v="689"/>
    <n v="695"/>
    <n v="1384"/>
    <m/>
    <x v="0"/>
    <m/>
  </r>
  <r>
    <x v="9"/>
    <x v="4"/>
    <d v="2005-05-01T00:00:00"/>
    <x v="5"/>
    <n v="730"/>
    <n v="739"/>
    <n v="1469"/>
    <m/>
    <x v="0"/>
    <m/>
  </r>
  <r>
    <x v="9"/>
    <x v="5"/>
    <d v="2005-06-01T00:00:00"/>
    <x v="5"/>
    <n v="627"/>
    <n v="600"/>
    <n v="1227"/>
    <m/>
    <x v="0"/>
    <m/>
  </r>
  <r>
    <x v="9"/>
    <x v="6"/>
    <d v="2005-07-01T00:00:00"/>
    <x v="5"/>
    <n v="652"/>
    <n v="627"/>
    <n v="1279"/>
    <m/>
    <x v="0"/>
    <m/>
  </r>
  <r>
    <x v="9"/>
    <x v="7"/>
    <d v="2005-08-01T00:00:00"/>
    <x v="5"/>
    <n v="676"/>
    <n v="649"/>
    <n v="1325"/>
    <m/>
    <x v="0"/>
    <m/>
  </r>
  <r>
    <x v="9"/>
    <x v="8"/>
    <d v="2005-09-01T00:00:00"/>
    <x v="5"/>
    <n v="731"/>
    <n v="671"/>
    <n v="1402"/>
    <m/>
    <x v="0"/>
    <m/>
  </r>
  <r>
    <x v="9"/>
    <x v="9"/>
    <d v="2005-10-01T00:00:00"/>
    <x v="5"/>
    <n v="754"/>
    <n v="736"/>
    <n v="1490"/>
    <m/>
    <x v="0"/>
    <m/>
  </r>
  <r>
    <x v="9"/>
    <x v="10"/>
    <d v="2005-11-01T00:00:00"/>
    <x v="5"/>
    <n v="735"/>
    <n v="745"/>
    <n v="1480"/>
    <m/>
    <x v="0"/>
    <m/>
  </r>
  <r>
    <x v="9"/>
    <x v="11"/>
    <d v="2005-12-01T00:00:00"/>
    <x v="5"/>
    <n v="875"/>
    <n v="686"/>
    <n v="1561"/>
    <m/>
    <x v="0"/>
    <m/>
  </r>
  <r>
    <x v="10"/>
    <x v="0"/>
    <d v="2006-01-01T00:00:00"/>
    <x v="5"/>
    <n v="702"/>
    <n v="742"/>
    <n v="1444"/>
    <m/>
    <x v="0"/>
    <m/>
  </r>
  <r>
    <x v="10"/>
    <x v="1"/>
    <d v="2006-02-01T00:00:00"/>
    <x v="5"/>
    <n v="691"/>
    <n v="682"/>
    <n v="1373"/>
    <m/>
    <x v="0"/>
    <m/>
  </r>
  <r>
    <x v="10"/>
    <x v="2"/>
    <d v="2006-03-01T00:00:00"/>
    <x v="5"/>
    <n v="814"/>
    <n v="778"/>
    <n v="1592"/>
    <m/>
    <x v="0"/>
    <m/>
  </r>
  <r>
    <x v="10"/>
    <x v="3"/>
    <d v="2006-04-01T00:00:00"/>
    <x v="5"/>
    <n v="737"/>
    <n v="708"/>
    <n v="1445"/>
    <m/>
    <x v="0"/>
    <m/>
  </r>
  <r>
    <x v="10"/>
    <x v="4"/>
    <d v="2006-05-01T00:00:00"/>
    <x v="5"/>
    <n v="713"/>
    <n v="694"/>
    <n v="1407"/>
    <m/>
    <x v="0"/>
    <m/>
  </r>
  <r>
    <x v="10"/>
    <x v="5"/>
    <d v="2006-06-01T00:00:00"/>
    <x v="5"/>
    <n v="785"/>
    <n v="823"/>
    <n v="1608"/>
    <m/>
    <x v="0"/>
    <m/>
  </r>
  <r>
    <x v="10"/>
    <x v="6"/>
    <d v="2006-07-01T00:00:00"/>
    <x v="5"/>
    <n v="829"/>
    <n v="759"/>
    <n v="1588"/>
    <m/>
    <x v="0"/>
    <m/>
  </r>
  <r>
    <x v="10"/>
    <x v="7"/>
    <d v="2006-08-01T00:00:00"/>
    <x v="5"/>
    <n v="800"/>
    <n v="817"/>
    <n v="1617"/>
    <m/>
    <x v="0"/>
    <m/>
  </r>
  <r>
    <x v="10"/>
    <x v="8"/>
    <d v="2006-09-01T00:00:00"/>
    <x v="5"/>
    <n v="848"/>
    <n v="814"/>
    <n v="1662"/>
    <m/>
    <x v="0"/>
    <m/>
  </r>
  <r>
    <x v="10"/>
    <x v="9"/>
    <d v="2006-10-01T00:00:00"/>
    <x v="5"/>
    <n v="894"/>
    <n v="806"/>
    <n v="1700"/>
    <m/>
    <x v="0"/>
    <m/>
  </r>
  <r>
    <x v="10"/>
    <x v="10"/>
    <d v="2006-11-01T00:00:00"/>
    <x v="5"/>
    <n v="832"/>
    <n v="803"/>
    <n v="1635"/>
    <m/>
    <x v="0"/>
    <m/>
  </r>
  <r>
    <x v="10"/>
    <x v="11"/>
    <d v="2006-12-01T00:00:00"/>
    <x v="5"/>
    <n v="782"/>
    <n v="731"/>
    <n v="1513"/>
    <m/>
    <x v="0"/>
    <m/>
  </r>
  <r>
    <x v="11"/>
    <x v="0"/>
    <d v="2007-01-01T00:00:00"/>
    <x v="5"/>
    <n v="685"/>
    <n v="707"/>
    <n v="1392"/>
    <m/>
    <x v="0"/>
    <m/>
  </r>
  <r>
    <x v="11"/>
    <x v="1"/>
    <d v="2007-02-01T00:00:00"/>
    <x v="5"/>
    <n v="685"/>
    <n v="638"/>
    <n v="1323"/>
    <m/>
    <x v="0"/>
    <m/>
  </r>
  <r>
    <x v="11"/>
    <x v="2"/>
    <d v="2007-03-01T00:00:00"/>
    <x v="5"/>
    <n v="866"/>
    <n v="787"/>
    <n v="1653"/>
    <m/>
    <x v="0"/>
    <m/>
  </r>
  <r>
    <x v="11"/>
    <x v="3"/>
    <d v="2007-04-01T00:00:00"/>
    <x v="5"/>
    <n v="813"/>
    <n v="783"/>
    <n v="1596"/>
    <m/>
    <x v="0"/>
    <m/>
  </r>
  <r>
    <x v="11"/>
    <x v="4"/>
    <d v="2007-05-01T00:00:00"/>
    <x v="5"/>
    <n v="732"/>
    <n v="781"/>
    <n v="1513"/>
    <m/>
    <x v="0"/>
    <m/>
  </r>
  <r>
    <x v="11"/>
    <x v="5"/>
    <d v="2007-06-01T00:00:00"/>
    <x v="5"/>
    <n v="787"/>
    <n v="712"/>
    <n v="1499"/>
    <m/>
    <x v="0"/>
    <m/>
  </r>
  <r>
    <x v="11"/>
    <x v="6"/>
    <d v="2007-07-01T00:00:00"/>
    <x v="5"/>
    <n v="833"/>
    <n v="753"/>
    <n v="1586"/>
    <m/>
    <x v="0"/>
    <m/>
  </r>
  <r>
    <x v="11"/>
    <x v="7"/>
    <d v="2007-08-01T00:00:00"/>
    <x v="5"/>
    <n v="812"/>
    <n v="906"/>
    <n v="1718"/>
    <m/>
    <x v="0"/>
    <m/>
  </r>
  <r>
    <x v="11"/>
    <x v="8"/>
    <d v="2007-09-01T00:00:00"/>
    <x v="5"/>
    <n v="883"/>
    <n v="787"/>
    <n v="1670"/>
    <m/>
    <x v="0"/>
    <m/>
  </r>
  <r>
    <x v="11"/>
    <x v="9"/>
    <d v="2007-10-01T00:00:00"/>
    <x v="5"/>
    <n v="959"/>
    <n v="921"/>
    <n v="1880"/>
    <m/>
    <x v="0"/>
    <m/>
  </r>
  <r>
    <x v="11"/>
    <x v="10"/>
    <d v="2007-11-01T00:00:00"/>
    <x v="5"/>
    <n v="942"/>
    <n v="885"/>
    <n v="1827"/>
    <m/>
    <x v="0"/>
    <m/>
  </r>
  <r>
    <x v="11"/>
    <x v="11"/>
    <d v="2007-12-01T00:00:00"/>
    <x v="5"/>
    <n v="942"/>
    <n v="748"/>
    <n v="1690"/>
    <m/>
    <x v="0"/>
    <m/>
  </r>
  <r>
    <x v="12"/>
    <x v="0"/>
    <d v="2008-01-01T00:00:00"/>
    <x v="5"/>
    <n v="753"/>
    <n v="829"/>
    <n v="1582"/>
    <m/>
    <x v="0"/>
    <m/>
  </r>
  <r>
    <x v="12"/>
    <x v="1"/>
    <d v="2008-02-01T00:00:00"/>
    <x v="5"/>
    <n v="828"/>
    <n v="872"/>
    <n v="1700"/>
    <m/>
    <x v="0"/>
    <m/>
  </r>
  <r>
    <x v="12"/>
    <x v="2"/>
    <d v="2008-03-01T00:00:00"/>
    <x v="5"/>
    <n v="947"/>
    <n v="988"/>
    <n v="1935"/>
    <m/>
    <x v="0"/>
    <m/>
  </r>
  <r>
    <x v="12"/>
    <x v="3"/>
    <d v="2008-04-01T00:00:00"/>
    <x v="5"/>
    <n v="798"/>
    <n v="795"/>
    <n v="1593"/>
    <m/>
    <x v="0"/>
    <m/>
  </r>
  <r>
    <x v="12"/>
    <x v="4"/>
    <d v="2008-05-01T00:00:00"/>
    <x v="5"/>
    <n v="809"/>
    <n v="834"/>
    <n v="1643"/>
    <m/>
    <x v="0"/>
    <m/>
  </r>
  <r>
    <x v="12"/>
    <x v="5"/>
    <d v="2008-06-01T00:00:00"/>
    <x v="5"/>
    <n v="799"/>
    <n v="822"/>
    <n v="1621"/>
    <m/>
    <x v="0"/>
    <m/>
  </r>
  <r>
    <x v="12"/>
    <x v="6"/>
    <d v="2008-07-01T00:00:00"/>
    <x v="5"/>
    <n v="770"/>
    <n v="802"/>
    <n v="1572"/>
    <m/>
    <x v="0"/>
    <m/>
  </r>
  <r>
    <x v="12"/>
    <x v="7"/>
    <d v="2008-08-01T00:00:00"/>
    <x v="5"/>
    <n v="759"/>
    <n v="821"/>
    <n v="1580"/>
    <m/>
    <x v="0"/>
    <m/>
  </r>
  <r>
    <x v="12"/>
    <x v="8"/>
    <d v="2008-09-01T00:00:00"/>
    <x v="5"/>
    <n v="770"/>
    <n v="744"/>
    <n v="1514"/>
    <m/>
    <x v="0"/>
    <m/>
  </r>
  <r>
    <x v="12"/>
    <x v="9"/>
    <d v="2008-10-01T00:00:00"/>
    <x v="5"/>
    <n v="784"/>
    <n v="787"/>
    <n v="1571"/>
    <m/>
    <x v="0"/>
    <m/>
  </r>
  <r>
    <x v="12"/>
    <x v="10"/>
    <d v="2008-11-01T00:00:00"/>
    <x v="5"/>
    <n v="703"/>
    <n v="693"/>
    <n v="1396"/>
    <m/>
    <x v="0"/>
    <m/>
  </r>
  <r>
    <x v="12"/>
    <x v="11"/>
    <d v="2008-12-01T00:00:00"/>
    <x v="5"/>
    <n v="798"/>
    <n v="660"/>
    <n v="1458"/>
    <m/>
    <x v="0"/>
    <m/>
  </r>
  <r>
    <x v="13"/>
    <x v="0"/>
    <d v="2009-01-01T00:00:00"/>
    <x v="5"/>
    <n v="515"/>
    <n v="673"/>
    <n v="1188"/>
    <m/>
    <x v="0"/>
    <m/>
  </r>
  <r>
    <x v="13"/>
    <x v="1"/>
    <d v="2009-02-01T00:00:00"/>
    <x v="5"/>
    <n v="610"/>
    <n v="585"/>
    <n v="1195"/>
    <m/>
    <x v="0"/>
    <m/>
  </r>
  <r>
    <x v="13"/>
    <x v="2"/>
    <d v="2009-03-01T00:00:00"/>
    <x v="5"/>
    <n v="651"/>
    <n v="619"/>
    <n v="1270"/>
    <m/>
    <x v="0"/>
    <m/>
  </r>
  <r>
    <x v="13"/>
    <x v="3"/>
    <d v="2009-04-01T00:00:00"/>
    <x v="5"/>
    <n v="623"/>
    <n v="583"/>
    <n v="1206"/>
    <m/>
    <x v="0"/>
    <m/>
  </r>
  <r>
    <x v="13"/>
    <x v="4"/>
    <d v="2009-05-01T00:00:00"/>
    <x v="5"/>
    <n v="618"/>
    <n v="646"/>
    <n v="1264"/>
    <m/>
    <x v="0"/>
    <m/>
  </r>
  <r>
    <x v="13"/>
    <x v="5"/>
    <d v="2009-06-01T00:00:00"/>
    <x v="5"/>
    <n v="617"/>
    <n v="648"/>
    <n v="1265"/>
    <m/>
    <x v="0"/>
    <m/>
  </r>
  <r>
    <x v="13"/>
    <x v="6"/>
    <d v="2009-07-01T00:00:00"/>
    <x v="5"/>
    <n v="692"/>
    <n v="697"/>
    <n v="1389"/>
    <m/>
    <x v="0"/>
    <m/>
  </r>
  <r>
    <x v="13"/>
    <x v="7"/>
    <d v="2009-08-01T00:00:00"/>
    <x v="5"/>
    <n v="673"/>
    <n v="640"/>
    <n v="1313"/>
    <m/>
    <x v="0"/>
    <m/>
  </r>
  <r>
    <x v="13"/>
    <x v="8"/>
    <d v="2009-09-01T00:00:00"/>
    <x v="5"/>
    <n v="724"/>
    <n v="632"/>
    <n v="1356"/>
    <m/>
    <x v="0"/>
    <m/>
  </r>
  <r>
    <x v="13"/>
    <x v="9"/>
    <d v="2009-10-01T00:00:00"/>
    <x v="5"/>
    <n v="680"/>
    <n v="524"/>
    <n v="1204"/>
    <m/>
    <x v="0"/>
    <m/>
  </r>
  <r>
    <x v="13"/>
    <x v="10"/>
    <d v="2009-11-01T00:00:00"/>
    <x v="5"/>
    <n v="661"/>
    <n v="542"/>
    <n v="1203"/>
    <m/>
    <x v="0"/>
    <m/>
  </r>
  <r>
    <x v="13"/>
    <x v="11"/>
    <d v="2009-12-01T00:00:00"/>
    <x v="5"/>
    <n v="670"/>
    <n v="493"/>
    <n v="1163"/>
    <m/>
    <x v="0"/>
    <m/>
  </r>
  <r>
    <x v="14"/>
    <x v="0"/>
    <d v="2010-01-01T00:00:00"/>
    <x v="5"/>
    <n v="500"/>
    <n v="529"/>
    <n v="1029"/>
    <m/>
    <x v="0"/>
    <m/>
  </r>
  <r>
    <x v="14"/>
    <x v="1"/>
    <d v="2010-02-01T00:00:00"/>
    <x v="5"/>
    <n v="600"/>
    <n v="614"/>
    <n v="1214"/>
    <m/>
    <x v="0"/>
    <m/>
  </r>
  <r>
    <x v="14"/>
    <x v="2"/>
    <d v="2010-03-01T00:00:00"/>
    <x v="5"/>
    <n v="610"/>
    <n v="576"/>
    <n v="1186"/>
    <m/>
    <x v="0"/>
    <m/>
  </r>
  <r>
    <x v="14"/>
    <x v="3"/>
    <d v="2010-04-01T00:00:00"/>
    <x v="5"/>
    <n v="618"/>
    <n v="565"/>
    <n v="1183"/>
    <m/>
    <x v="0"/>
    <m/>
  </r>
  <r>
    <x v="14"/>
    <x v="4"/>
    <d v="2010-05-01T00:00:00"/>
    <x v="5"/>
    <n v="595"/>
    <n v="625"/>
    <n v="1220"/>
    <m/>
    <x v="0"/>
    <m/>
  </r>
  <r>
    <x v="14"/>
    <x v="5"/>
    <d v="2010-06-01T00:00:00"/>
    <x v="5"/>
    <n v="644"/>
    <n v="668"/>
    <n v="1312"/>
    <m/>
    <x v="0"/>
    <m/>
  </r>
  <r>
    <x v="14"/>
    <x v="6"/>
    <d v="2010-07-01T00:00:00"/>
    <x v="5"/>
    <n v="601"/>
    <n v="595"/>
    <n v="1196"/>
    <m/>
    <x v="0"/>
    <m/>
  </r>
  <r>
    <x v="14"/>
    <x v="7"/>
    <d v="2010-08-01T00:00:00"/>
    <x v="5"/>
    <n v="616"/>
    <n v="710"/>
    <n v="1326"/>
    <m/>
    <x v="0"/>
    <m/>
  </r>
  <r>
    <x v="14"/>
    <x v="8"/>
    <d v="2010-09-01T00:00:00"/>
    <x v="5"/>
    <n v="652"/>
    <n v="659"/>
    <n v="1311"/>
    <m/>
    <x v="0"/>
    <m/>
  </r>
  <r>
    <x v="14"/>
    <x v="9"/>
    <d v="2010-10-01T00:00:00"/>
    <x v="5"/>
    <n v="665"/>
    <n v="661"/>
    <n v="1326"/>
    <m/>
    <x v="0"/>
    <m/>
  </r>
  <r>
    <x v="14"/>
    <x v="10"/>
    <d v="2010-11-01T00:00:00"/>
    <x v="5"/>
    <n v="661"/>
    <n v="685"/>
    <n v="1346"/>
    <m/>
    <x v="0"/>
    <m/>
  </r>
  <r>
    <x v="14"/>
    <x v="11"/>
    <d v="2010-12-01T00:00:00"/>
    <x v="5"/>
    <n v="721"/>
    <n v="583"/>
    <n v="1304"/>
    <m/>
    <x v="0"/>
    <m/>
  </r>
  <r>
    <x v="15"/>
    <x v="0"/>
    <d v="2011-01-01T00:00:00"/>
    <x v="5"/>
    <n v="498"/>
    <n v="687"/>
    <n v="1185"/>
    <m/>
    <x v="0"/>
    <m/>
  </r>
  <r>
    <x v="15"/>
    <x v="1"/>
    <d v="2011-02-01T00:00:00"/>
    <x v="5"/>
    <n v="592"/>
    <n v="556"/>
    <n v="1148"/>
    <m/>
    <x v="0"/>
    <m/>
  </r>
  <r>
    <x v="15"/>
    <x v="2"/>
    <d v="2011-03-01T00:00:00"/>
    <x v="5"/>
    <n v="686"/>
    <n v="641"/>
    <n v="1327"/>
    <m/>
    <x v="0"/>
    <m/>
  </r>
  <r>
    <x v="15"/>
    <x v="3"/>
    <d v="2011-04-01T00:00:00"/>
    <x v="5"/>
    <n v="602"/>
    <n v="623"/>
    <n v="1225"/>
    <m/>
    <x v="0"/>
    <m/>
  </r>
  <r>
    <x v="15"/>
    <x v="4"/>
    <d v="2011-05-01T00:00:00"/>
    <x v="5"/>
    <n v="600"/>
    <n v="666"/>
    <n v="1266"/>
    <m/>
    <x v="0"/>
    <m/>
  </r>
  <r>
    <x v="15"/>
    <x v="5"/>
    <d v="2011-06-01T00:00:00"/>
    <x v="5"/>
    <n v="648"/>
    <n v="643"/>
    <n v="1291"/>
    <m/>
    <x v="0"/>
    <m/>
  </r>
  <r>
    <x v="15"/>
    <x v="6"/>
    <d v="2011-07-01T00:00:00"/>
    <x v="5"/>
    <n v="601"/>
    <n v="595"/>
    <n v="1196"/>
    <m/>
    <x v="0"/>
    <m/>
  </r>
  <r>
    <x v="15"/>
    <x v="7"/>
    <d v="2011-08-01T00:00:00"/>
    <x v="5"/>
    <n v="636"/>
    <n v="710"/>
    <n v="1346"/>
    <m/>
    <x v="0"/>
    <m/>
  </r>
  <r>
    <x v="15"/>
    <x v="8"/>
    <d v="2011-09-01T00:00:00"/>
    <x v="5"/>
    <n v="641"/>
    <n v="637"/>
    <n v="1278"/>
    <m/>
    <x v="0"/>
    <m/>
  </r>
  <r>
    <x v="15"/>
    <x v="9"/>
    <d v="2011-10-01T00:00:00"/>
    <x v="5"/>
    <n v="650"/>
    <n v="641"/>
    <n v="1291"/>
    <m/>
    <x v="0"/>
    <m/>
  </r>
  <r>
    <x v="15"/>
    <x v="10"/>
    <d v="2011-11-01T00:00:00"/>
    <x v="5"/>
    <n v="667"/>
    <n v="652"/>
    <n v="1319"/>
    <m/>
    <x v="0"/>
    <m/>
  </r>
  <r>
    <x v="15"/>
    <x v="11"/>
    <d v="2011-12-01T00:00:00"/>
    <x v="5"/>
    <n v="662"/>
    <n v="522"/>
    <n v="1184"/>
    <m/>
    <x v="0"/>
    <m/>
  </r>
  <r>
    <x v="16"/>
    <x v="0"/>
    <d v="2012-01-01T00:00:00"/>
    <x v="5"/>
    <n v="501"/>
    <n v="653"/>
    <n v="1154"/>
    <m/>
    <x v="0"/>
    <m/>
  </r>
  <r>
    <x v="16"/>
    <x v="1"/>
    <d v="2012-02-01T00:00:00"/>
    <x v="5"/>
    <n v="561"/>
    <n v="572"/>
    <n v="1133"/>
    <m/>
    <x v="0"/>
    <m/>
  </r>
  <r>
    <x v="16"/>
    <x v="2"/>
    <d v="2012-03-01T00:00:00"/>
    <x v="5"/>
    <n v="538"/>
    <n v="563"/>
    <n v="1101"/>
    <m/>
    <x v="0"/>
    <m/>
  </r>
  <r>
    <x v="16"/>
    <x v="3"/>
    <d v="2012-04-01T00:00:00"/>
    <x v="5"/>
    <n v="485"/>
    <n v="511"/>
    <n v="996"/>
    <m/>
    <x v="0"/>
    <m/>
  </r>
  <r>
    <x v="16"/>
    <x v="4"/>
    <d v="2012-05-01T00:00:00"/>
    <x v="5"/>
    <n v="524"/>
    <n v="544"/>
    <n v="1068"/>
    <m/>
    <x v="0"/>
    <m/>
  </r>
  <r>
    <x v="16"/>
    <x v="5"/>
    <d v="2012-06-01T00:00:00"/>
    <x v="5"/>
    <n v="492"/>
    <n v="508"/>
    <n v="1000"/>
    <m/>
    <x v="0"/>
    <m/>
  </r>
  <r>
    <x v="16"/>
    <x v="6"/>
    <d v="2012-07-01T00:00:00"/>
    <x v="5"/>
    <n v="586"/>
    <n v="629"/>
    <n v="1215"/>
    <m/>
    <x v="0"/>
    <m/>
  </r>
  <r>
    <x v="16"/>
    <x v="7"/>
    <d v="2012-08-01T00:00:00"/>
    <x v="5"/>
    <n v="546"/>
    <n v="567"/>
    <n v="1113"/>
    <m/>
    <x v="0"/>
    <m/>
  </r>
  <r>
    <x v="16"/>
    <x v="8"/>
    <d v="2012-09-01T00:00:00"/>
    <x v="5"/>
    <n v="514"/>
    <n v="580"/>
    <n v="1094"/>
    <m/>
    <x v="0"/>
    <m/>
  </r>
  <r>
    <x v="16"/>
    <x v="9"/>
    <d v="2012-10-01T00:00:00"/>
    <x v="5"/>
    <n v="611"/>
    <n v="674"/>
    <n v="1285"/>
    <m/>
    <x v="0"/>
    <m/>
  </r>
  <r>
    <x v="16"/>
    <x v="10"/>
    <d v="2012-11-01T00:00:00"/>
    <x v="5"/>
    <n v="715"/>
    <n v="700"/>
    <n v="1415"/>
    <m/>
    <x v="0"/>
    <m/>
  </r>
  <r>
    <x v="16"/>
    <x v="11"/>
    <d v="2012-12-01T00:00:00"/>
    <x v="5"/>
    <n v="992"/>
    <n v="865"/>
    <n v="1857"/>
    <m/>
    <x v="0"/>
    <m/>
  </r>
  <r>
    <x v="17"/>
    <x v="0"/>
    <d v="2013-01-01T00:00:00"/>
    <x v="5"/>
    <n v="729"/>
    <n v="819"/>
    <n v="1548"/>
    <m/>
    <x v="0"/>
    <m/>
  </r>
  <r>
    <x v="17"/>
    <x v="1"/>
    <d v="2013-02-01T00:00:00"/>
    <x v="5"/>
    <n v="841"/>
    <n v="770"/>
    <n v="1611"/>
    <m/>
    <x v="0"/>
    <m/>
  </r>
  <r>
    <x v="17"/>
    <x v="2"/>
    <d v="2013-03-01T00:00:00"/>
    <x v="5"/>
    <n v="1001"/>
    <n v="934"/>
    <n v="1935"/>
    <m/>
    <x v="0"/>
    <m/>
  </r>
  <r>
    <x v="17"/>
    <x v="3"/>
    <d v="2013-04-01T00:00:00"/>
    <x v="5"/>
    <n v="962"/>
    <n v="890"/>
    <n v="1852"/>
    <m/>
    <x v="0"/>
    <m/>
  </r>
  <r>
    <x v="17"/>
    <x v="4"/>
    <d v="2013-05-01T00:00:00"/>
    <x v="5"/>
    <n v="953"/>
    <n v="964"/>
    <n v="1917"/>
    <m/>
    <x v="0"/>
    <m/>
  </r>
  <r>
    <x v="17"/>
    <x v="5"/>
    <d v="2013-06-01T00:00:00"/>
    <x v="5"/>
    <n v="1089"/>
    <n v="1021"/>
    <n v="2110"/>
    <m/>
    <x v="0"/>
    <m/>
  </r>
  <r>
    <x v="17"/>
    <x v="6"/>
    <d v="2013-07-01T00:00:00"/>
    <x v="5"/>
    <n v="1078"/>
    <n v="1009"/>
    <n v="2087"/>
    <m/>
    <x v="0"/>
    <m/>
  </r>
  <r>
    <x v="17"/>
    <x v="7"/>
    <d v="2013-08-01T00:00:00"/>
    <x v="5"/>
    <n v="1170"/>
    <n v="1107"/>
    <n v="2277"/>
    <m/>
    <x v="0"/>
    <m/>
  </r>
  <r>
    <x v="17"/>
    <x v="8"/>
    <d v="2013-09-01T00:00:00"/>
    <x v="5"/>
    <n v="1168"/>
    <n v="1142"/>
    <n v="2310"/>
    <m/>
    <x v="0"/>
    <m/>
  </r>
  <r>
    <x v="17"/>
    <x v="9"/>
    <d v="2013-10-01T00:00:00"/>
    <x v="5"/>
    <n v="1175"/>
    <n v="1047"/>
    <n v="2222"/>
    <m/>
    <x v="0"/>
    <m/>
  </r>
  <r>
    <x v="17"/>
    <x v="10"/>
    <d v="2013-11-01T00:00:00"/>
    <x v="5"/>
    <n v="1031"/>
    <n v="972"/>
    <n v="2003"/>
    <m/>
    <x v="0"/>
    <m/>
  </r>
  <r>
    <x v="17"/>
    <x v="11"/>
    <d v="2013-12-01T00:00:00"/>
    <x v="5"/>
    <n v="1205"/>
    <n v="1003"/>
    <n v="2208"/>
    <m/>
    <x v="0"/>
    <m/>
  </r>
  <r>
    <x v="18"/>
    <x v="0"/>
    <d v="2014-01-01T00:00:00"/>
    <x v="5"/>
    <n v="828"/>
    <n v="1016"/>
    <n v="1844"/>
    <m/>
    <x v="0"/>
    <m/>
  </r>
  <r>
    <x v="18"/>
    <x v="1"/>
    <d v="2014-02-01T00:00:00"/>
    <x v="5"/>
    <n v="834"/>
    <n v="766"/>
    <n v="1600"/>
    <m/>
    <x v="0"/>
    <m/>
  </r>
  <r>
    <x v="18"/>
    <x v="2"/>
    <d v="2014-03-01T00:00:00"/>
    <x v="5"/>
    <n v="979"/>
    <n v="999"/>
    <n v="1978"/>
    <m/>
    <x v="0"/>
    <m/>
  </r>
  <r>
    <x v="18"/>
    <x v="3"/>
    <d v="2014-04-01T00:00:00"/>
    <x v="5"/>
    <n v="921"/>
    <n v="903"/>
    <n v="1824"/>
    <m/>
    <x v="0"/>
    <m/>
  </r>
  <r>
    <x v="18"/>
    <x v="4"/>
    <d v="2014-05-01T00:00:00"/>
    <x v="5"/>
    <n v="1049"/>
    <n v="1049"/>
    <n v="2098"/>
    <m/>
    <x v="0"/>
    <m/>
  </r>
  <r>
    <x v="18"/>
    <x v="5"/>
    <d v="2014-06-01T00:00:00"/>
    <x v="5"/>
    <n v="1089"/>
    <n v="1068"/>
    <n v="2157"/>
    <m/>
    <x v="0"/>
    <m/>
  </r>
  <r>
    <x v="18"/>
    <x v="6"/>
    <d v="2014-07-01T00:00:00"/>
    <x v="5"/>
    <n v="1110"/>
    <n v="1229"/>
    <n v="2339"/>
    <m/>
    <x v="0"/>
    <m/>
  </r>
  <r>
    <x v="18"/>
    <x v="7"/>
    <d v="2014-08-01T00:00:00"/>
    <x v="5"/>
    <n v="1133"/>
    <n v="1163"/>
    <n v="2296"/>
    <m/>
    <x v="0"/>
    <m/>
  </r>
  <r>
    <x v="18"/>
    <x v="8"/>
    <d v="2014-09-01T00:00:00"/>
    <x v="5"/>
    <n v="1063"/>
    <n v="1069"/>
    <n v="2132"/>
    <m/>
    <x v="0"/>
    <m/>
  </r>
  <r>
    <x v="18"/>
    <x v="9"/>
    <d v="2014-10-01T00:00:00"/>
    <x v="5"/>
    <n v="1202"/>
    <n v="1151"/>
    <n v="2353"/>
    <m/>
    <x v="0"/>
    <m/>
  </r>
  <r>
    <x v="18"/>
    <x v="10"/>
    <d v="2014-11-01T00:00:00"/>
    <x v="5"/>
    <n v="976"/>
    <n v="940"/>
    <n v="1916"/>
    <m/>
    <x v="0"/>
    <m/>
  </r>
  <r>
    <x v="18"/>
    <x v="11"/>
    <d v="2014-12-01T00:00:00"/>
    <x v="5"/>
    <n v="1057"/>
    <n v="912"/>
    <n v="1969"/>
    <m/>
    <x v="0"/>
    <m/>
  </r>
  <r>
    <x v="19"/>
    <x v="0"/>
    <d v="2015-01-01T00:00:00"/>
    <x v="5"/>
    <n v="871"/>
    <n v="1052"/>
    <n v="1923"/>
    <m/>
    <x v="0"/>
    <m/>
  </r>
  <r>
    <x v="19"/>
    <x v="1"/>
    <d v="2015-02-01T00:00:00"/>
    <x v="5"/>
    <n v="941"/>
    <n v="836"/>
    <n v="1777"/>
    <m/>
    <x v="0"/>
    <m/>
  </r>
  <r>
    <x v="19"/>
    <x v="2"/>
    <d v="2015-03-01T00:00:00"/>
    <x v="5"/>
    <n v="1071"/>
    <n v="1035"/>
    <n v="2106"/>
    <m/>
    <x v="0"/>
    <m/>
  </r>
  <r>
    <x v="19"/>
    <x v="3"/>
    <d v="2015-04-01T00:00:00"/>
    <x v="5"/>
    <n v="869"/>
    <n v="860"/>
    <n v="1729"/>
    <m/>
    <x v="0"/>
    <m/>
  </r>
  <r>
    <x v="19"/>
    <x v="4"/>
    <d v="2015-05-01T00:00:00"/>
    <x v="5"/>
    <n v="1070"/>
    <n v="961"/>
    <n v="2031"/>
    <m/>
    <x v="0"/>
    <m/>
  </r>
  <r>
    <x v="19"/>
    <x v="5"/>
    <d v="2015-06-01T00:00:00"/>
    <x v="5"/>
    <n v="996"/>
    <n v="988"/>
    <n v="1984"/>
    <m/>
    <x v="0"/>
    <m/>
  </r>
  <r>
    <x v="19"/>
    <x v="6"/>
    <d v="2015-07-01T00:00:00"/>
    <x v="5"/>
    <n v="1262"/>
    <n v="1262"/>
    <n v="2524"/>
    <m/>
    <x v="0"/>
    <m/>
  </r>
  <r>
    <x v="19"/>
    <x v="7"/>
    <d v="2015-08-01T00:00:00"/>
    <x v="5"/>
    <n v="1308"/>
    <n v="1245"/>
    <n v="2553"/>
    <m/>
    <x v="0"/>
    <m/>
  </r>
  <r>
    <x v="19"/>
    <x v="8"/>
    <d v="2015-09-01T00:00:00"/>
    <x v="5"/>
    <n v="1213"/>
    <n v="1202"/>
    <n v="2415"/>
    <m/>
    <x v="0"/>
    <m/>
  </r>
  <r>
    <x v="19"/>
    <x v="9"/>
    <d v="2015-10-01T00:00:00"/>
    <x v="5"/>
    <n v="1328"/>
    <n v="1185"/>
    <n v="2513"/>
    <m/>
    <x v="0"/>
    <m/>
  </r>
  <r>
    <x v="19"/>
    <x v="10"/>
    <d v="2015-11-01T00:00:00"/>
    <x v="5"/>
    <n v="1262"/>
    <n v="1178"/>
    <n v="2440"/>
    <m/>
    <x v="0"/>
    <m/>
  </r>
  <r>
    <x v="19"/>
    <x v="11"/>
    <d v="2015-12-01T00:00:00"/>
    <x v="5"/>
    <n v="1516"/>
    <n v="1189"/>
    <n v="2705"/>
    <m/>
    <x v="0"/>
    <m/>
  </r>
  <r>
    <x v="0"/>
    <x v="0"/>
    <d v="1996-01-01T00:00:00"/>
    <x v="6"/>
    <n v="1064"/>
    <n v="1014"/>
    <n v="2078"/>
    <m/>
    <x v="0"/>
    <m/>
  </r>
  <r>
    <x v="0"/>
    <x v="1"/>
    <d v="1996-02-01T00:00:00"/>
    <x v="6"/>
    <n v="975"/>
    <n v="1028"/>
    <n v="2003"/>
    <m/>
    <x v="0"/>
    <m/>
  </r>
  <r>
    <x v="0"/>
    <x v="2"/>
    <d v="1996-03-01T00:00:00"/>
    <x v="6"/>
    <n v="1043"/>
    <n v="1117"/>
    <n v="2160"/>
    <m/>
    <x v="0"/>
    <m/>
  </r>
  <r>
    <x v="0"/>
    <x v="3"/>
    <d v="1996-04-01T00:00:00"/>
    <x v="6"/>
    <n v="1063"/>
    <n v="1043"/>
    <n v="2106"/>
    <m/>
    <x v="0"/>
    <m/>
  </r>
  <r>
    <x v="0"/>
    <x v="4"/>
    <d v="1996-05-01T00:00:00"/>
    <x v="6"/>
    <n v="1274"/>
    <n v="1225"/>
    <n v="2499"/>
    <m/>
    <x v="0"/>
    <m/>
  </r>
  <r>
    <x v="0"/>
    <x v="5"/>
    <d v="1996-06-01T00:00:00"/>
    <x v="6"/>
    <n v="1183"/>
    <n v="1457"/>
    <n v="2640"/>
    <m/>
    <x v="0"/>
    <m/>
  </r>
  <r>
    <x v="0"/>
    <x v="6"/>
    <d v="1996-07-01T00:00:00"/>
    <x v="6"/>
    <n v="1402"/>
    <n v="1483"/>
    <n v="2885"/>
    <m/>
    <x v="0"/>
    <m/>
  </r>
  <r>
    <x v="0"/>
    <x v="7"/>
    <d v="1996-08-01T00:00:00"/>
    <x v="6"/>
    <n v="1752"/>
    <n v="1566"/>
    <n v="3318"/>
    <m/>
    <x v="0"/>
    <m/>
  </r>
  <r>
    <x v="0"/>
    <x v="8"/>
    <d v="1996-09-01T00:00:00"/>
    <x v="6"/>
    <n v="1123"/>
    <n v="1164"/>
    <n v="2287"/>
    <m/>
    <x v="0"/>
    <m/>
  </r>
  <r>
    <x v="0"/>
    <x v="9"/>
    <d v="1996-10-01T00:00:00"/>
    <x v="6"/>
    <n v="1073"/>
    <n v="959"/>
    <n v="2032"/>
    <m/>
    <x v="0"/>
    <m/>
  </r>
  <r>
    <x v="0"/>
    <x v="10"/>
    <d v="1996-11-01T00:00:00"/>
    <x v="6"/>
    <n v="1105"/>
    <n v="1104"/>
    <n v="2209"/>
    <m/>
    <x v="0"/>
    <m/>
  </r>
  <r>
    <x v="0"/>
    <x v="11"/>
    <d v="1996-12-01T00:00:00"/>
    <x v="6"/>
    <n v="1069"/>
    <n v="839"/>
    <n v="1908"/>
    <m/>
    <x v="0"/>
    <m/>
  </r>
  <r>
    <x v="1"/>
    <x v="0"/>
    <d v="1997-01-01T00:00:00"/>
    <x v="6"/>
    <n v="947"/>
    <n v="922"/>
    <n v="1869"/>
    <m/>
    <x v="0"/>
    <m/>
  </r>
  <r>
    <x v="1"/>
    <x v="1"/>
    <d v="1997-02-01T00:00:00"/>
    <x v="6"/>
    <n v="689"/>
    <n v="713"/>
    <n v="1402"/>
    <m/>
    <x v="0"/>
    <m/>
  </r>
  <r>
    <x v="1"/>
    <x v="2"/>
    <d v="1997-03-01T00:00:00"/>
    <x v="6"/>
    <n v="821"/>
    <n v="858"/>
    <n v="1679"/>
    <m/>
    <x v="0"/>
    <m/>
  </r>
  <r>
    <x v="1"/>
    <x v="3"/>
    <d v="1997-04-01T00:00:00"/>
    <x v="6"/>
    <n v="830"/>
    <n v="818"/>
    <n v="1648"/>
    <m/>
    <x v="0"/>
    <m/>
  </r>
  <r>
    <x v="1"/>
    <x v="4"/>
    <d v="1997-05-01T00:00:00"/>
    <x v="6"/>
    <n v="1129"/>
    <n v="1084"/>
    <n v="2213"/>
    <m/>
    <x v="0"/>
    <m/>
  </r>
  <r>
    <x v="1"/>
    <x v="5"/>
    <d v="1997-06-01T00:00:00"/>
    <x v="6"/>
    <n v="1043"/>
    <n v="1177"/>
    <n v="2220"/>
    <m/>
    <x v="0"/>
    <m/>
  </r>
  <r>
    <x v="1"/>
    <x v="6"/>
    <d v="1997-07-01T00:00:00"/>
    <x v="6"/>
    <n v="1396"/>
    <n v="1426"/>
    <n v="2822"/>
    <m/>
    <x v="0"/>
    <m/>
  </r>
  <r>
    <x v="1"/>
    <x v="7"/>
    <d v="1997-08-01T00:00:00"/>
    <x v="6"/>
    <n v="1505"/>
    <n v="1389"/>
    <n v="2894"/>
    <m/>
    <x v="0"/>
    <m/>
  </r>
  <r>
    <x v="1"/>
    <x v="8"/>
    <d v="1997-09-01T00:00:00"/>
    <x v="6"/>
    <n v="1177"/>
    <n v="1174"/>
    <n v="2351"/>
    <m/>
    <x v="0"/>
    <m/>
  </r>
  <r>
    <x v="1"/>
    <x v="9"/>
    <d v="1997-10-01T00:00:00"/>
    <x v="6"/>
    <n v="1131"/>
    <n v="1003"/>
    <n v="2134"/>
    <m/>
    <x v="0"/>
    <m/>
  </r>
  <r>
    <x v="1"/>
    <x v="10"/>
    <d v="1997-11-01T00:00:00"/>
    <x v="6"/>
    <n v="834"/>
    <n v="835"/>
    <n v="1669"/>
    <m/>
    <x v="0"/>
    <m/>
  </r>
  <r>
    <x v="1"/>
    <x v="11"/>
    <d v="1997-12-01T00:00:00"/>
    <x v="6"/>
    <n v="929"/>
    <n v="813"/>
    <n v="1742"/>
    <m/>
    <x v="0"/>
    <m/>
  </r>
  <r>
    <x v="2"/>
    <x v="0"/>
    <d v="1998-01-01T00:00:00"/>
    <x v="6"/>
    <n v="835"/>
    <n v="807"/>
    <n v="1642"/>
    <m/>
    <x v="0"/>
    <m/>
  </r>
  <r>
    <x v="2"/>
    <x v="1"/>
    <d v="1998-02-01T00:00:00"/>
    <x v="6"/>
    <n v="749"/>
    <n v="821"/>
    <n v="1570"/>
    <m/>
    <x v="0"/>
    <m/>
  </r>
  <r>
    <x v="2"/>
    <x v="2"/>
    <d v="1998-03-01T00:00:00"/>
    <x v="6"/>
    <n v="705"/>
    <n v="875"/>
    <n v="1580"/>
    <m/>
    <x v="0"/>
    <m/>
  </r>
  <r>
    <x v="2"/>
    <x v="3"/>
    <d v="1998-04-01T00:00:00"/>
    <x v="6"/>
    <n v="834"/>
    <n v="870"/>
    <n v="1704"/>
    <m/>
    <x v="0"/>
    <m/>
  </r>
  <r>
    <x v="2"/>
    <x v="4"/>
    <d v="1998-05-01T00:00:00"/>
    <x v="6"/>
    <n v="999"/>
    <n v="993"/>
    <n v="1992"/>
    <m/>
    <x v="0"/>
    <m/>
  </r>
  <r>
    <x v="2"/>
    <x v="5"/>
    <d v="1998-06-01T00:00:00"/>
    <x v="6"/>
    <n v="1146"/>
    <n v="1335"/>
    <n v="2481"/>
    <m/>
    <x v="0"/>
    <m/>
  </r>
  <r>
    <x v="2"/>
    <x v="6"/>
    <d v="1998-07-01T00:00:00"/>
    <x v="6"/>
    <n v="1409"/>
    <n v="1436"/>
    <n v="2845"/>
    <m/>
    <x v="0"/>
    <m/>
  </r>
  <r>
    <x v="2"/>
    <x v="7"/>
    <d v="1998-08-01T00:00:00"/>
    <x v="6"/>
    <n v="1504"/>
    <n v="1225"/>
    <n v="2729"/>
    <m/>
    <x v="0"/>
    <m/>
  </r>
  <r>
    <x v="2"/>
    <x v="8"/>
    <d v="1998-09-01T00:00:00"/>
    <x v="6"/>
    <n v="992"/>
    <n v="954"/>
    <n v="1946"/>
    <m/>
    <x v="0"/>
    <m/>
  </r>
  <r>
    <x v="2"/>
    <x v="9"/>
    <d v="1998-10-01T00:00:00"/>
    <x v="6"/>
    <n v="867"/>
    <n v="822"/>
    <n v="1689"/>
    <m/>
    <x v="0"/>
    <m/>
  </r>
  <r>
    <x v="2"/>
    <x v="10"/>
    <d v="1998-11-01T00:00:00"/>
    <x v="6"/>
    <n v="844"/>
    <n v="878"/>
    <n v="1722"/>
    <m/>
    <x v="0"/>
    <m/>
  </r>
  <r>
    <x v="2"/>
    <x v="11"/>
    <d v="1998-12-01T00:00:00"/>
    <x v="6"/>
    <n v="1021"/>
    <n v="988"/>
    <n v="2009"/>
    <m/>
    <x v="0"/>
    <m/>
  </r>
  <r>
    <x v="3"/>
    <x v="0"/>
    <d v="1999-01-01T00:00:00"/>
    <x v="6"/>
    <n v="948"/>
    <n v="755"/>
    <n v="1703"/>
    <m/>
    <x v="0"/>
    <m/>
  </r>
  <r>
    <x v="3"/>
    <x v="1"/>
    <d v="1999-02-01T00:00:00"/>
    <x v="6"/>
    <n v="716"/>
    <n v="726"/>
    <n v="1442"/>
    <m/>
    <x v="0"/>
    <m/>
  </r>
  <r>
    <x v="3"/>
    <x v="2"/>
    <d v="1999-03-01T00:00:00"/>
    <x v="6"/>
    <n v="769"/>
    <n v="723"/>
    <n v="1492"/>
    <m/>
    <x v="0"/>
    <m/>
  </r>
  <r>
    <x v="3"/>
    <x v="3"/>
    <d v="1999-04-01T00:00:00"/>
    <x v="6"/>
    <n v="797"/>
    <n v="757"/>
    <n v="1554"/>
    <m/>
    <x v="0"/>
    <m/>
  </r>
  <r>
    <x v="3"/>
    <x v="4"/>
    <d v="1999-05-01T00:00:00"/>
    <x v="6"/>
    <n v="995"/>
    <n v="1028"/>
    <n v="2023"/>
    <m/>
    <x v="0"/>
    <m/>
  </r>
  <r>
    <x v="3"/>
    <x v="5"/>
    <d v="1999-06-01T00:00:00"/>
    <x v="6"/>
    <n v="1234"/>
    <n v="1426"/>
    <n v="2660"/>
    <m/>
    <x v="0"/>
    <m/>
  </r>
  <r>
    <x v="3"/>
    <x v="6"/>
    <d v="1999-07-01T00:00:00"/>
    <x v="6"/>
    <n v="1545"/>
    <n v="1658"/>
    <n v="3203"/>
    <m/>
    <x v="0"/>
    <m/>
  </r>
  <r>
    <x v="3"/>
    <x v="7"/>
    <d v="1999-08-01T00:00:00"/>
    <x v="6"/>
    <n v="1842"/>
    <n v="1541"/>
    <n v="3383"/>
    <m/>
    <x v="0"/>
    <m/>
  </r>
  <r>
    <x v="3"/>
    <x v="8"/>
    <d v="1999-09-01T00:00:00"/>
    <x v="6"/>
    <n v="1300"/>
    <n v="1263"/>
    <n v="2563"/>
    <m/>
    <x v="0"/>
    <m/>
  </r>
  <r>
    <x v="3"/>
    <x v="9"/>
    <d v="1999-10-01T00:00:00"/>
    <x v="6"/>
    <n v="1146"/>
    <n v="1100"/>
    <n v="2246"/>
    <m/>
    <x v="0"/>
    <m/>
  </r>
  <r>
    <x v="3"/>
    <x v="10"/>
    <d v="1999-11-01T00:00:00"/>
    <x v="6"/>
    <n v="922"/>
    <n v="837"/>
    <n v="1759"/>
    <m/>
    <x v="0"/>
    <m/>
  </r>
  <r>
    <x v="3"/>
    <x v="11"/>
    <d v="1999-12-01T00:00:00"/>
    <x v="6"/>
    <n v="1051"/>
    <n v="1189"/>
    <n v="2240"/>
    <m/>
    <x v="0"/>
    <m/>
  </r>
  <r>
    <x v="4"/>
    <x v="0"/>
    <d v="2000-01-01T00:00:00"/>
    <x v="6"/>
    <n v="804"/>
    <n v="731"/>
    <n v="1535"/>
    <m/>
    <x v="0"/>
    <m/>
  </r>
  <r>
    <x v="4"/>
    <x v="1"/>
    <d v="2000-02-01T00:00:00"/>
    <x v="6"/>
    <n v="800"/>
    <n v="815"/>
    <n v="1615"/>
    <m/>
    <x v="0"/>
    <m/>
  </r>
  <r>
    <x v="4"/>
    <x v="2"/>
    <d v="2000-03-01T00:00:00"/>
    <x v="6"/>
    <n v="892"/>
    <n v="892"/>
    <n v="1784"/>
    <m/>
    <x v="0"/>
    <m/>
  </r>
  <r>
    <x v="4"/>
    <x v="3"/>
    <d v="2000-04-01T00:00:00"/>
    <x v="6"/>
    <n v="847"/>
    <n v="858"/>
    <n v="1705"/>
    <m/>
    <x v="0"/>
    <m/>
  </r>
  <r>
    <x v="4"/>
    <x v="4"/>
    <d v="2000-05-01T00:00:00"/>
    <x v="6"/>
    <n v="1070"/>
    <n v="1054"/>
    <n v="2124"/>
    <m/>
    <x v="0"/>
    <m/>
  </r>
  <r>
    <x v="4"/>
    <x v="5"/>
    <d v="2000-06-01T00:00:00"/>
    <x v="6"/>
    <n v="1129"/>
    <n v="1432"/>
    <n v="2561"/>
    <m/>
    <x v="0"/>
    <m/>
  </r>
  <r>
    <x v="4"/>
    <x v="6"/>
    <d v="2000-07-01T00:00:00"/>
    <x v="6"/>
    <n v="1644"/>
    <n v="1542"/>
    <n v="3186"/>
    <m/>
    <x v="0"/>
    <m/>
  </r>
  <r>
    <x v="4"/>
    <x v="7"/>
    <d v="2000-08-01T00:00:00"/>
    <x v="6"/>
    <n v="1648"/>
    <n v="1448"/>
    <n v="3096"/>
    <m/>
    <x v="0"/>
    <m/>
  </r>
  <r>
    <x v="4"/>
    <x v="8"/>
    <d v="2000-09-01T00:00:00"/>
    <x v="6"/>
    <n v="1082"/>
    <n v="987"/>
    <n v="2069"/>
    <m/>
    <x v="0"/>
    <m/>
  </r>
  <r>
    <x v="4"/>
    <x v="9"/>
    <d v="2000-10-01T00:00:00"/>
    <x v="6"/>
    <n v="1265"/>
    <n v="1144"/>
    <n v="2409"/>
    <m/>
    <x v="0"/>
    <m/>
  </r>
  <r>
    <x v="4"/>
    <x v="10"/>
    <d v="2000-11-01T00:00:00"/>
    <x v="6"/>
    <n v="1073"/>
    <n v="987"/>
    <n v="2060"/>
    <m/>
    <x v="0"/>
    <m/>
  </r>
  <r>
    <x v="4"/>
    <x v="11"/>
    <d v="2000-12-01T00:00:00"/>
    <x v="6"/>
    <n v="1029"/>
    <n v="1138"/>
    <n v="2167"/>
    <m/>
    <x v="0"/>
    <m/>
  </r>
  <r>
    <x v="5"/>
    <x v="0"/>
    <d v="2001-01-01T00:00:00"/>
    <x v="6"/>
    <n v="834"/>
    <n v="992"/>
    <n v="1826"/>
    <m/>
    <x v="0"/>
    <m/>
  </r>
  <r>
    <x v="5"/>
    <x v="1"/>
    <d v="2001-02-01T00:00:00"/>
    <x v="6"/>
    <n v="665"/>
    <n v="755"/>
    <n v="1420"/>
    <m/>
    <x v="0"/>
    <m/>
  </r>
  <r>
    <x v="5"/>
    <x v="2"/>
    <d v="2001-03-01T00:00:00"/>
    <x v="6"/>
    <n v="1026"/>
    <n v="1012"/>
    <n v="2038"/>
    <m/>
    <x v="0"/>
    <m/>
  </r>
  <r>
    <x v="5"/>
    <x v="3"/>
    <d v="2001-04-01T00:00:00"/>
    <x v="6"/>
    <n v="1003"/>
    <n v="989"/>
    <n v="1992"/>
    <m/>
    <x v="0"/>
    <m/>
  </r>
  <r>
    <x v="5"/>
    <x v="4"/>
    <d v="2001-05-01T00:00:00"/>
    <x v="6"/>
    <n v="986"/>
    <n v="1104"/>
    <n v="2090"/>
    <m/>
    <x v="0"/>
    <m/>
  </r>
  <r>
    <x v="5"/>
    <x v="5"/>
    <d v="2001-06-01T00:00:00"/>
    <x v="6"/>
    <n v="1306"/>
    <n v="1345"/>
    <n v="2651"/>
    <m/>
    <x v="0"/>
    <m/>
  </r>
  <r>
    <x v="5"/>
    <x v="6"/>
    <d v="2001-07-01T00:00:00"/>
    <x v="6"/>
    <n v="1351"/>
    <n v="1328"/>
    <n v="2679"/>
    <m/>
    <x v="0"/>
    <m/>
  </r>
  <r>
    <x v="5"/>
    <x v="7"/>
    <d v="2001-08-01T00:00:00"/>
    <x v="6"/>
    <n v="1411"/>
    <n v="1169"/>
    <n v="2580"/>
    <m/>
    <x v="0"/>
    <m/>
  </r>
  <r>
    <x v="5"/>
    <x v="8"/>
    <d v="2001-09-01T00:00:00"/>
    <x v="6"/>
    <n v="686"/>
    <n v="638"/>
    <n v="1324"/>
    <m/>
    <x v="0"/>
    <m/>
  </r>
  <r>
    <x v="5"/>
    <x v="9"/>
    <d v="2001-10-01T00:00:00"/>
    <x v="6"/>
    <n v="609"/>
    <n v="548"/>
    <n v="1157"/>
    <m/>
    <x v="0"/>
    <m/>
  </r>
  <r>
    <x v="5"/>
    <x v="10"/>
    <d v="2001-11-01T00:00:00"/>
    <x v="6"/>
    <n v="649"/>
    <n v="630"/>
    <n v="1279"/>
    <m/>
    <x v="0"/>
    <m/>
  </r>
  <r>
    <x v="5"/>
    <x v="11"/>
    <d v="2001-12-01T00:00:00"/>
    <x v="6"/>
    <n v="797"/>
    <n v="789"/>
    <n v="1586"/>
    <m/>
    <x v="0"/>
    <m/>
  </r>
  <r>
    <x v="6"/>
    <x v="0"/>
    <d v="2002-01-01T00:00:00"/>
    <x v="6"/>
    <n v="745"/>
    <n v="679"/>
    <n v="1424"/>
    <m/>
    <x v="0"/>
    <m/>
  </r>
  <r>
    <x v="6"/>
    <x v="1"/>
    <d v="2002-02-01T00:00:00"/>
    <x v="6"/>
    <n v="749"/>
    <n v="794"/>
    <n v="1543"/>
    <m/>
    <x v="0"/>
    <m/>
  </r>
  <r>
    <x v="6"/>
    <x v="2"/>
    <d v="2002-03-01T00:00:00"/>
    <x v="6"/>
    <n v="797"/>
    <n v="765"/>
    <n v="1562"/>
    <m/>
    <x v="0"/>
    <m/>
  </r>
  <r>
    <x v="6"/>
    <x v="3"/>
    <d v="2002-04-01T00:00:00"/>
    <x v="6"/>
    <n v="823"/>
    <n v="812"/>
    <n v="1635"/>
    <m/>
    <x v="0"/>
    <m/>
  </r>
  <r>
    <x v="6"/>
    <x v="4"/>
    <d v="2002-05-01T00:00:00"/>
    <x v="6"/>
    <n v="807"/>
    <n v="852"/>
    <n v="1659"/>
    <m/>
    <x v="0"/>
    <m/>
  </r>
  <r>
    <x v="6"/>
    <x v="5"/>
    <d v="2002-06-01T00:00:00"/>
    <x v="6"/>
    <n v="900"/>
    <n v="1162"/>
    <n v="2062"/>
    <m/>
    <x v="0"/>
    <m/>
  </r>
  <r>
    <x v="6"/>
    <x v="6"/>
    <d v="2002-07-01T00:00:00"/>
    <x v="6"/>
    <n v="1083"/>
    <n v="986"/>
    <n v="2069"/>
    <m/>
    <x v="0"/>
    <m/>
  </r>
  <r>
    <x v="6"/>
    <x v="7"/>
    <d v="2002-08-01T00:00:00"/>
    <x v="6"/>
    <n v="1120"/>
    <n v="1000"/>
    <n v="2120"/>
    <m/>
    <x v="0"/>
    <m/>
  </r>
  <r>
    <x v="6"/>
    <x v="8"/>
    <d v="2002-09-01T00:00:00"/>
    <x v="6"/>
    <n v="754"/>
    <n v="793"/>
    <n v="1547"/>
    <m/>
    <x v="0"/>
    <m/>
  </r>
  <r>
    <x v="6"/>
    <x v="9"/>
    <d v="2002-10-01T00:00:00"/>
    <x v="6"/>
    <n v="850"/>
    <n v="815"/>
    <n v="1665"/>
    <m/>
    <x v="0"/>
    <m/>
  </r>
  <r>
    <x v="6"/>
    <x v="10"/>
    <d v="2002-11-01T00:00:00"/>
    <x v="6"/>
    <n v="708"/>
    <n v="689"/>
    <n v="1397"/>
    <m/>
    <x v="0"/>
    <m/>
  </r>
  <r>
    <x v="6"/>
    <x v="11"/>
    <d v="2002-12-01T00:00:00"/>
    <x v="6"/>
    <n v="766"/>
    <n v="788"/>
    <n v="1554"/>
    <m/>
    <x v="0"/>
    <m/>
  </r>
  <r>
    <x v="7"/>
    <x v="0"/>
    <d v="2003-01-01T00:00:00"/>
    <x v="6"/>
    <n v="700"/>
    <n v="621"/>
    <n v="1321"/>
    <m/>
    <x v="0"/>
    <m/>
  </r>
  <r>
    <x v="7"/>
    <x v="1"/>
    <d v="2003-02-01T00:00:00"/>
    <x v="6"/>
    <n v="686"/>
    <n v="705"/>
    <n v="1391"/>
    <m/>
    <x v="0"/>
    <m/>
  </r>
  <r>
    <x v="7"/>
    <x v="2"/>
    <d v="2003-03-01T00:00:00"/>
    <x v="6"/>
    <n v="689"/>
    <n v="696"/>
    <n v="1385"/>
    <m/>
    <x v="0"/>
    <m/>
  </r>
  <r>
    <x v="7"/>
    <x v="3"/>
    <d v="2003-04-01T00:00:00"/>
    <x v="6"/>
    <n v="782"/>
    <n v="736"/>
    <n v="1518"/>
    <m/>
    <x v="0"/>
    <m/>
  </r>
  <r>
    <x v="7"/>
    <x v="4"/>
    <d v="2003-05-01T00:00:00"/>
    <x v="6"/>
    <n v="952"/>
    <n v="916"/>
    <n v="1868"/>
    <m/>
    <x v="0"/>
    <m/>
  </r>
  <r>
    <x v="7"/>
    <x v="5"/>
    <d v="2003-06-01T00:00:00"/>
    <x v="6"/>
    <n v="907"/>
    <n v="1090"/>
    <n v="1997"/>
    <m/>
    <x v="0"/>
    <m/>
  </r>
  <r>
    <x v="7"/>
    <x v="6"/>
    <d v="2003-07-01T00:00:00"/>
    <x v="6"/>
    <n v="1195"/>
    <n v="1136"/>
    <n v="2331"/>
    <m/>
    <x v="0"/>
    <m/>
  </r>
  <r>
    <x v="7"/>
    <x v="7"/>
    <d v="2003-08-01T00:00:00"/>
    <x v="6"/>
    <n v="1139"/>
    <n v="979"/>
    <n v="2118"/>
    <m/>
    <x v="0"/>
    <m/>
  </r>
  <r>
    <x v="7"/>
    <x v="8"/>
    <d v="2003-09-01T00:00:00"/>
    <x v="6"/>
    <n v="1025"/>
    <n v="993"/>
    <n v="2018"/>
    <m/>
    <x v="0"/>
    <m/>
  </r>
  <r>
    <x v="7"/>
    <x v="9"/>
    <d v="2003-10-01T00:00:00"/>
    <x v="6"/>
    <n v="949"/>
    <n v="839"/>
    <n v="1788"/>
    <m/>
    <x v="0"/>
    <m/>
  </r>
  <r>
    <x v="7"/>
    <x v="10"/>
    <d v="2003-11-01T00:00:00"/>
    <x v="6"/>
    <n v="866"/>
    <n v="849"/>
    <n v="1715"/>
    <m/>
    <x v="0"/>
    <m/>
  </r>
  <r>
    <x v="7"/>
    <x v="11"/>
    <d v="2003-12-01T00:00:00"/>
    <x v="6"/>
    <n v="942"/>
    <n v="819"/>
    <n v="1761"/>
    <m/>
    <x v="0"/>
    <m/>
  </r>
  <r>
    <x v="8"/>
    <x v="0"/>
    <d v="2004-01-01T00:00:00"/>
    <x v="6"/>
    <n v="1009"/>
    <n v="918"/>
    <n v="1927"/>
    <m/>
    <x v="0"/>
    <m/>
  </r>
  <r>
    <x v="8"/>
    <x v="1"/>
    <d v="2004-02-01T00:00:00"/>
    <x v="6"/>
    <n v="745"/>
    <n v="740"/>
    <n v="1485"/>
    <m/>
    <x v="0"/>
    <m/>
  </r>
  <r>
    <x v="8"/>
    <x v="2"/>
    <d v="2004-03-01T00:00:00"/>
    <x v="6"/>
    <n v="964"/>
    <n v="892"/>
    <n v="1856"/>
    <m/>
    <x v="0"/>
    <m/>
  </r>
  <r>
    <x v="8"/>
    <x v="3"/>
    <d v="2004-04-01T00:00:00"/>
    <x v="6"/>
    <n v="1004"/>
    <n v="1008"/>
    <n v="2012"/>
    <m/>
    <x v="0"/>
    <m/>
  </r>
  <r>
    <x v="8"/>
    <x v="4"/>
    <d v="2004-05-01T00:00:00"/>
    <x v="6"/>
    <n v="987"/>
    <n v="994"/>
    <n v="1981"/>
    <m/>
    <x v="0"/>
    <m/>
  </r>
  <r>
    <x v="8"/>
    <x v="5"/>
    <d v="2004-06-01T00:00:00"/>
    <x v="6"/>
    <n v="1112"/>
    <n v="1239"/>
    <n v="2351"/>
    <m/>
    <x v="0"/>
    <m/>
  </r>
  <r>
    <x v="8"/>
    <x v="6"/>
    <d v="2004-07-01T00:00:00"/>
    <x v="6"/>
    <n v="1225"/>
    <n v="1203"/>
    <n v="2428"/>
    <m/>
    <x v="0"/>
    <m/>
  </r>
  <r>
    <x v="8"/>
    <x v="7"/>
    <d v="2004-08-01T00:00:00"/>
    <x v="6"/>
    <n v="1287"/>
    <n v="1099"/>
    <n v="2386"/>
    <m/>
    <x v="0"/>
    <m/>
  </r>
  <r>
    <x v="8"/>
    <x v="8"/>
    <d v="2004-09-01T00:00:00"/>
    <x v="6"/>
    <n v="1089"/>
    <n v="1053"/>
    <n v="2142"/>
    <m/>
    <x v="0"/>
    <m/>
  </r>
  <r>
    <x v="8"/>
    <x v="9"/>
    <d v="2004-10-01T00:00:00"/>
    <x v="6"/>
    <n v="1181"/>
    <n v="1135"/>
    <n v="2316"/>
    <m/>
    <x v="0"/>
    <m/>
  </r>
  <r>
    <x v="8"/>
    <x v="10"/>
    <d v="2004-11-01T00:00:00"/>
    <x v="6"/>
    <n v="962"/>
    <n v="924"/>
    <n v="1886"/>
    <m/>
    <x v="0"/>
    <m/>
  </r>
  <r>
    <x v="8"/>
    <x v="11"/>
    <d v="2004-12-01T00:00:00"/>
    <x v="6"/>
    <n v="1220"/>
    <n v="1215"/>
    <n v="2435"/>
    <m/>
    <x v="0"/>
    <m/>
  </r>
  <r>
    <x v="9"/>
    <x v="0"/>
    <d v="2005-01-01T00:00:00"/>
    <x v="6"/>
    <n v="978"/>
    <n v="833"/>
    <n v="1811"/>
    <m/>
    <x v="0"/>
    <m/>
  </r>
  <r>
    <x v="9"/>
    <x v="1"/>
    <d v="2005-02-01T00:00:00"/>
    <x v="6"/>
    <n v="792"/>
    <n v="832"/>
    <n v="1624"/>
    <m/>
    <x v="0"/>
    <m/>
  </r>
  <r>
    <x v="9"/>
    <x v="2"/>
    <d v="2005-03-01T00:00:00"/>
    <x v="6"/>
    <n v="920"/>
    <n v="842"/>
    <n v="1762"/>
    <m/>
    <x v="0"/>
    <m/>
  </r>
  <r>
    <x v="9"/>
    <x v="3"/>
    <d v="2005-04-01T00:00:00"/>
    <x v="6"/>
    <n v="909"/>
    <n v="984"/>
    <n v="1893"/>
    <m/>
    <x v="0"/>
    <m/>
  </r>
  <r>
    <x v="9"/>
    <x v="4"/>
    <d v="2005-05-01T00:00:00"/>
    <x v="6"/>
    <n v="974"/>
    <n v="1043"/>
    <n v="2017"/>
    <m/>
    <x v="0"/>
    <m/>
  </r>
  <r>
    <x v="9"/>
    <x v="5"/>
    <d v="2005-06-01T00:00:00"/>
    <x v="6"/>
    <n v="1089"/>
    <n v="1274"/>
    <n v="2363"/>
    <m/>
    <x v="0"/>
    <m/>
  </r>
  <r>
    <x v="9"/>
    <x v="6"/>
    <d v="2005-07-01T00:00:00"/>
    <x v="6"/>
    <n v="1266"/>
    <n v="1237"/>
    <n v="2503"/>
    <m/>
    <x v="0"/>
    <m/>
  </r>
  <r>
    <x v="9"/>
    <x v="7"/>
    <d v="2005-08-01T00:00:00"/>
    <x v="6"/>
    <n v="1293"/>
    <n v="1094"/>
    <n v="2387"/>
    <m/>
    <x v="0"/>
    <m/>
  </r>
  <r>
    <x v="9"/>
    <x v="8"/>
    <d v="2005-09-01T00:00:00"/>
    <x v="6"/>
    <n v="1019"/>
    <n v="973"/>
    <n v="1992"/>
    <m/>
    <x v="0"/>
    <m/>
  </r>
  <r>
    <x v="9"/>
    <x v="9"/>
    <d v="2005-10-01T00:00:00"/>
    <x v="6"/>
    <n v="1171"/>
    <n v="994"/>
    <n v="2165"/>
    <m/>
    <x v="0"/>
    <m/>
  </r>
  <r>
    <x v="9"/>
    <x v="10"/>
    <d v="2005-11-01T00:00:00"/>
    <x v="6"/>
    <n v="1080"/>
    <n v="1046"/>
    <n v="2126"/>
    <m/>
    <x v="0"/>
    <m/>
  </r>
  <r>
    <x v="9"/>
    <x v="11"/>
    <d v="2005-12-01T00:00:00"/>
    <x v="6"/>
    <n v="1290"/>
    <n v="1252"/>
    <n v="2542"/>
    <m/>
    <x v="0"/>
    <m/>
  </r>
  <r>
    <x v="10"/>
    <x v="0"/>
    <d v="2006-01-01T00:00:00"/>
    <x v="6"/>
    <n v="1050"/>
    <n v="912"/>
    <n v="1962"/>
    <m/>
    <x v="0"/>
    <m/>
  </r>
  <r>
    <x v="10"/>
    <x v="1"/>
    <d v="2006-02-01T00:00:00"/>
    <x v="6"/>
    <n v="1033"/>
    <n v="1069"/>
    <n v="2102"/>
    <m/>
    <x v="0"/>
    <m/>
  </r>
  <r>
    <x v="10"/>
    <x v="2"/>
    <d v="2006-03-01T00:00:00"/>
    <x v="6"/>
    <n v="1219"/>
    <n v="1181"/>
    <n v="2400"/>
    <m/>
    <x v="0"/>
    <m/>
  </r>
  <r>
    <x v="10"/>
    <x v="3"/>
    <d v="2006-04-01T00:00:00"/>
    <x v="6"/>
    <n v="1083"/>
    <n v="1121"/>
    <n v="2204"/>
    <m/>
    <x v="0"/>
    <m/>
  </r>
  <r>
    <x v="10"/>
    <x v="4"/>
    <d v="2006-05-01T00:00:00"/>
    <x v="6"/>
    <n v="1236"/>
    <n v="1305"/>
    <n v="2541"/>
    <m/>
    <x v="0"/>
    <m/>
  </r>
  <r>
    <x v="10"/>
    <x v="5"/>
    <d v="2006-06-01T00:00:00"/>
    <x v="6"/>
    <n v="1292"/>
    <n v="1407"/>
    <n v="2699"/>
    <m/>
    <x v="0"/>
    <m/>
  </r>
  <r>
    <x v="10"/>
    <x v="6"/>
    <d v="2006-07-01T00:00:00"/>
    <x v="6"/>
    <n v="1508"/>
    <n v="1478"/>
    <n v="2986"/>
    <m/>
    <x v="0"/>
    <m/>
  </r>
  <r>
    <x v="10"/>
    <x v="7"/>
    <d v="2006-08-01T00:00:00"/>
    <x v="6"/>
    <n v="1553"/>
    <n v="1327"/>
    <n v="2880"/>
    <m/>
    <x v="0"/>
    <m/>
  </r>
  <r>
    <x v="10"/>
    <x v="8"/>
    <d v="2006-09-01T00:00:00"/>
    <x v="6"/>
    <n v="1201"/>
    <n v="1223"/>
    <n v="2424"/>
    <m/>
    <x v="0"/>
    <m/>
  </r>
  <r>
    <x v="10"/>
    <x v="9"/>
    <d v="2006-10-01T00:00:00"/>
    <x v="6"/>
    <n v="1402"/>
    <n v="1246"/>
    <n v="2648"/>
    <m/>
    <x v="0"/>
    <m/>
  </r>
  <r>
    <x v="10"/>
    <x v="10"/>
    <d v="2006-11-01T00:00:00"/>
    <x v="6"/>
    <n v="1144"/>
    <n v="1098"/>
    <n v="2242"/>
    <m/>
    <x v="0"/>
    <m/>
  </r>
  <r>
    <x v="10"/>
    <x v="11"/>
    <d v="2006-12-01T00:00:00"/>
    <x v="6"/>
    <n v="1042"/>
    <n v="1037"/>
    <n v="2079"/>
    <m/>
    <x v="0"/>
    <m/>
  </r>
  <r>
    <x v="11"/>
    <x v="0"/>
    <d v="2007-01-01T00:00:00"/>
    <x v="6"/>
    <n v="1103"/>
    <n v="1007"/>
    <n v="2110"/>
    <m/>
    <x v="0"/>
    <m/>
  </r>
  <r>
    <x v="11"/>
    <x v="1"/>
    <d v="2007-02-01T00:00:00"/>
    <x v="6"/>
    <n v="1103"/>
    <n v="1007"/>
    <n v="2110"/>
    <m/>
    <x v="0"/>
    <m/>
  </r>
  <r>
    <x v="11"/>
    <x v="2"/>
    <d v="2007-03-01T00:00:00"/>
    <x v="6"/>
    <n v="1186"/>
    <n v="1094"/>
    <n v="2280"/>
    <m/>
    <x v="0"/>
    <m/>
  </r>
  <r>
    <x v="11"/>
    <x v="3"/>
    <d v="2007-04-01T00:00:00"/>
    <x v="6"/>
    <n v="1160"/>
    <n v="1130"/>
    <n v="2290"/>
    <m/>
    <x v="0"/>
    <m/>
  </r>
  <r>
    <x v="11"/>
    <x v="4"/>
    <d v="2007-05-01T00:00:00"/>
    <x v="6"/>
    <n v="1209"/>
    <n v="1278"/>
    <n v="2487"/>
    <m/>
    <x v="0"/>
    <m/>
  </r>
  <r>
    <x v="11"/>
    <x v="5"/>
    <d v="2007-06-01T00:00:00"/>
    <x v="6"/>
    <n v="1279"/>
    <n v="1469"/>
    <n v="2748"/>
    <m/>
    <x v="0"/>
    <m/>
  </r>
  <r>
    <x v="11"/>
    <x v="6"/>
    <d v="2007-07-01T00:00:00"/>
    <x v="6"/>
    <n v="1545"/>
    <n v="1453"/>
    <n v="2998"/>
    <m/>
    <x v="0"/>
    <m/>
  </r>
  <r>
    <x v="11"/>
    <x v="7"/>
    <d v="2007-08-01T00:00:00"/>
    <x v="6"/>
    <n v="1668"/>
    <n v="1465"/>
    <n v="3133"/>
    <m/>
    <x v="0"/>
    <m/>
  </r>
  <r>
    <x v="11"/>
    <x v="8"/>
    <d v="2007-09-01T00:00:00"/>
    <x v="6"/>
    <n v="1365"/>
    <n v="1269"/>
    <n v="2634"/>
    <m/>
    <x v="0"/>
    <m/>
  </r>
  <r>
    <x v="11"/>
    <x v="9"/>
    <d v="2007-10-01T00:00:00"/>
    <x v="6"/>
    <n v="1465"/>
    <n v="1447"/>
    <n v="2912"/>
    <m/>
    <x v="0"/>
    <m/>
  </r>
  <r>
    <x v="11"/>
    <x v="10"/>
    <d v="2007-11-01T00:00:00"/>
    <x v="6"/>
    <n v="1303"/>
    <n v="1247"/>
    <n v="2550"/>
    <m/>
    <x v="0"/>
    <m/>
  </r>
  <r>
    <x v="11"/>
    <x v="11"/>
    <d v="2007-12-01T00:00:00"/>
    <x v="6"/>
    <n v="1445"/>
    <n v="1458"/>
    <n v="2903"/>
    <m/>
    <x v="0"/>
    <m/>
  </r>
  <r>
    <x v="12"/>
    <x v="0"/>
    <d v="2008-01-01T00:00:00"/>
    <x v="6"/>
    <n v="1197"/>
    <n v="1263"/>
    <n v="2460"/>
    <m/>
    <x v="0"/>
    <m/>
  </r>
  <r>
    <x v="12"/>
    <x v="1"/>
    <d v="2008-02-01T00:00:00"/>
    <x v="6"/>
    <n v="1257"/>
    <n v="1318"/>
    <n v="2575"/>
    <m/>
    <x v="0"/>
    <m/>
  </r>
  <r>
    <x v="12"/>
    <x v="2"/>
    <d v="2008-03-01T00:00:00"/>
    <x v="6"/>
    <n v="1370"/>
    <n v="1501"/>
    <n v="2871"/>
    <m/>
    <x v="0"/>
    <m/>
  </r>
  <r>
    <x v="12"/>
    <x v="3"/>
    <d v="2008-04-01T00:00:00"/>
    <x v="6"/>
    <n v="1280"/>
    <n v="1278"/>
    <n v="2558"/>
    <m/>
    <x v="0"/>
    <m/>
  </r>
  <r>
    <x v="12"/>
    <x v="4"/>
    <d v="2008-05-01T00:00:00"/>
    <x v="6"/>
    <n v="1399"/>
    <n v="1514"/>
    <n v="2913"/>
    <m/>
    <x v="0"/>
    <m/>
  </r>
  <r>
    <x v="12"/>
    <x v="5"/>
    <d v="2008-06-01T00:00:00"/>
    <x v="6"/>
    <n v="1541"/>
    <n v="1710"/>
    <n v="3251"/>
    <m/>
    <x v="0"/>
    <m/>
  </r>
  <r>
    <x v="12"/>
    <x v="6"/>
    <d v="2008-07-01T00:00:00"/>
    <x v="6"/>
    <n v="1657"/>
    <n v="1667"/>
    <n v="3324"/>
    <m/>
    <x v="0"/>
    <m/>
  </r>
  <r>
    <x v="12"/>
    <x v="7"/>
    <d v="2008-08-01T00:00:00"/>
    <x v="6"/>
    <n v="1521"/>
    <n v="1398"/>
    <n v="2919"/>
    <m/>
    <x v="0"/>
    <m/>
  </r>
  <r>
    <x v="12"/>
    <x v="8"/>
    <d v="2008-09-01T00:00:00"/>
    <x v="6"/>
    <n v="1414"/>
    <n v="1454"/>
    <n v="2868"/>
    <m/>
    <x v="0"/>
    <m/>
  </r>
  <r>
    <x v="12"/>
    <x v="9"/>
    <d v="2008-10-01T00:00:00"/>
    <x v="6"/>
    <n v="1457"/>
    <n v="1360"/>
    <n v="2817"/>
    <m/>
    <x v="0"/>
    <m/>
  </r>
  <r>
    <x v="12"/>
    <x v="10"/>
    <d v="2008-11-01T00:00:00"/>
    <x v="6"/>
    <n v="1274"/>
    <n v="1272"/>
    <n v="2546"/>
    <m/>
    <x v="0"/>
    <m/>
  </r>
  <r>
    <x v="12"/>
    <x v="11"/>
    <d v="2008-12-01T00:00:00"/>
    <x v="6"/>
    <n v="1470"/>
    <n v="1474"/>
    <n v="2944"/>
    <m/>
    <x v="0"/>
    <m/>
  </r>
  <r>
    <x v="13"/>
    <x v="0"/>
    <d v="2009-01-01T00:00:00"/>
    <x v="6"/>
    <n v="1208"/>
    <n v="1079"/>
    <n v="2287"/>
    <m/>
    <x v="0"/>
    <m/>
  </r>
  <r>
    <x v="13"/>
    <x v="1"/>
    <d v="2009-02-01T00:00:00"/>
    <x v="6"/>
    <n v="1047"/>
    <n v="1135"/>
    <n v="2182"/>
    <m/>
    <x v="0"/>
    <m/>
  </r>
  <r>
    <x v="13"/>
    <x v="2"/>
    <d v="2009-03-01T00:00:00"/>
    <x v="6"/>
    <n v="1083"/>
    <n v="1143"/>
    <n v="2226"/>
    <m/>
    <x v="0"/>
    <m/>
  </r>
  <r>
    <x v="13"/>
    <x v="3"/>
    <d v="2009-04-01T00:00:00"/>
    <x v="6"/>
    <n v="1208"/>
    <n v="1183"/>
    <n v="2391"/>
    <m/>
    <x v="0"/>
    <m/>
  </r>
  <r>
    <x v="13"/>
    <x v="4"/>
    <d v="2009-05-01T00:00:00"/>
    <x v="6"/>
    <n v="1276"/>
    <n v="1329"/>
    <n v="2605"/>
    <m/>
    <x v="0"/>
    <m/>
  </r>
  <r>
    <x v="13"/>
    <x v="5"/>
    <d v="2009-06-01T00:00:00"/>
    <x v="6"/>
    <n v="1159"/>
    <n v="1392"/>
    <n v="2551"/>
    <m/>
    <x v="0"/>
    <m/>
  </r>
  <r>
    <x v="13"/>
    <x v="6"/>
    <d v="2009-07-01T00:00:00"/>
    <x v="6"/>
    <n v="1334"/>
    <n v="1379"/>
    <n v="2713"/>
    <m/>
    <x v="0"/>
    <m/>
  </r>
  <r>
    <x v="13"/>
    <x v="7"/>
    <d v="2009-08-01T00:00:00"/>
    <x v="6"/>
    <n v="1239"/>
    <n v="1117"/>
    <n v="2356"/>
    <m/>
    <x v="0"/>
    <m/>
  </r>
  <r>
    <x v="13"/>
    <x v="8"/>
    <d v="2009-09-01T00:00:00"/>
    <x v="6"/>
    <n v="1163"/>
    <n v="1129"/>
    <n v="2292"/>
    <m/>
    <x v="0"/>
    <m/>
  </r>
  <r>
    <x v="13"/>
    <x v="9"/>
    <d v="2009-10-01T00:00:00"/>
    <x v="6"/>
    <n v="1174"/>
    <n v="1120"/>
    <n v="2294"/>
    <m/>
    <x v="0"/>
    <m/>
  </r>
  <r>
    <x v="13"/>
    <x v="10"/>
    <d v="2009-11-01T00:00:00"/>
    <x v="6"/>
    <n v="1130"/>
    <n v="1119"/>
    <n v="2249"/>
    <m/>
    <x v="0"/>
    <m/>
  </r>
  <r>
    <x v="13"/>
    <x v="11"/>
    <d v="2009-12-01T00:00:00"/>
    <x v="6"/>
    <n v="1231"/>
    <n v="1199"/>
    <n v="2430"/>
    <m/>
    <x v="0"/>
    <m/>
  </r>
  <r>
    <x v="14"/>
    <x v="0"/>
    <d v="2010-01-01T00:00:00"/>
    <x v="6"/>
    <n v="988"/>
    <n v="992"/>
    <n v="1980"/>
    <m/>
    <x v="0"/>
    <m/>
  </r>
  <r>
    <x v="14"/>
    <x v="1"/>
    <d v="2010-02-01T00:00:00"/>
    <x v="6"/>
    <n v="944"/>
    <n v="999"/>
    <n v="1943"/>
    <m/>
    <x v="0"/>
    <m/>
  </r>
  <r>
    <x v="14"/>
    <x v="2"/>
    <d v="2010-03-01T00:00:00"/>
    <x v="6"/>
    <n v="1082"/>
    <n v="1139"/>
    <n v="2221"/>
    <m/>
    <x v="0"/>
    <m/>
  </r>
  <r>
    <x v="14"/>
    <x v="3"/>
    <d v="2010-04-01T00:00:00"/>
    <x v="6"/>
    <n v="1183"/>
    <n v="1209"/>
    <n v="2392"/>
    <m/>
    <x v="0"/>
    <m/>
  </r>
  <r>
    <x v="14"/>
    <x v="4"/>
    <d v="2010-05-01T00:00:00"/>
    <x v="6"/>
    <n v="1119"/>
    <n v="1244"/>
    <n v="2363"/>
    <m/>
    <x v="0"/>
    <m/>
  </r>
  <r>
    <x v="14"/>
    <x v="5"/>
    <d v="2010-06-01T00:00:00"/>
    <x v="6"/>
    <n v="1226"/>
    <n v="1492"/>
    <n v="2718"/>
    <m/>
    <x v="0"/>
    <m/>
  </r>
  <r>
    <x v="14"/>
    <x v="6"/>
    <d v="2010-07-01T00:00:00"/>
    <x v="6"/>
    <n v="1419"/>
    <n v="1374"/>
    <n v="2793"/>
    <m/>
    <x v="0"/>
    <m/>
  </r>
  <r>
    <x v="14"/>
    <x v="7"/>
    <d v="2010-08-01T00:00:00"/>
    <x v="6"/>
    <n v="1444"/>
    <n v="1176"/>
    <n v="2620"/>
    <m/>
    <x v="0"/>
    <m/>
  </r>
  <r>
    <x v="14"/>
    <x v="8"/>
    <d v="2010-09-01T00:00:00"/>
    <x v="6"/>
    <n v="1202"/>
    <n v="1182"/>
    <n v="2384"/>
    <m/>
    <x v="0"/>
    <m/>
  </r>
  <r>
    <x v="14"/>
    <x v="9"/>
    <d v="2010-10-01T00:00:00"/>
    <x v="6"/>
    <n v="1212"/>
    <n v="1166"/>
    <n v="2378"/>
    <m/>
    <x v="0"/>
    <m/>
  </r>
  <r>
    <x v="14"/>
    <x v="10"/>
    <d v="2010-11-01T00:00:00"/>
    <x v="6"/>
    <n v="1261"/>
    <n v="1149"/>
    <n v="2410"/>
    <m/>
    <x v="0"/>
    <m/>
  </r>
  <r>
    <x v="14"/>
    <x v="11"/>
    <d v="2010-12-01T00:00:00"/>
    <x v="6"/>
    <n v="1232"/>
    <n v="1199"/>
    <n v="2431"/>
    <m/>
    <x v="0"/>
    <m/>
  </r>
  <r>
    <x v="15"/>
    <x v="0"/>
    <d v="2011-01-01T00:00:00"/>
    <x v="6"/>
    <n v="987"/>
    <n v="1027"/>
    <n v="2014"/>
    <m/>
    <x v="0"/>
    <m/>
  </r>
  <r>
    <x v="15"/>
    <x v="1"/>
    <d v="2011-02-01T00:00:00"/>
    <x v="6"/>
    <n v="951"/>
    <n v="933"/>
    <n v="1884"/>
    <m/>
    <x v="0"/>
    <m/>
  </r>
  <r>
    <x v="15"/>
    <x v="2"/>
    <d v="2011-03-01T00:00:00"/>
    <x v="6"/>
    <n v="1014"/>
    <n v="1104"/>
    <n v="2118"/>
    <m/>
    <x v="0"/>
    <m/>
  </r>
  <r>
    <x v="15"/>
    <x v="3"/>
    <d v="2011-04-01T00:00:00"/>
    <x v="6"/>
    <n v="1095"/>
    <n v="1090"/>
    <n v="2185"/>
    <m/>
    <x v="0"/>
    <m/>
  </r>
  <r>
    <x v="15"/>
    <x v="4"/>
    <d v="2011-05-01T00:00:00"/>
    <x v="6"/>
    <n v="1184"/>
    <n v="1214"/>
    <n v="2398"/>
    <m/>
    <x v="0"/>
    <m/>
  </r>
  <r>
    <x v="15"/>
    <x v="5"/>
    <d v="2011-06-01T00:00:00"/>
    <x v="6"/>
    <n v="1201"/>
    <n v="1503"/>
    <n v="2704"/>
    <m/>
    <x v="0"/>
    <m/>
  </r>
  <r>
    <x v="15"/>
    <x v="6"/>
    <d v="2011-07-01T00:00:00"/>
    <x v="6"/>
    <n v="1447"/>
    <n v="1418"/>
    <n v="2865"/>
    <m/>
    <x v="0"/>
    <m/>
  </r>
  <r>
    <x v="15"/>
    <x v="7"/>
    <d v="2011-08-01T00:00:00"/>
    <x v="6"/>
    <n v="1464"/>
    <n v="1193"/>
    <n v="2657"/>
    <m/>
    <x v="0"/>
    <m/>
  </r>
  <r>
    <x v="15"/>
    <x v="8"/>
    <d v="2011-09-01T00:00:00"/>
    <x v="6"/>
    <n v="1241"/>
    <n v="1315"/>
    <n v="2556"/>
    <m/>
    <x v="0"/>
    <m/>
  </r>
  <r>
    <x v="15"/>
    <x v="9"/>
    <d v="2011-10-01T00:00:00"/>
    <x v="6"/>
    <n v="1320"/>
    <n v="1331"/>
    <n v="2651"/>
    <m/>
    <x v="0"/>
    <m/>
  </r>
  <r>
    <x v="15"/>
    <x v="10"/>
    <d v="2011-11-01T00:00:00"/>
    <x v="6"/>
    <n v="1106"/>
    <n v="1110"/>
    <n v="2216"/>
    <m/>
    <x v="0"/>
    <m/>
  </r>
  <r>
    <x v="15"/>
    <x v="11"/>
    <d v="2011-12-01T00:00:00"/>
    <x v="6"/>
    <n v="1179"/>
    <n v="1089"/>
    <n v="2268"/>
    <m/>
    <x v="0"/>
    <m/>
  </r>
  <r>
    <x v="16"/>
    <x v="0"/>
    <d v="2012-01-01T00:00:00"/>
    <x v="6"/>
    <n v="1006"/>
    <n v="1011"/>
    <n v="2017"/>
    <m/>
    <x v="0"/>
    <m/>
  </r>
  <r>
    <x v="16"/>
    <x v="1"/>
    <d v="2012-02-01T00:00:00"/>
    <x v="6"/>
    <n v="973"/>
    <n v="1013"/>
    <n v="1986"/>
    <m/>
    <x v="0"/>
    <m/>
  </r>
  <r>
    <x v="16"/>
    <x v="2"/>
    <d v="2012-03-01T00:00:00"/>
    <x v="6"/>
    <n v="1006"/>
    <n v="1011"/>
    <n v="2017"/>
    <m/>
    <x v="0"/>
    <m/>
  </r>
  <r>
    <x v="16"/>
    <x v="3"/>
    <d v="2012-04-01T00:00:00"/>
    <x v="6"/>
    <n v="978"/>
    <n v="1060"/>
    <n v="2038"/>
    <m/>
    <x v="0"/>
    <m/>
  </r>
  <r>
    <x v="16"/>
    <x v="4"/>
    <d v="2012-05-01T00:00:00"/>
    <x v="6"/>
    <n v="968"/>
    <n v="1015"/>
    <n v="1983"/>
    <m/>
    <x v="0"/>
    <m/>
  </r>
  <r>
    <x v="16"/>
    <x v="5"/>
    <d v="2012-06-01T00:00:00"/>
    <x v="6"/>
    <n v="1090"/>
    <n v="1236"/>
    <n v="2326"/>
    <m/>
    <x v="0"/>
    <m/>
  </r>
  <r>
    <x v="16"/>
    <x v="6"/>
    <d v="2012-07-01T00:00:00"/>
    <x v="6"/>
    <n v="1286"/>
    <n v="1275"/>
    <n v="2561"/>
    <m/>
    <x v="0"/>
    <m/>
  </r>
  <r>
    <x v="16"/>
    <x v="7"/>
    <d v="2012-08-01T00:00:00"/>
    <x v="6"/>
    <n v="1435"/>
    <n v="1230"/>
    <n v="2665"/>
    <m/>
    <x v="0"/>
    <m/>
  </r>
  <r>
    <x v="16"/>
    <x v="8"/>
    <d v="2012-09-01T00:00:00"/>
    <x v="6"/>
    <n v="1075"/>
    <n v="1102"/>
    <n v="2177"/>
    <m/>
    <x v="0"/>
    <m/>
  </r>
  <r>
    <x v="16"/>
    <x v="9"/>
    <d v="2012-10-01T00:00:00"/>
    <x v="6"/>
    <n v="1123"/>
    <n v="1052"/>
    <n v="2175"/>
    <m/>
    <x v="0"/>
    <m/>
  </r>
  <r>
    <x v="16"/>
    <x v="10"/>
    <d v="2012-11-01T00:00:00"/>
    <x v="6"/>
    <n v="1011"/>
    <n v="1064"/>
    <n v="2075"/>
    <m/>
    <x v="0"/>
    <m/>
  </r>
  <r>
    <x v="16"/>
    <x v="11"/>
    <d v="2012-12-01T00:00:00"/>
    <x v="6"/>
    <n v="1037"/>
    <n v="1033"/>
    <n v="2070"/>
    <m/>
    <x v="0"/>
    <m/>
  </r>
  <r>
    <x v="17"/>
    <x v="0"/>
    <d v="2013-01-01T00:00:00"/>
    <x v="6"/>
    <n v="880"/>
    <n v="831"/>
    <n v="1711"/>
    <m/>
    <x v="0"/>
    <m/>
  </r>
  <r>
    <x v="17"/>
    <x v="1"/>
    <d v="2013-02-01T00:00:00"/>
    <x v="6"/>
    <n v="847"/>
    <n v="918"/>
    <n v="1765"/>
    <m/>
    <x v="0"/>
    <m/>
  </r>
  <r>
    <x v="17"/>
    <x v="2"/>
    <d v="2013-03-01T00:00:00"/>
    <x v="6"/>
    <n v="947"/>
    <n v="970"/>
    <n v="1917"/>
    <m/>
    <x v="0"/>
    <m/>
  </r>
  <r>
    <x v="17"/>
    <x v="3"/>
    <d v="2013-04-01T00:00:00"/>
    <x v="6"/>
    <n v="913"/>
    <n v="969"/>
    <n v="1882"/>
    <m/>
    <x v="0"/>
    <m/>
  </r>
  <r>
    <x v="17"/>
    <x v="4"/>
    <d v="2013-05-01T00:00:00"/>
    <x v="6"/>
    <n v="1115"/>
    <n v="1173"/>
    <n v="2288"/>
    <m/>
    <x v="0"/>
    <m/>
  </r>
  <r>
    <x v="17"/>
    <x v="5"/>
    <d v="2013-06-01T00:00:00"/>
    <x v="6"/>
    <n v="1259"/>
    <n v="1546"/>
    <n v="2805"/>
    <m/>
    <x v="0"/>
    <m/>
  </r>
  <r>
    <x v="17"/>
    <x v="6"/>
    <d v="2013-07-01T00:00:00"/>
    <x v="6"/>
    <n v="1493"/>
    <n v="1465"/>
    <n v="2958"/>
    <m/>
    <x v="0"/>
    <m/>
  </r>
  <r>
    <x v="17"/>
    <x v="7"/>
    <d v="2013-08-01T00:00:00"/>
    <x v="6"/>
    <n v="1474"/>
    <n v="1300"/>
    <n v="2774"/>
    <m/>
    <x v="0"/>
    <m/>
  </r>
  <r>
    <x v="17"/>
    <x v="8"/>
    <d v="2013-09-01T00:00:00"/>
    <x v="6"/>
    <n v="1160"/>
    <n v="1184"/>
    <n v="2344"/>
    <m/>
    <x v="0"/>
    <m/>
  </r>
  <r>
    <x v="17"/>
    <x v="9"/>
    <d v="2013-10-01T00:00:00"/>
    <x v="6"/>
    <n v="1246"/>
    <n v="1205"/>
    <n v="2451"/>
    <m/>
    <x v="0"/>
    <m/>
  </r>
  <r>
    <x v="17"/>
    <x v="10"/>
    <d v="2013-11-01T00:00:00"/>
    <x v="6"/>
    <n v="1003"/>
    <n v="887"/>
    <n v="1890"/>
    <m/>
    <x v="0"/>
    <m/>
  </r>
  <r>
    <x v="17"/>
    <x v="11"/>
    <d v="2013-12-01T00:00:00"/>
    <x v="6"/>
    <n v="1102"/>
    <n v="1125"/>
    <n v="2227"/>
    <m/>
    <x v="0"/>
    <m/>
  </r>
  <r>
    <x v="18"/>
    <x v="0"/>
    <d v="2014-01-01T00:00:00"/>
    <x v="6"/>
    <n v="711"/>
    <n v="716"/>
    <n v="1427"/>
    <m/>
    <x v="0"/>
    <m/>
  </r>
  <r>
    <x v="18"/>
    <x v="1"/>
    <d v="2014-02-01T00:00:00"/>
    <x v="6"/>
    <n v="562"/>
    <n v="639"/>
    <n v="1201"/>
    <m/>
    <x v="0"/>
    <m/>
  </r>
  <r>
    <x v="18"/>
    <x v="2"/>
    <d v="2014-03-01T00:00:00"/>
    <x v="6"/>
    <n v="573"/>
    <n v="597"/>
    <n v="1170"/>
    <m/>
    <x v="0"/>
    <m/>
  </r>
  <r>
    <x v="18"/>
    <x v="3"/>
    <d v="2014-04-01T00:00:00"/>
    <x v="6"/>
    <n v="627"/>
    <n v="675"/>
    <n v="1302"/>
    <m/>
    <x v="0"/>
    <m/>
  </r>
  <r>
    <x v="18"/>
    <x v="4"/>
    <d v="2014-05-01T00:00:00"/>
    <x v="6"/>
    <n v="711"/>
    <n v="700"/>
    <n v="1411"/>
    <m/>
    <x v="0"/>
    <m/>
  </r>
  <r>
    <x v="18"/>
    <x v="5"/>
    <d v="2014-06-01T00:00:00"/>
    <x v="6"/>
    <n v="818"/>
    <n v="1059"/>
    <n v="1877"/>
    <m/>
    <x v="0"/>
    <m/>
  </r>
  <r>
    <x v="18"/>
    <x v="6"/>
    <d v="2014-07-01T00:00:00"/>
    <x v="6"/>
    <n v="943"/>
    <n v="918"/>
    <n v="1861"/>
    <m/>
    <x v="0"/>
    <m/>
  </r>
  <r>
    <x v="18"/>
    <x v="7"/>
    <d v="2014-08-01T00:00:00"/>
    <x v="6"/>
    <n v="858"/>
    <n v="669"/>
    <n v="1527"/>
    <m/>
    <x v="0"/>
    <m/>
  </r>
  <r>
    <x v="18"/>
    <x v="8"/>
    <d v="2014-09-01T00:00:00"/>
    <x v="6"/>
    <n v="641"/>
    <n v="607"/>
    <n v="1248"/>
    <m/>
    <x v="0"/>
    <m/>
  </r>
  <r>
    <x v="18"/>
    <x v="9"/>
    <d v="2014-10-01T00:00:00"/>
    <x v="6"/>
    <n v="455"/>
    <n v="468"/>
    <n v="923"/>
    <m/>
    <x v="0"/>
    <m/>
  </r>
  <r>
    <x v="18"/>
    <x v="10"/>
    <d v="2014-11-01T00:00:00"/>
    <x v="6"/>
    <n v="398"/>
    <n v="366"/>
    <n v="764"/>
    <m/>
    <x v="0"/>
    <m/>
  </r>
  <r>
    <x v="18"/>
    <x v="11"/>
    <d v="2014-12-01T00:00:00"/>
    <x v="6"/>
    <n v="411"/>
    <n v="435"/>
    <n v="846"/>
    <m/>
    <x v="0"/>
    <m/>
  </r>
  <r>
    <x v="19"/>
    <x v="0"/>
    <d v="2015-01-01T00:00:00"/>
    <x v="6"/>
    <n v="425"/>
    <n v="383"/>
    <n v="808"/>
    <m/>
    <x v="0"/>
    <m/>
  </r>
  <r>
    <x v="19"/>
    <x v="1"/>
    <d v="2015-02-01T00:00:00"/>
    <x v="6"/>
    <n v="330"/>
    <n v="379"/>
    <n v="709"/>
    <m/>
    <x v="0"/>
    <m/>
  </r>
  <r>
    <x v="19"/>
    <x v="2"/>
    <d v="2015-03-01T00:00:00"/>
    <x v="6"/>
    <n v="457"/>
    <n v="470"/>
    <n v="927"/>
    <m/>
    <x v="0"/>
    <m/>
  </r>
  <r>
    <x v="19"/>
    <x v="3"/>
    <d v="2015-04-01T00:00:00"/>
    <x v="6"/>
    <n v="379"/>
    <n v="453"/>
    <n v="832"/>
    <m/>
    <x v="0"/>
    <m/>
  </r>
  <r>
    <x v="19"/>
    <x v="4"/>
    <d v="2015-05-01T00:00:00"/>
    <x v="6"/>
    <n v="312"/>
    <n v="314"/>
    <n v="626"/>
    <m/>
    <x v="0"/>
    <m/>
  </r>
  <r>
    <x v="19"/>
    <x v="5"/>
    <d v="2015-06-01T00:00:00"/>
    <x v="6"/>
    <n v="204"/>
    <n v="228"/>
    <n v="432"/>
    <m/>
    <x v="0"/>
    <m/>
  </r>
  <r>
    <x v="19"/>
    <x v="6"/>
    <d v="2015-07-01T00:00:00"/>
    <x v="6"/>
    <n v="201"/>
    <n v="202"/>
    <n v="403"/>
    <m/>
    <x v="0"/>
    <m/>
  </r>
  <r>
    <x v="19"/>
    <x v="7"/>
    <d v="2015-08-01T00:00:00"/>
    <x v="6"/>
    <n v="288"/>
    <n v="246"/>
    <n v="534"/>
    <m/>
    <x v="0"/>
    <m/>
  </r>
  <r>
    <x v="19"/>
    <x v="8"/>
    <d v="2015-09-01T00:00:00"/>
    <x v="6"/>
    <n v="219"/>
    <n v="226"/>
    <n v="445"/>
    <m/>
    <x v="0"/>
    <m/>
  </r>
  <r>
    <x v="19"/>
    <x v="9"/>
    <d v="2015-10-01T00:00:00"/>
    <x v="6"/>
    <n v="222"/>
    <n v="222"/>
    <n v="444"/>
    <m/>
    <x v="0"/>
    <m/>
  </r>
  <r>
    <x v="19"/>
    <x v="10"/>
    <d v="2015-11-01T00:00:00"/>
    <x v="6"/>
    <n v="271"/>
    <n v="251"/>
    <n v="522"/>
    <m/>
    <x v="0"/>
    <m/>
  </r>
  <r>
    <x v="19"/>
    <x v="11"/>
    <d v="2015-12-01T00:00:00"/>
    <x v="6"/>
    <n v="283"/>
    <n v="251"/>
    <n v="534"/>
    <m/>
    <x v="0"/>
    <m/>
  </r>
  <r>
    <x v="0"/>
    <x v="0"/>
    <d v="1996-01-01T00:00:00"/>
    <x v="7"/>
    <n v="792"/>
    <n v="792"/>
    <n v="1584"/>
    <m/>
    <x v="0"/>
    <m/>
  </r>
  <r>
    <x v="0"/>
    <x v="1"/>
    <d v="1996-02-01T00:00:00"/>
    <x v="7"/>
    <n v="689"/>
    <n v="681"/>
    <n v="1370"/>
    <m/>
    <x v="0"/>
    <m/>
  </r>
  <r>
    <x v="0"/>
    <x v="2"/>
    <d v="1996-03-01T00:00:00"/>
    <x v="7"/>
    <n v="829"/>
    <n v="773"/>
    <n v="1602"/>
    <m/>
    <x v="0"/>
    <m/>
  </r>
  <r>
    <x v="0"/>
    <x v="3"/>
    <d v="1996-04-01T00:00:00"/>
    <x v="7"/>
    <n v="686"/>
    <n v="720"/>
    <n v="1406"/>
    <m/>
    <x v="0"/>
    <m/>
  </r>
  <r>
    <x v="0"/>
    <x v="4"/>
    <d v="1996-05-01T00:00:00"/>
    <x v="7"/>
    <n v="805"/>
    <n v="805"/>
    <n v="1610"/>
    <m/>
    <x v="0"/>
    <m/>
  </r>
  <r>
    <x v="0"/>
    <x v="5"/>
    <d v="1996-06-01T00:00:00"/>
    <x v="7"/>
    <n v="739"/>
    <n v="779"/>
    <n v="1518"/>
    <m/>
    <x v="0"/>
    <m/>
  </r>
  <r>
    <x v="0"/>
    <x v="6"/>
    <d v="1996-07-01T00:00:00"/>
    <x v="7"/>
    <n v="675"/>
    <n v="704"/>
    <n v="1379"/>
    <m/>
    <x v="0"/>
    <m/>
  </r>
  <r>
    <x v="0"/>
    <x v="7"/>
    <d v="1996-08-01T00:00:00"/>
    <x v="7"/>
    <n v="762"/>
    <n v="776"/>
    <n v="1538"/>
    <m/>
    <x v="0"/>
    <m/>
  </r>
  <r>
    <x v="0"/>
    <x v="8"/>
    <d v="1996-09-01T00:00:00"/>
    <x v="7"/>
    <n v="784"/>
    <n v="748"/>
    <n v="1532"/>
    <m/>
    <x v="0"/>
    <m/>
  </r>
  <r>
    <x v="0"/>
    <x v="9"/>
    <d v="1996-10-01T00:00:00"/>
    <x v="7"/>
    <n v="772"/>
    <n v="819"/>
    <n v="1591"/>
    <m/>
    <x v="0"/>
    <m/>
  </r>
  <r>
    <x v="0"/>
    <x v="10"/>
    <d v="1996-11-01T00:00:00"/>
    <x v="7"/>
    <n v="706"/>
    <n v="739"/>
    <n v="1445"/>
    <m/>
    <x v="0"/>
    <m/>
  </r>
  <r>
    <x v="0"/>
    <x v="11"/>
    <d v="1996-12-01T00:00:00"/>
    <x v="7"/>
    <n v="715"/>
    <n v="831"/>
    <n v="1546"/>
    <m/>
    <x v="0"/>
    <m/>
  </r>
  <r>
    <x v="1"/>
    <x v="0"/>
    <d v="1997-01-01T00:00:00"/>
    <x v="7"/>
    <n v="712"/>
    <n v="711"/>
    <n v="1423"/>
    <m/>
    <x v="0"/>
    <m/>
  </r>
  <r>
    <x v="1"/>
    <x v="1"/>
    <d v="1997-02-01T00:00:00"/>
    <x v="7"/>
    <n v="651"/>
    <n v="696"/>
    <n v="1347"/>
    <m/>
    <x v="0"/>
    <m/>
  </r>
  <r>
    <x v="1"/>
    <x v="2"/>
    <d v="1997-03-01T00:00:00"/>
    <x v="7"/>
    <n v="713"/>
    <n v="767"/>
    <n v="1480"/>
    <m/>
    <x v="0"/>
    <m/>
  </r>
  <r>
    <x v="1"/>
    <x v="3"/>
    <d v="1997-04-01T00:00:00"/>
    <x v="7"/>
    <n v="806"/>
    <n v="878"/>
    <n v="1684"/>
    <m/>
    <x v="0"/>
    <m/>
  </r>
  <r>
    <x v="1"/>
    <x v="4"/>
    <d v="1997-05-01T00:00:00"/>
    <x v="7"/>
    <n v="922"/>
    <n v="969"/>
    <n v="1891"/>
    <m/>
    <x v="0"/>
    <m/>
  </r>
  <r>
    <x v="1"/>
    <x v="5"/>
    <d v="1997-06-01T00:00:00"/>
    <x v="7"/>
    <n v="1018"/>
    <n v="1086"/>
    <n v="2104"/>
    <m/>
    <x v="0"/>
    <m/>
  </r>
  <r>
    <x v="1"/>
    <x v="6"/>
    <d v="1997-07-01T00:00:00"/>
    <x v="7"/>
    <n v="1112"/>
    <n v="1184"/>
    <n v="2296"/>
    <m/>
    <x v="0"/>
    <m/>
  </r>
  <r>
    <x v="1"/>
    <x v="7"/>
    <d v="1997-08-01T00:00:00"/>
    <x v="7"/>
    <n v="1128"/>
    <n v="1132"/>
    <n v="2260"/>
    <m/>
    <x v="0"/>
    <m/>
  </r>
  <r>
    <x v="1"/>
    <x v="8"/>
    <d v="1997-09-01T00:00:00"/>
    <x v="7"/>
    <n v="1110"/>
    <n v="1127"/>
    <n v="2237"/>
    <m/>
    <x v="0"/>
    <m/>
  </r>
  <r>
    <x v="1"/>
    <x v="9"/>
    <d v="1997-10-01T00:00:00"/>
    <x v="7"/>
    <n v="930"/>
    <n v="912"/>
    <n v="1842"/>
    <m/>
    <x v="0"/>
    <m/>
  </r>
  <r>
    <x v="1"/>
    <x v="10"/>
    <d v="1997-11-01T00:00:00"/>
    <x v="7"/>
    <n v="879"/>
    <n v="903"/>
    <n v="1782"/>
    <m/>
    <x v="0"/>
    <m/>
  </r>
  <r>
    <x v="1"/>
    <x v="11"/>
    <d v="1997-12-01T00:00:00"/>
    <x v="7"/>
    <n v="934"/>
    <n v="979"/>
    <n v="1913"/>
    <m/>
    <x v="0"/>
    <m/>
  </r>
  <r>
    <x v="2"/>
    <x v="0"/>
    <d v="1998-01-01T00:00:00"/>
    <x v="7"/>
    <n v="921"/>
    <n v="926"/>
    <n v="1847"/>
    <m/>
    <x v="0"/>
    <m/>
  </r>
  <r>
    <x v="2"/>
    <x v="1"/>
    <d v="1998-02-01T00:00:00"/>
    <x v="7"/>
    <n v="782"/>
    <n v="829"/>
    <n v="1611"/>
    <m/>
    <x v="0"/>
    <m/>
  </r>
  <r>
    <x v="2"/>
    <x v="2"/>
    <d v="1998-03-01T00:00:00"/>
    <x v="7"/>
    <n v="890"/>
    <n v="833"/>
    <n v="1723"/>
    <m/>
    <x v="0"/>
    <m/>
  </r>
  <r>
    <x v="2"/>
    <x v="3"/>
    <d v="1998-04-01T00:00:00"/>
    <x v="7"/>
    <n v="815"/>
    <n v="815"/>
    <n v="1630"/>
    <m/>
    <x v="0"/>
    <m/>
  </r>
  <r>
    <x v="2"/>
    <x v="4"/>
    <d v="1998-05-01T00:00:00"/>
    <x v="7"/>
    <n v="846"/>
    <n v="881"/>
    <n v="1727"/>
    <m/>
    <x v="0"/>
    <m/>
  </r>
  <r>
    <x v="2"/>
    <x v="5"/>
    <d v="1998-06-01T00:00:00"/>
    <x v="7"/>
    <n v="877"/>
    <n v="843"/>
    <n v="1720"/>
    <m/>
    <x v="0"/>
    <m/>
  </r>
  <r>
    <x v="2"/>
    <x v="6"/>
    <d v="1998-07-01T00:00:00"/>
    <x v="7"/>
    <n v="965"/>
    <n v="951"/>
    <n v="1916"/>
    <m/>
    <x v="0"/>
    <m/>
  </r>
  <r>
    <x v="2"/>
    <x v="7"/>
    <d v="1998-08-01T00:00:00"/>
    <x v="7"/>
    <n v="940"/>
    <n v="980"/>
    <n v="1920"/>
    <m/>
    <x v="0"/>
    <m/>
  </r>
  <r>
    <x v="2"/>
    <x v="8"/>
    <d v="1998-09-01T00:00:00"/>
    <x v="7"/>
    <n v="828"/>
    <n v="826"/>
    <n v="1654"/>
    <m/>
    <x v="0"/>
    <m/>
  </r>
  <r>
    <x v="2"/>
    <x v="9"/>
    <d v="1998-10-01T00:00:00"/>
    <x v="7"/>
    <n v="883"/>
    <n v="810"/>
    <n v="1693"/>
    <m/>
    <x v="0"/>
    <m/>
  </r>
  <r>
    <x v="2"/>
    <x v="10"/>
    <d v="1998-11-01T00:00:00"/>
    <x v="7"/>
    <n v="744"/>
    <n v="741"/>
    <n v="1485"/>
    <m/>
    <x v="0"/>
    <m/>
  </r>
  <r>
    <x v="2"/>
    <x v="11"/>
    <d v="1998-12-01T00:00:00"/>
    <x v="7"/>
    <n v="809"/>
    <n v="854"/>
    <n v="1663"/>
    <m/>
    <x v="0"/>
    <m/>
  </r>
  <r>
    <x v="3"/>
    <x v="0"/>
    <d v="1999-01-01T00:00:00"/>
    <x v="7"/>
    <n v="721"/>
    <n v="714"/>
    <n v="1435"/>
    <m/>
    <x v="0"/>
    <m/>
  </r>
  <r>
    <x v="3"/>
    <x v="1"/>
    <d v="1999-02-01T00:00:00"/>
    <x v="7"/>
    <n v="649"/>
    <n v="657"/>
    <n v="1306"/>
    <m/>
    <x v="0"/>
    <m/>
  </r>
  <r>
    <x v="3"/>
    <x v="2"/>
    <d v="1999-03-01T00:00:00"/>
    <x v="7"/>
    <n v="673"/>
    <n v="679"/>
    <n v="1352"/>
    <m/>
    <x v="0"/>
    <m/>
  </r>
  <r>
    <x v="3"/>
    <x v="3"/>
    <d v="1999-04-01T00:00:00"/>
    <x v="7"/>
    <n v="691"/>
    <n v="660"/>
    <n v="1351"/>
    <m/>
    <x v="0"/>
    <m/>
  </r>
  <r>
    <x v="3"/>
    <x v="4"/>
    <d v="1999-05-01T00:00:00"/>
    <x v="7"/>
    <n v="692"/>
    <n v="649"/>
    <n v="1341"/>
    <m/>
    <x v="0"/>
    <m/>
  </r>
  <r>
    <x v="3"/>
    <x v="5"/>
    <d v="1999-06-01T00:00:00"/>
    <x v="7"/>
    <n v="795"/>
    <n v="764"/>
    <n v="1559"/>
    <m/>
    <x v="0"/>
    <m/>
  </r>
  <r>
    <x v="3"/>
    <x v="6"/>
    <d v="1999-07-01T00:00:00"/>
    <x v="7"/>
    <n v="815"/>
    <n v="819"/>
    <n v="1634"/>
    <m/>
    <x v="0"/>
    <m/>
  </r>
  <r>
    <x v="3"/>
    <x v="7"/>
    <d v="1999-08-01T00:00:00"/>
    <x v="7"/>
    <n v="956"/>
    <n v="956"/>
    <n v="1912"/>
    <m/>
    <x v="0"/>
    <m/>
  </r>
  <r>
    <x v="3"/>
    <x v="8"/>
    <d v="1999-09-01T00:00:00"/>
    <x v="7"/>
    <n v="873"/>
    <n v="817"/>
    <n v="1690"/>
    <m/>
    <x v="0"/>
    <m/>
  </r>
  <r>
    <x v="3"/>
    <x v="9"/>
    <d v="1999-10-01T00:00:00"/>
    <x v="7"/>
    <n v="799"/>
    <n v="733"/>
    <n v="1532"/>
    <m/>
    <x v="0"/>
    <m/>
  </r>
  <r>
    <x v="3"/>
    <x v="10"/>
    <d v="1999-11-01T00:00:00"/>
    <x v="7"/>
    <n v="782"/>
    <n v="770"/>
    <n v="1552"/>
    <m/>
    <x v="0"/>
    <m/>
  </r>
  <r>
    <x v="3"/>
    <x v="11"/>
    <d v="1999-12-01T00:00:00"/>
    <x v="7"/>
    <n v="808"/>
    <n v="1091"/>
    <n v="1899"/>
    <m/>
    <x v="0"/>
    <m/>
  </r>
  <r>
    <x v="4"/>
    <x v="0"/>
    <d v="2000-01-01T00:00:00"/>
    <x v="7"/>
    <n v="778"/>
    <n v="730"/>
    <n v="1508"/>
    <m/>
    <x v="0"/>
    <m/>
  </r>
  <r>
    <x v="4"/>
    <x v="1"/>
    <d v="2000-02-01T00:00:00"/>
    <x v="7"/>
    <n v="652"/>
    <n v="687"/>
    <n v="1339"/>
    <m/>
    <x v="0"/>
    <m/>
  </r>
  <r>
    <x v="4"/>
    <x v="2"/>
    <d v="2000-03-01T00:00:00"/>
    <x v="7"/>
    <n v="748"/>
    <n v="685"/>
    <n v="1433"/>
    <m/>
    <x v="0"/>
    <m/>
  </r>
  <r>
    <x v="4"/>
    <x v="3"/>
    <d v="2000-04-01T00:00:00"/>
    <x v="7"/>
    <n v="707"/>
    <n v="782"/>
    <n v="1489"/>
    <m/>
    <x v="0"/>
    <m/>
  </r>
  <r>
    <x v="4"/>
    <x v="4"/>
    <d v="2000-05-01T00:00:00"/>
    <x v="7"/>
    <n v="791"/>
    <n v="898"/>
    <n v="1689"/>
    <m/>
    <x v="0"/>
    <m/>
  </r>
  <r>
    <x v="4"/>
    <x v="5"/>
    <d v="2000-06-01T00:00:00"/>
    <x v="7"/>
    <n v="842"/>
    <n v="848"/>
    <n v="1690"/>
    <m/>
    <x v="0"/>
    <m/>
  </r>
  <r>
    <x v="4"/>
    <x v="6"/>
    <d v="2000-07-01T00:00:00"/>
    <x v="7"/>
    <n v="759"/>
    <n v="863"/>
    <n v="1622"/>
    <m/>
    <x v="0"/>
    <m/>
  </r>
  <r>
    <x v="4"/>
    <x v="7"/>
    <d v="2000-08-01T00:00:00"/>
    <x v="7"/>
    <n v="867"/>
    <n v="927"/>
    <n v="1794"/>
    <m/>
    <x v="0"/>
    <m/>
  </r>
  <r>
    <x v="4"/>
    <x v="8"/>
    <d v="2000-09-01T00:00:00"/>
    <x v="7"/>
    <n v="713"/>
    <n v="762"/>
    <n v="1475"/>
    <m/>
    <x v="0"/>
    <m/>
  </r>
  <r>
    <x v="4"/>
    <x v="9"/>
    <d v="2000-10-01T00:00:00"/>
    <x v="7"/>
    <n v="991"/>
    <n v="980"/>
    <n v="1971"/>
    <m/>
    <x v="0"/>
    <m/>
  </r>
  <r>
    <x v="4"/>
    <x v="10"/>
    <d v="2000-11-01T00:00:00"/>
    <x v="7"/>
    <n v="925"/>
    <n v="977"/>
    <n v="1902"/>
    <m/>
    <x v="0"/>
    <m/>
  </r>
  <r>
    <x v="4"/>
    <x v="11"/>
    <d v="2000-12-01T00:00:00"/>
    <x v="7"/>
    <n v="861"/>
    <n v="889"/>
    <n v="1750"/>
    <m/>
    <x v="0"/>
    <m/>
  </r>
  <r>
    <x v="5"/>
    <x v="0"/>
    <d v="2001-01-01T00:00:00"/>
    <x v="7"/>
    <n v="835"/>
    <n v="805"/>
    <n v="1640"/>
    <m/>
    <x v="0"/>
    <m/>
  </r>
  <r>
    <x v="5"/>
    <x v="1"/>
    <d v="2001-02-01T00:00:00"/>
    <x v="7"/>
    <n v="656"/>
    <n v="740"/>
    <n v="1396"/>
    <m/>
    <x v="0"/>
    <m/>
  </r>
  <r>
    <x v="5"/>
    <x v="2"/>
    <d v="2001-03-01T00:00:00"/>
    <x v="7"/>
    <n v="757"/>
    <n v="791"/>
    <n v="1548"/>
    <m/>
    <x v="0"/>
    <m/>
  </r>
  <r>
    <x v="5"/>
    <x v="3"/>
    <d v="2001-04-01T00:00:00"/>
    <x v="7"/>
    <n v="799"/>
    <n v="860"/>
    <n v="1659"/>
    <m/>
    <x v="0"/>
    <m/>
  </r>
  <r>
    <x v="5"/>
    <x v="4"/>
    <d v="2001-05-01T00:00:00"/>
    <x v="7"/>
    <n v="877"/>
    <n v="926"/>
    <n v="1803"/>
    <m/>
    <x v="0"/>
    <m/>
  </r>
  <r>
    <x v="5"/>
    <x v="5"/>
    <d v="2001-06-01T00:00:00"/>
    <x v="7"/>
    <n v="816"/>
    <n v="931"/>
    <n v="1747"/>
    <m/>
    <x v="0"/>
    <m/>
  </r>
  <r>
    <x v="5"/>
    <x v="6"/>
    <d v="2001-07-01T00:00:00"/>
    <x v="7"/>
    <n v="851"/>
    <n v="898"/>
    <n v="1749"/>
    <m/>
    <x v="0"/>
    <m/>
  </r>
  <r>
    <x v="5"/>
    <x v="7"/>
    <d v="2001-08-01T00:00:00"/>
    <x v="7"/>
    <n v="888"/>
    <n v="931"/>
    <n v="1819"/>
    <m/>
    <x v="0"/>
    <m/>
  </r>
  <r>
    <x v="5"/>
    <x v="8"/>
    <d v="2001-09-01T00:00:00"/>
    <x v="7"/>
    <n v="432"/>
    <n v="404"/>
    <n v="836"/>
    <m/>
    <x v="0"/>
    <m/>
  </r>
  <r>
    <x v="5"/>
    <x v="9"/>
    <d v="2001-10-01T00:00:00"/>
    <x v="7"/>
    <n v="557"/>
    <n v="619"/>
    <n v="1176"/>
    <m/>
    <x v="0"/>
    <m/>
  </r>
  <r>
    <x v="5"/>
    <x v="10"/>
    <d v="2001-11-01T00:00:00"/>
    <x v="7"/>
    <n v="551"/>
    <n v="510"/>
    <n v="1061"/>
    <m/>
    <x v="0"/>
    <m/>
  </r>
  <r>
    <x v="5"/>
    <x v="11"/>
    <d v="2001-12-01T00:00:00"/>
    <x v="7"/>
    <n v="602"/>
    <n v="668"/>
    <n v="1270"/>
    <m/>
    <x v="0"/>
    <m/>
  </r>
  <r>
    <x v="6"/>
    <x v="0"/>
    <d v="2002-01-01T00:00:00"/>
    <x v="7"/>
    <n v="593"/>
    <n v="607"/>
    <n v="1200"/>
    <m/>
    <x v="0"/>
    <m/>
  </r>
  <r>
    <x v="6"/>
    <x v="1"/>
    <d v="2002-02-01T00:00:00"/>
    <x v="7"/>
    <n v="758"/>
    <n v="760"/>
    <n v="1518"/>
    <m/>
    <x v="0"/>
    <m/>
  </r>
  <r>
    <x v="6"/>
    <x v="2"/>
    <d v="2002-03-01T00:00:00"/>
    <x v="7"/>
    <n v="689"/>
    <n v="680"/>
    <n v="1369"/>
    <m/>
    <x v="0"/>
    <m/>
  </r>
  <r>
    <x v="6"/>
    <x v="3"/>
    <d v="2002-04-01T00:00:00"/>
    <x v="7"/>
    <n v="692"/>
    <n v="718"/>
    <n v="1410"/>
    <m/>
    <x v="0"/>
    <m/>
  </r>
  <r>
    <x v="6"/>
    <x v="4"/>
    <d v="2002-05-01T00:00:00"/>
    <x v="7"/>
    <n v="743"/>
    <n v="718"/>
    <n v="1461"/>
    <m/>
    <x v="0"/>
    <m/>
  </r>
  <r>
    <x v="6"/>
    <x v="5"/>
    <d v="2002-06-01T00:00:00"/>
    <x v="7"/>
    <n v="663"/>
    <n v="699"/>
    <n v="1362"/>
    <m/>
    <x v="0"/>
    <m/>
  </r>
  <r>
    <x v="6"/>
    <x v="6"/>
    <d v="2002-07-01T00:00:00"/>
    <x v="7"/>
    <n v="616"/>
    <n v="642"/>
    <n v="1258"/>
    <m/>
    <x v="0"/>
    <m/>
  </r>
  <r>
    <x v="6"/>
    <x v="7"/>
    <d v="2002-08-01T00:00:00"/>
    <x v="7"/>
    <n v="668"/>
    <n v="694"/>
    <n v="1362"/>
    <m/>
    <x v="0"/>
    <m/>
  </r>
  <r>
    <x v="6"/>
    <x v="8"/>
    <d v="2002-09-01T00:00:00"/>
    <x v="7"/>
    <n v="653"/>
    <n v="699"/>
    <n v="1352"/>
    <m/>
    <x v="0"/>
    <m/>
  </r>
  <r>
    <x v="6"/>
    <x v="9"/>
    <d v="2002-10-01T00:00:00"/>
    <x v="7"/>
    <n v="652"/>
    <n v="702"/>
    <n v="1354"/>
    <m/>
    <x v="0"/>
    <m/>
  </r>
  <r>
    <x v="6"/>
    <x v="10"/>
    <d v="2002-11-01T00:00:00"/>
    <x v="7"/>
    <n v="643"/>
    <n v="645"/>
    <n v="1288"/>
    <m/>
    <x v="0"/>
    <m/>
  </r>
  <r>
    <x v="6"/>
    <x v="11"/>
    <d v="2002-12-01T00:00:00"/>
    <x v="7"/>
    <n v="693"/>
    <n v="738"/>
    <n v="1431"/>
    <m/>
    <x v="0"/>
    <m/>
  </r>
  <r>
    <x v="7"/>
    <x v="0"/>
    <d v="2003-01-01T00:00:00"/>
    <x v="7"/>
    <n v="602"/>
    <n v="636"/>
    <n v="1238"/>
    <m/>
    <x v="0"/>
    <m/>
  </r>
  <r>
    <x v="7"/>
    <x v="1"/>
    <d v="2003-02-01T00:00:00"/>
    <x v="7"/>
    <n v="524"/>
    <n v="506"/>
    <n v="1030"/>
    <m/>
    <x v="0"/>
    <m/>
  </r>
  <r>
    <x v="7"/>
    <x v="2"/>
    <d v="2003-03-01T00:00:00"/>
    <x v="7"/>
    <n v="543"/>
    <n v="608"/>
    <n v="1151"/>
    <m/>
    <x v="0"/>
    <m/>
  </r>
  <r>
    <x v="7"/>
    <x v="3"/>
    <d v="2003-04-01T00:00:00"/>
    <x v="7"/>
    <n v="641"/>
    <n v="637"/>
    <n v="1278"/>
    <m/>
    <x v="0"/>
    <m/>
  </r>
  <r>
    <x v="7"/>
    <x v="4"/>
    <d v="2003-05-01T00:00:00"/>
    <x v="7"/>
    <n v="770"/>
    <n v="840"/>
    <n v="1610"/>
    <m/>
    <x v="0"/>
    <m/>
  </r>
  <r>
    <x v="7"/>
    <x v="5"/>
    <d v="2003-06-01T00:00:00"/>
    <x v="7"/>
    <n v="691"/>
    <n v="738"/>
    <n v="1429"/>
    <m/>
    <x v="0"/>
    <m/>
  </r>
  <r>
    <x v="7"/>
    <x v="6"/>
    <d v="2003-07-01T00:00:00"/>
    <x v="7"/>
    <n v="676"/>
    <n v="685"/>
    <n v="1361"/>
    <m/>
    <x v="0"/>
    <m/>
  </r>
  <r>
    <x v="7"/>
    <x v="7"/>
    <d v="2003-08-01T00:00:00"/>
    <x v="7"/>
    <n v="795"/>
    <n v="812"/>
    <n v="1607"/>
    <m/>
    <x v="0"/>
    <m/>
  </r>
  <r>
    <x v="7"/>
    <x v="8"/>
    <d v="2003-09-01T00:00:00"/>
    <x v="7"/>
    <n v="745"/>
    <n v="802"/>
    <n v="1547"/>
    <m/>
    <x v="0"/>
    <m/>
  </r>
  <r>
    <x v="7"/>
    <x v="9"/>
    <d v="2003-10-01T00:00:00"/>
    <x v="7"/>
    <n v="838"/>
    <n v="860"/>
    <n v="1698"/>
    <m/>
    <x v="0"/>
    <m/>
  </r>
  <r>
    <x v="7"/>
    <x v="10"/>
    <d v="2003-11-01T00:00:00"/>
    <x v="7"/>
    <n v="885"/>
    <n v="836"/>
    <n v="1721"/>
    <m/>
    <x v="0"/>
    <m/>
  </r>
  <r>
    <x v="7"/>
    <x v="11"/>
    <d v="2003-12-01T00:00:00"/>
    <x v="7"/>
    <n v="873"/>
    <n v="939"/>
    <n v="1812"/>
    <m/>
    <x v="0"/>
    <m/>
  </r>
  <r>
    <x v="8"/>
    <x v="0"/>
    <d v="2004-01-01T00:00:00"/>
    <x v="7"/>
    <n v="883"/>
    <n v="799"/>
    <n v="1682"/>
    <m/>
    <x v="0"/>
    <m/>
  </r>
  <r>
    <x v="8"/>
    <x v="1"/>
    <d v="2004-02-01T00:00:00"/>
    <x v="7"/>
    <n v="792"/>
    <n v="792"/>
    <n v="1584"/>
    <m/>
    <x v="0"/>
    <m/>
  </r>
  <r>
    <x v="8"/>
    <x v="2"/>
    <d v="2004-03-01T00:00:00"/>
    <x v="7"/>
    <n v="877"/>
    <n v="841"/>
    <n v="1718"/>
    <m/>
    <x v="0"/>
    <m/>
  </r>
  <r>
    <x v="8"/>
    <x v="3"/>
    <d v="2004-04-01T00:00:00"/>
    <x v="7"/>
    <n v="835"/>
    <n v="893"/>
    <n v="1728"/>
    <m/>
    <x v="0"/>
    <m/>
  </r>
  <r>
    <x v="8"/>
    <x v="4"/>
    <d v="2004-05-01T00:00:00"/>
    <x v="7"/>
    <n v="971"/>
    <n v="931"/>
    <n v="1902"/>
    <m/>
    <x v="0"/>
    <m/>
  </r>
  <r>
    <x v="8"/>
    <x v="5"/>
    <d v="2004-06-01T00:00:00"/>
    <x v="7"/>
    <n v="980"/>
    <n v="952"/>
    <n v="1932"/>
    <m/>
    <x v="0"/>
    <m/>
  </r>
  <r>
    <x v="8"/>
    <x v="6"/>
    <d v="2004-07-01T00:00:00"/>
    <x v="7"/>
    <n v="945"/>
    <n v="969"/>
    <n v="1914"/>
    <m/>
    <x v="0"/>
    <m/>
  </r>
  <r>
    <x v="8"/>
    <x v="7"/>
    <d v="2004-08-01T00:00:00"/>
    <x v="7"/>
    <n v="1156"/>
    <n v="1131"/>
    <n v="2287"/>
    <m/>
    <x v="0"/>
    <m/>
  </r>
  <r>
    <x v="8"/>
    <x v="8"/>
    <d v="2004-09-01T00:00:00"/>
    <x v="7"/>
    <n v="1073"/>
    <n v="1093"/>
    <n v="2166"/>
    <m/>
    <x v="0"/>
    <m/>
  </r>
  <r>
    <x v="8"/>
    <x v="9"/>
    <d v="2004-10-01T00:00:00"/>
    <x v="7"/>
    <n v="1237"/>
    <n v="1172"/>
    <n v="2409"/>
    <m/>
    <x v="0"/>
    <m/>
  </r>
  <r>
    <x v="8"/>
    <x v="10"/>
    <d v="2004-11-01T00:00:00"/>
    <x v="7"/>
    <n v="1109"/>
    <n v="1125"/>
    <n v="2234"/>
    <m/>
    <x v="0"/>
    <m/>
  </r>
  <r>
    <x v="8"/>
    <x v="11"/>
    <d v="2004-12-01T00:00:00"/>
    <x v="7"/>
    <n v="1177"/>
    <n v="1129"/>
    <n v="2306"/>
    <m/>
    <x v="0"/>
    <m/>
  </r>
  <r>
    <x v="9"/>
    <x v="0"/>
    <d v="2005-01-01T00:00:00"/>
    <x v="7"/>
    <n v="1106"/>
    <n v="1108"/>
    <n v="2214"/>
    <m/>
    <x v="0"/>
    <m/>
  </r>
  <r>
    <x v="9"/>
    <x v="1"/>
    <d v="2005-02-01T00:00:00"/>
    <x v="7"/>
    <n v="1097"/>
    <n v="953"/>
    <n v="2050"/>
    <m/>
    <x v="0"/>
    <m/>
  </r>
  <r>
    <x v="9"/>
    <x v="2"/>
    <d v="2005-03-01T00:00:00"/>
    <x v="7"/>
    <n v="1144"/>
    <n v="1116"/>
    <n v="2260"/>
    <m/>
    <x v="0"/>
    <m/>
  </r>
  <r>
    <x v="9"/>
    <x v="3"/>
    <d v="2005-04-01T00:00:00"/>
    <x v="7"/>
    <n v="1088"/>
    <n v="1075"/>
    <n v="2163"/>
    <m/>
    <x v="0"/>
    <m/>
  </r>
  <r>
    <x v="9"/>
    <x v="4"/>
    <d v="2005-05-01T00:00:00"/>
    <x v="7"/>
    <n v="1195"/>
    <n v="1237"/>
    <n v="2432"/>
    <m/>
    <x v="0"/>
    <m/>
  </r>
  <r>
    <x v="9"/>
    <x v="5"/>
    <d v="2005-06-01T00:00:00"/>
    <x v="7"/>
    <n v="1244"/>
    <n v="1171"/>
    <n v="2415"/>
    <m/>
    <x v="0"/>
    <m/>
  </r>
  <r>
    <x v="9"/>
    <x v="6"/>
    <d v="2005-07-01T00:00:00"/>
    <x v="7"/>
    <n v="1127"/>
    <n v="1145"/>
    <n v="2272"/>
    <m/>
    <x v="0"/>
    <m/>
  </r>
  <r>
    <x v="9"/>
    <x v="7"/>
    <d v="2005-08-01T00:00:00"/>
    <x v="7"/>
    <n v="1222"/>
    <n v="1203"/>
    <n v="2425"/>
    <m/>
    <x v="0"/>
    <m/>
  </r>
  <r>
    <x v="9"/>
    <x v="8"/>
    <d v="2005-09-01T00:00:00"/>
    <x v="7"/>
    <n v="1166"/>
    <n v="1145"/>
    <n v="2311"/>
    <m/>
    <x v="0"/>
    <m/>
  </r>
  <r>
    <x v="9"/>
    <x v="9"/>
    <d v="2005-10-01T00:00:00"/>
    <x v="7"/>
    <n v="1318"/>
    <n v="1307"/>
    <n v="2625"/>
    <m/>
    <x v="0"/>
    <m/>
  </r>
  <r>
    <x v="9"/>
    <x v="10"/>
    <d v="2005-11-01T00:00:00"/>
    <x v="7"/>
    <n v="1348"/>
    <n v="1310"/>
    <n v="2658"/>
    <m/>
    <x v="0"/>
    <m/>
  </r>
  <r>
    <x v="9"/>
    <x v="11"/>
    <d v="2005-12-01T00:00:00"/>
    <x v="7"/>
    <n v="1338"/>
    <n v="1281"/>
    <n v="2619"/>
    <m/>
    <x v="0"/>
    <m/>
  </r>
  <r>
    <x v="10"/>
    <x v="0"/>
    <d v="2006-01-01T00:00:00"/>
    <x v="7"/>
    <n v="1249"/>
    <n v="1316"/>
    <n v="2565"/>
    <m/>
    <x v="0"/>
    <m/>
  </r>
  <r>
    <x v="10"/>
    <x v="1"/>
    <d v="2006-02-01T00:00:00"/>
    <x v="7"/>
    <n v="1231"/>
    <n v="1183"/>
    <n v="2414"/>
    <m/>
    <x v="0"/>
    <m/>
  </r>
  <r>
    <x v="10"/>
    <x v="2"/>
    <d v="2006-03-01T00:00:00"/>
    <x v="7"/>
    <n v="1432"/>
    <n v="1383"/>
    <n v="2815"/>
    <m/>
    <x v="0"/>
    <m/>
  </r>
  <r>
    <x v="10"/>
    <x v="3"/>
    <d v="2006-04-01T00:00:00"/>
    <x v="7"/>
    <n v="1365"/>
    <n v="1288"/>
    <n v="2653"/>
    <m/>
    <x v="0"/>
    <m/>
  </r>
  <r>
    <x v="10"/>
    <x v="4"/>
    <d v="2006-05-01T00:00:00"/>
    <x v="7"/>
    <n v="1546"/>
    <n v="1549"/>
    <n v="3095"/>
    <m/>
    <x v="0"/>
    <m/>
  </r>
  <r>
    <x v="10"/>
    <x v="5"/>
    <d v="2006-06-01T00:00:00"/>
    <x v="7"/>
    <n v="1528"/>
    <n v="1544"/>
    <n v="3072"/>
    <m/>
    <x v="0"/>
    <m/>
  </r>
  <r>
    <x v="10"/>
    <x v="6"/>
    <d v="2006-07-01T00:00:00"/>
    <x v="7"/>
    <n v="1336"/>
    <n v="1399"/>
    <n v="2735"/>
    <m/>
    <x v="0"/>
    <m/>
  </r>
  <r>
    <x v="10"/>
    <x v="7"/>
    <d v="2006-08-01T00:00:00"/>
    <x v="7"/>
    <n v="1644"/>
    <n v="1633"/>
    <n v="3277"/>
    <m/>
    <x v="0"/>
    <m/>
  </r>
  <r>
    <x v="10"/>
    <x v="8"/>
    <d v="2006-09-01T00:00:00"/>
    <x v="7"/>
    <n v="1599"/>
    <n v="1557"/>
    <n v="3156"/>
    <m/>
    <x v="0"/>
    <m/>
  </r>
  <r>
    <x v="10"/>
    <x v="9"/>
    <d v="2006-10-01T00:00:00"/>
    <x v="7"/>
    <n v="1683"/>
    <n v="1675"/>
    <n v="3358"/>
    <m/>
    <x v="0"/>
    <m/>
  </r>
  <r>
    <x v="10"/>
    <x v="10"/>
    <d v="2006-11-01T00:00:00"/>
    <x v="7"/>
    <n v="1671"/>
    <n v="1583"/>
    <n v="3254"/>
    <m/>
    <x v="0"/>
    <m/>
  </r>
  <r>
    <x v="10"/>
    <x v="11"/>
    <d v="2006-12-01T00:00:00"/>
    <x v="7"/>
    <n v="1341"/>
    <n v="1326"/>
    <n v="2667"/>
    <m/>
    <x v="0"/>
    <m/>
  </r>
  <r>
    <x v="11"/>
    <x v="0"/>
    <d v="2007-01-01T00:00:00"/>
    <x v="7"/>
    <n v="1616"/>
    <n v="1655"/>
    <n v="3271"/>
    <m/>
    <x v="0"/>
    <m/>
  </r>
  <r>
    <x v="11"/>
    <x v="1"/>
    <d v="2007-02-01T00:00:00"/>
    <x v="7"/>
    <n v="1603"/>
    <n v="1569"/>
    <n v="3172"/>
    <m/>
    <x v="0"/>
    <m/>
  </r>
  <r>
    <x v="11"/>
    <x v="2"/>
    <d v="2007-03-01T00:00:00"/>
    <x v="7"/>
    <n v="1740"/>
    <n v="1692"/>
    <n v="3432"/>
    <m/>
    <x v="0"/>
    <m/>
  </r>
  <r>
    <x v="11"/>
    <x v="3"/>
    <d v="2007-04-01T00:00:00"/>
    <x v="7"/>
    <n v="1757"/>
    <n v="1786"/>
    <n v="3543"/>
    <m/>
    <x v="0"/>
    <m/>
  </r>
  <r>
    <x v="11"/>
    <x v="4"/>
    <d v="2007-05-01T00:00:00"/>
    <x v="7"/>
    <n v="1882"/>
    <n v="1869"/>
    <n v="3751"/>
    <m/>
    <x v="0"/>
    <m/>
  </r>
  <r>
    <x v="11"/>
    <x v="5"/>
    <d v="2007-06-01T00:00:00"/>
    <x v="7"/>
    <n v="1866"/>
    <n v="1849"/>
    <n v="3715"/>
    <m/>
    <x v="0"/>
    <m/>
  </r>
  <r>
    <x v="11"/>
    <x v="6"/>
    <d v="2007-07-01T00:00:00"/>
    <x v="7"/>
    <n v="1858"/>
    <n v="1808"/>
    <n v="3666"/>
    <m/>
    <x v="0"/>
    <m/>
  </r>
  <r>
    <x v="11"/>
    <x v="7"/>
    <d v="2007-08-01T00:00:00"/>
    <x v="7"/>
    <n v="1923"/>
    <n v="1938"/>
    <n v="3861"/>
    <m/>
    <x v="0"/>
    <m/>
  </r>
  <r>
    <x v="11"/>
    <x v="8"/>
    <d v="2007-09-01T00:00:00"/>
    <x v="7"/>
    <n v="1873"/>
    <n v="1807"/>
    <n v="3680"/>
    <m/>
    <x v="0"/>
    <m/>
  </r>
  <r>
    <x v="11"/>
    <x v="9"/>
    <d v="2007-10-01T00:00:00"/>
    <x v="7"/>
    <n v="1972"/>
    <n v="2023"/>
    <n v="3995"/>
    <m/>
    <x v="0"/>
    <m/>
  </r>
  <r>
    <x v="11"/>
    <x v="10"/>
    <d v="2007-11-01T00:00:00"/>
    <x v="7"/>
    <n v="1899"/>
    <n v="1929"/>
    <n v="3828"/>
    <m/>
    <x v="0"/>
    <m/>
  </r>
  <r>
    <x v="11"/>
    <x v="11"/>
    <d v="2007-12-01T00:00:00"/>
    <x v="7"/>
    <n v="1802"/>
    <n v="1797"/>
    <n v="3599"/>
    <m/>
    <x v="0"/>
    <m/>
  </r>
  <r>
    <x v="12"/>
    <x v="0"/>
    <d v="2008-01-01T00:00:00"/>
    <x v="7"/>
    <n v="1808"/>
    <n v="1884"/>
    <n v="3692"/>
    <m/>
    <x v="0"/>
    <m/>
  </r>
  <r>
    <x v="12"/>
    <x v="1"/>
    <d v="2008-02-01T00:00:00"/>
    <x v="7"/>
    <n v="1903"/>
    <n v="1774"/>
    <n v="3677"/>
    <m/>
    <x v="0"/>
    <m/>
  </r>
  <r>
    <x v="12"/>
    <x v="2"/>
    <d v="2008-03-01T00:00:00"/>
    <x v="7"/>
    <n v="1892"/>
    <n v="1853"/>
    <n v="3745"/>
    <m/>
    <x v="0"/>
    <m/>
  </r>
  <r>
    <x v="12"/>
    <x v="3"/>
    <d v="2008-04-01T00:00:00"/>
    <x v="7"/>
    <n v="1988"/>
    <n v="2052"/>
    <n v="4040"/>
    <m/>
    <x v="0"/>
    <m/>
  </r>
  <r>
    <x v="12"/>
    <x v="4"/>
    <d v="2008-05-01T00:00:00"/>
    <x v="7"/>
    <n v="1939"/>
    <n v="2058"/>
    <n v="3997"/>
    <m/>
    <x v="0"/>
    <m/>
  </r>
  <r>
    <x v="12"/>
    <x v="5"/>
    <d v="2008-06-01T00:00:00"/>
    <x v="7"/>
    <n v="2023"/>
    <n v="1965"/>
    <n v="3988"/>
    <m/>
    <x v="0"/>
    <m/>
  </r>
  <r>
    <x v="12"/>
    <x v="6"/>
    <d v="2008-07-01T00:00:00"/>
    <x v="7"/>
    <n v="2045"/>
    <n v="2106"/>
    <n v="4151"/>
    <m/>
    <x v="0"/>
    <m/>
  </r>
  <r>
    <x v="12"/>
    <x v="7"/>
    <d v="2008-08-01T00:00:00"/>
    <x v="7"/>
    <n v="2172"/>
    <n v="2191"/>
    <n v="4363"/>
    <m/>
    <x v="0"/>
    <m/>
  </r>
  <r>
    <x v="12"/>
    <x v="8"/>
    <d v="2008-09-01T00:00:00"/>
    <x v="7"/>
    <n v="2018"/>
    <n v="2075"/>
    <n v="4093"/>
    <m/>
    <x v="0"/>
    <m/>
  </r>
  <r>
    <x v="12"/>
    <x v="9"/>
    <d v="2008-10-01T00:00:00"/>
    <x v="7"/>
    <n v="2362"/>
    <n v="2123"/>
    <n v="4485"/>
    <m/>
    <x v="0"/>
    <m/>
  </r>
  <r>
    <x v="12"/>
    <x v="10"/>
    <d v="2008-11-01T00:00:00"/>
    <x v="7"/>
    <n v="2135"/>
    <n v="2351"/>
    <n v="4486"/>
    <m/>
    <x v="0"/>
    <m/>
  </r>
  <r>
    <x v="12"/>
    <x v="11"/>
    <d v="2008-12-01T00:00:00"/>
    <x v="7"/>
    <n v="2300"/>
    <n v="2555"/>
    <n v="4855"/>
    <m/>
    <x v="0"/>
    <m/>
  </r>
  <r>
    <x v="13"/>
    <x v="0"/>
    <d v="2009-01-01T00:00:00"/>
    <x v="7"/>
    <n v="1840"/>
    <n v="2122"/>
    <n v="3962"/>
    <m/>
    <x v="0"/>
    <m/>
  </r>
  <r>
    <x v="13"/>
    <x v="1"/>
    <d v="2009-02-01T00:00:00"/>
    <x v="7"/>
    <n v="1756"/>
    <n v="2095"/>
    <n v="3851"/>
    <m/>
    <x v="0"/>
    <m/>
  </r>
  <r>
    <x v="13"/>
    <x v="2"/>
    <d v="2009-03-01T00:00:00"/>
    <x v="7"/>
    <n v="1441"/>
    <n v="1796"/>
    <n v="3237"/>
    <m/>
    <x v="0"/>
    <m/>
  </r>
  <r>
    <x v="13"/>
    <x v="3"/>
    <d v="2009-04-01T00:00:00"/>
    <x v="7"/>
    <n v="1585"/>
    <n v="1988"/>
    <n v="3573"/>
    <m/>
    <x v="0"/>
    <m/>
  </r>
  <r>
    <x v="13"/>
    <x v="4"/>
    <d v="2009-05-01T00:00:00"/>
    <x v="7"/>
    <n v="1517"/>
    <n v="1528"/>
    <n v="3045"/>
    <m/>
    <x v="0"/>
    <m/>
  </r>
  <r>
    <x v="13"/>
    <x v="5"/>
    <d v="2009-06-01T00:00:00"/>
    <x v="7"/>
    <n v="1516"/>
    <n v="1506"/>
    <n v="3022"/>
    <m/>
    <x v="0"/>
    <m/>
  </r>
  <r>
    <x v="13"/>
    <x v="6"/>
    <d v="2009-07-01T00:00:00"/>
    <x v="7"/>
    <n v="1379"/>
    <n v="1483"/>
    <n v="2862"/>
    <m/>
    <x v="0"/>
    <m/>
  </r>
  <r>
    <x v="13"/>
    <x v="7"/>
    <d v="2009-08-01T00:00:00"/>
    <x v="7"/>
    <n v="1465"/>
    <n v="1442"/>
    <n v="2907"/>
    <m/>
    <x v="0"/>
    <m/>
  </r>
  <r>
    <x v="13"/>
    <x v="8"/>
    <d v="2009-09-01T00:00:00"/>
    <x v="7"/>
    <n v="1373"/>
    <n v="1421"/>
    <n v="2794"/>
    <m/>
    <x v="0"/>
    <m/>
  </r>
  <r>
    <x v="13"/>
    <x v="9"/>
    <d v="2009-10-01T00:00:00"/>
    <x v="7"/>
    <n v="1559"/>
    <n v="1409"/>
    <n v="2968"/>
    <m/>
    <x v="0"/>
    <m/>
  </r>
  <r>
    <x v="13"/>
    <x v="10"/>
    <d v="2009-11-01T00:00:00"/>
    <x v="7"/>
    <n v="1633"/>
    <n v="2137"/>
    <n v="3770"/>
    <m/>
    <x v="0"/>
    <m/>
  </r>
  <r>
    <x v="13"/>
    <x v="11"/>
    <d v="2009-12-01T00:00:00"/>
    <x v="7"/>
    <n v="1751"/>
    <n v="1695"/>
    <n v="3446"/>
    <m/>
    <x v="0"/>
    <m/>
  </r>
  <r>
    <x v="14"/>
    <x v="0"/>
    <d v="2010-01-01T00:00:00"/>
    <x v="7"/>
    <n v="1441"/>
    <n v="1822"/>
    <n v="3263"/>
    <m/>
    <x v="0"/>
    <m/>
  </r>
  <r>
    <x v="14"/>
    <x v="1"/>
    <d v="2010-02-01T00:00:00"/>
    <x v="7"/>
    <n v="1325"/>
    <n v="1675"/>
    <n v="3000"/>
    <m/>
    <x v="0"/>
    <m/>
  </r>
  <r>
    <x v="14"/>
    <x v="2"/>
    <d v="2010-03-01T00:00:00"/>
    <x v="7"/>
    <n v="1475"/>
    <n v="1865"/>
    <n v="3340"/>
    <m/>
    <x v="0"/>
    <m/>
  </r>
  <r>
    <x v="14"/>
    <x v="3"/>
    <d v="2010-04-01T00:00:00"/>
    <x v="7"/>
    <n v="1542"/>
    <n v="1953"/>
    <n v="3495"/>
    <m/>
    <x v="0"/>
    <m/>
  </r>
  <r>
    <x v="14"/>
    <x v="4"/>
    <d v="2010-05-01T00:00:00"/>
    <x v="7"/>
    <n v="1709"/>
    <n v="2159"/>
    <n v="3868"/>
    <m/>
    <x v="0"/>
    <m/>
  </r>
  <r>
    <x v="14"/>
    <x v="5"/>
    <d v="2010-06-01T00:00:00"/>
    <x v="7"/>
    <n v="1662"/>
    <n v="2230"/>
    <n v="3892"/>
    <m/>
    <x v="0"/>
    <m/>
  </r>
  <r>
    <x v="14"/>
    <x v="6"/>
    <d v="2010-07-01T00:00:00"/>
    <x v="7"/>
    <n v="1664"/>
    <n v="2126"/>
    <n v="3790"/>
    <m/>
    <x v="0"/>
    <m/>
  </r>
  <r>
    <x v="14"/>
    <x v="7"/>
    <d v="2010-08-01T00:00:00"/>
    <x v="7"/>
    <n v="1750"/>
    <n v="2295"/>
    <n v="4045"/>
    <m/>
    <x v="0"/>
    <m/>
  </r>
  <r>
    <x v="14"/>
    <x v="8"/>
    <d v="2010-09-01T00:00:00"/>
    <x v="7"/>
    <n v="1753"/>
    <n v="2091"/>
    <n v="3844"/>
    <m/>
    <x v="0"/>
    <m/>
  </r>
  <r>
    <x v="14"/>
    <x v="9"/>
    <d v="2010-10-01T00:00:00"/>
    <x v="7"/>
    <n v="1879"/>
    <n v="2186"/>
    <n v="4065"/>
    <m/>
    <x v="0"/>
    <m/>
  </r>
  <r>
    <x v="14"/>
    <x v="10"/>
    <d v="2010-11-01T00:00:00"/>
    <x v="7"/>
    <n v="1856"/>
    <n v="2384"/>
    <n v="4240"/>
    <m/>
    <x v="0"/>
    <m/>
  </r>
  <r>
    <x v="14"/>
    <x v="11"/>
    <d v="2010-12-01T00:00:00"/>
    <x v="7"/>
    <n v="1977"/>
    <n v="2330"/>
    <n v="4307"/>
    <m/>
    <x v="0"/>
    <m/>
  </r>
  <r>
    <x v="15"/>
    <x v="0"/>
    <d v="2011-01-01T00:00:00"/>
    <x v="7"/>
    <n v="1736"/>
    <n v="2238"/>
    <n v="3974"/>
    <m/>
    <x v="0"/>
    <m/>
  </r>
  <r>
    <x v="15"/>
    <x v="1"/>
    <d v="2011-02-01T00:00:00"/>
    <x v="7"/>
    <n v="1710"/>
    <n v="2149"/>
    <n v="3859"/>
    <m/>
    <x v="0"/>
    <m/>
  </r>
  <r>
    <x v="15"/>
    <x v="2"/>
    <d v="2011-03-01T00:00:00"/>
    <x v="7"/>
    <n v="2066"/>
    <n v="1973"/>
    <n v="4039"/>
    <m/>
    <x v="0"/>
    <m/>
  </r>
  <r>
    <x v="15"/>
    <x v="3"/>
    <d v="2011-04-01T00:00:00"/>
    <x v="7"/>
    <n v="1935"/>
    <n v="2395"/>
    <n v="4330"/>
    <m/>
    <x v="0"/>
    <m/>
  </r>
  <r>
    <x v="15"/>
    <x v="4"/>
    <d v="2011-05-01T00:00:00"/>
    <x v="7"/>
    <n v="2245"/>
    <n v="2204"/>
    <n v="4449"/>
    <m/>
    <x v="0"/>
    <m/>
  </r>
  <r>
    <x v="15"/>
    <x v="5"/>
    <d v="2011-06-01T00:00:00"/>
    <x v="7"/>
    <n v="2233"/>
    <n v="2761"/>
    <n v="4994"/>
    <m/>
    <x v="0"/>
    <m/>
  </r>
  <r>
    <x v="15"/>
    <x v="6"/>
    <d v="2011-07-01T00:00:00"/>
    <x v="7"/>
    <n v="2742"/>
    <n v="2098"/>
    <n v="4840"/>
    <m/>
    <x v="0"/>
    <m/>
  </r>
  <r>
    <x v="15"/>
    <x v="7"/>
    <d v="2011-08-01T00:00:00"/>
    <x v="7"/>
    <n v="2964"/>
    <n v="2490"/>
    <n v="5454"/>
    <m/>
    <x v="0"/>
    <m/>
  </r>
  <r>
    <x v="15"/>
    <x v="8"/>
    <d v="2011-09-01T00:00:00"/>
    <x v="7"/>
    <n v="2734"/>
    <n v="2373"/>
    <n v="5107"/>
    <m/>
    <x v="0"/>
    <m/>
  </r>
  <r>
    <x v="15"/>
    <x v="9"/>
    <d v="2011-10-01T00:00:00"/>
    <x v="7"/>
    <n v="2574"/>
    <n v="3209"/>
    <n v="5783"/>
    <m/>
    <x v="0"/>
    <m/>
  </r>
  <r>
    <x v="15"/>
    <x v="10"/>
    <d v="2011-11-01T00:00:00"/>
    <x v="7"/>
    <n v="2636"/>
    <n v="3090"/>
    <n v="5726"/>
    <m/>
    <x v="0"/>
    <m/>
  </r>
  <r>
    <x v="15"/>
    <x v="11"/>
    <d v="2011-12-01T00:00:00"/>
    <x v="7"/>
    <n v="2386"/>
    <n v="2894"/>
    <n v="5280"/>
    <m/>
    <x v="0"/>
    <m/>
  </r>
  <r>
    <x v="16"/>
    <x v="0"/>
    <d v="2012-01-01T00:00:00"/>
    <x v="7"/>
    <n v="2271"/>
    <n v="2741"/>
    <n v="5012"/>
    <m/>
    <x v="0"/>
    <m/>
  </r>
  <r>
    <x v="16"/>
    <x v="1"/>
    <d v="2012-02-01T00:00:00"/>
    <x v="7"/>
    <n v="2152"/>
    <n v="2556"/>
    <n v="4708"/>
    <m/>
    <x v="0"/>
    <m/>
  </r>
  <r>
    <x v="16"/>
    <x v="2"/>
    <d v="2012-03-01T00:00:00"/>
    <x v="7"/>
    <n v="2413"/>
    <n v="2758"/>
    <n v="5171"/>
    <m/>
    <x v="0"/>
    <m/>
  </r>
  <r>
    <x v="16"/>
    <x v="3"/>
    <d v="2012-04-01T00:00:00"/>
    <x v="7"/>
    <n v="2226"/>
    <n v="2755"/>
    <n v="4981"/>
    <m/>
    <x v="0"/>
    <m/>
  </r>
  <r>
    <x v="16"/>
    <x v="4"/>
    <d v="2012-05-01T00:00:00"/>
    <x v="7"/>
    <n v="2411"/>
    <n v="3019"/>
    <n v="5430"/>
    <m/>
    <x v="0"/>
    <m/>
  </r>
  <r>
    <x v="16"/>
    <x v="5"/>
    <d v="2012-06-01T00:00:00"/>
    <x v="7"/>
    <n v="2371"/>
    <n v="2969"/>
    <n v="5340"/>
    <m/>
    <x v="0"/>
    <m/>
  </r>
  <r>
    <x v="16"/>
    <x v="6"/>
    <d v="2012-07-01T00:00:00"/>
    <x v="7"/>
    <n v="2271"/>
    <n v="2893"/>
    <n v="5164"/>
    <m/>
    <x v="0"/>
    <m/>
  </r>
  <r>
    <x v="16"/>
    <x v="7"/>
    <d v="2012-08-01T00:00:00"/>
    <x v="7"/>
    <n v="2392"/>
    <n v="2919"/>
    <n v="5311"/>
    <m/>
    <x v="0"/>
    <m/>
  </r>
  <r>
    <x v="16"/>
    <x v="8"/>
    <d v="2012-09-01T00:00:00"/>
    <x v="7"/>
    <n v="2142"/>
    <n v="2690"/>
    <n v="4832"/>
    <m/>
    <x v="0"/>
    <m/>
  </r>
  <r>
    <x v="16"/>
    <x v="9"/>
    <d v="2012-10-01T00:00:00"/>
    <x v="7"/>
    <n v="2464"/>
    <n v="2950"/>
    <n v="5414"/>
    <m/>
    <x v="0"/>
    <m/>
  </r>
  <r>
    <x v="16"/>
    <x v="10"/>
    <d v="2012-11-01T00:00:00"/>
    <x v="7"/>
    <n v="2353"/>
    <n v="2702"/>
    <n v="5055"/>
    <m/>
    <x v="0"/>
    <m/>
  </r>
  <r>
    <x v="16"/>
    <x v="11"/>
    <d v="2012-12-01T00:00:00"/>
    <x v="7"/>
    <n v="2378"/>
    <n v="2904"/>
    <n v="5282"/>
    <m/>
    <x v="0"/>
    <m/>
  </r>
  <r>
    <x v="17"/>
    <x v="0"/>
    <d v="2013-01-01T00:00:00"/>
    <x v="7"/>
    <n v="2056"/>
    <n v="2533"/>
    <n v="4589"/>
    <m/>
    <x v="0"/>
    <m/>
  </r>
  <r>
    <x v="17"/>
    <x v="1"/>
    <d v="2013-02-01T00:00:00"/>
    <x v="7"/>
    <n v="1909"/>
    <n v="2317"/>
    <n v="4226"/>
    <m/>
    <x v="0"/>
    <m/>
  </r>
  <r>
    <x v="17"/>
    <x v="2"/>
    <d v="2013-03-01T00:00:00"/>
    <x v="7"/>
    <n v="2195"/>
    <n v="2812"/>
    <n v="5007"/>
    <m/>
    <x v="0"/>
    <m/>
  </r>
  <r>
    <x v="17"/>
    <x v="3"/>
    <d v="2013-04-01T00:00:00"/>
    <x v="7"/>
    <n v="2158"/>
    <n v="2797"/>
    <n v="4955"/>
    <m/>
    <x v="0"/>
    <m/>
  </r>
  <r>
    <x v="17"/>
    <x v="4"/>
    <d v="2013-05-01T00:00:00"/>
    <x v="7"/>
    <n v="2188"/>
    <n v="2581"/>
    <n v="4769"/>
    <m/>
    <x v="0"/>
    <m/>
  </r>
  <r>
    <x v="17"/>
    <x v="5"/>
    <d v="2013-06-01T00:00:00"/>
    <x v="7"/>
    <n v="1856"/>
    <n v="2642"/>
    <n v="4498"/>
    <m/>
    <x v="0"/>
    <m/>
  </r>
  <r>
    <x v="17"/>
    <x v="6"/>
    <d v="2013-07-01T00:00:00"/>
    <x v="7"/>
    <n v="1896"/>
    <n v="2573"/>
    <n v="4469"/>
    <m/>
    <x v="0"/>
    <m/>
  </r>
  <r>
    <x v="17"/>
    <x v="7"/>
    <d v="2013-08-01T00:00:00"/>
    <x v="7"/>
    <n v="1838"/>
    <n v="2328"/>
    <n v="4166"/>
    <m/>
    <x v="0"/>
    <m/>
  </r>
  <r>
    <x v="17"/>
    <x v="8"/>
    <d v="2013-09-01T00:00:00"/>
    <x v="7"/>
    <n v="1730"/>
    <n v="2227"/>
    <n v="3957"/>
    <m/>
    <x v="0"/>
    <m/>
  </r>
  <r>
    <x v="17"/>
    <x v="9"/>
    <d v="2013-10-01T00:00:00"/>
    <x v="7"/>
    <n v="1879"/>
    <n v="2352"/>
    <n v="4231"/>
    <m/>
    <x v="0"/>
    <m/>
  </r>
  <r>
    <x v="17"/>
    <x v="10"/>
    <d v="2013-11-01T00:00:00"/>
    <x v="7"/>
    <n v="1765"/>
    <n v="2284"/>
    <n v="4049"/>
    <m/>
    <x v="0"/>
    <m/>
  </r>
  <r>
    <x v="17"/>
    <x v="11"/>
    <d v="2013-12-01T00:00:00"/>
    <x v="7"/>
    <n v="2109"/>
    <n v="2682"/>
    <n v="4791"/>
    <m/>
    <x v="0"/>
    <m/>
  </r>
  <r>
    <x v="18"/>
    <x v="0"/>
    <d v="2014-01-01T00:00:00"/>
    <x v="7"/>
    <n v="1660"/>
    <n v="2135"/>
    <n v="3795"/>
    <m/>
    <x v="0"/>
    <m/>
  </r>
  <r>
    <x v="18"/>
    <x v="1"/>
    <d v="2014-02-01T00:00:00"/>
    <x v="7"/>
    <n v="1646"/>
    <n v="2085"/>
    <n v="3731"/>
    <m/>
    <x v="0"/>
    <m/>
  </r>
  <r>
    <x v="18"/>
    <x v="2"/>
    <d v="2014-03-01T00:00:00"/>
    <x v="7"/>
    <n v="1654"/>
    <n v="2346"/>
    <n v="4000"/>
    <m/>
    <x v="0"/>
    <m/>
  </r>
  <r>
    <x v="18"/>
    <x v="3"/>
    <d v="2014-04-01T00:00:00"/>
    <x v="7"/>
    <n v="1825"/>
    <n v="2610"/>
    <n v="4435"/>
    <m/>
    <x v="0"/>
    <m/>
  </r>
  <r>
    <x v="18"/>
    <x v="4"/>
    <d v="2014-05-01T00:00:00"/>
    <x v="7"/>
    <n v="1790"/>
    <n v="2394"/>
    <n v="4184"/>
    <m/>
    <x v="0"/>
    <m/>
  </r>
  <r>
    <x v="18"/>
    <x v="5"/>
    <d v="2014-06-01T00:00:00"/>
    <x v="7"/>
    <n v="1714"/>
    <n v="2304"/>
    <n v="4018"/>
    <m/>
    <x v="0"/>
    <m/>
  </r>
  <r>
    <x v="18"/>
    <x v="6"/>
    <d v="2014-07-01T00:00:00"/>
    <x v="7"/>
    <n v="1760"/>
    <n v="2642"/>
    <n v="4402"/>
    <m/>
    <x v="0"/>
    <m/>
  </r>
  <r>
    <x v="18"/>
    <x v="7"/>
    <d v="2014-08-01T00:00:00"/>
    <x v="7"/>
    <n v="1691"/>
    <n v="1577"/>
    <n v="3268"/>
    <m/>
    <x v="0"/>
    <m/>
  </r>
  <r>
    <x v="18"/>
    <x v="8"/>
    <d v="2014-09-01T00:00:00"/>
    <x v="7"/>
    <n v="1529"/>
    <n v="1556"/>
    <n v="3085"/>
    <m/>
    <x v="0"/>
    <m/>
  </r>
  <r>
    <x v="18"/>
    <x v="9"/>
    <d v="2014-10-01T00:00:00"/>
    <x v="7"/>
    <n v="1524"/>
    <n v="1379"/>
    <n v="2903"/>
    <m/>
    <x v="0"/>
    <m/>
  </r>
  <r>
    <x v="18"/>
    <x v="10"/>
    <d v="2014-11-01T00:00:00"/>
    <x v="7"/>
    <n v="1367"/>
    <n v="1347"/>
    <n v="2714"/>
    <m/>
    <x v="0"/>
    <m/>
  </r>
  <r>
    <x v="18"/>
    <x v="11"/>
    <d v="2014-12-01T00:00:00"/>
    <x v="7"/>
    <n v="1476"/>
    <n v="1470"/>
    <n v="2946"/>
    <m/>
    <x v="0"/>
    <m/>
  </r>
  <r>
    <x v="19"/>
    <x v="0"/>
    <d v="2015-01-01T00:00:00"/>
    <x v="7"/>
    <n v="1427"/>
    <n v="1370"/>
    <n v="2797"/>
    <m/>
    <x v="0"/>
    <m/>
  </r>
  <r>
    <x v="19"/>
    <x v="1"/>
    <d v="2015-02-01T00:00:00"/>
    <x v="7"/>
    <n v="1196"/>
    <n v="1222"/>
    <n v="2418"/>
    <m/>
    <x v="0"/>
    <m/>
  </r>
  <r>
    <x v="19"/>
    <x v="2"/>
    <d v="2015-03-01T00:00:00"/>
    <x v="7"/>
    <n v="1491"/>
    <n v="1404"/>
    <n v="2895"/>
    <m/>
    <x v="0"/>
    <m/>
  </r>
  <r>
    <x v="19"/>
    <x v="3"/>
    <d v="2015-04-01T00:00:00"/>
    <x v="7"/>
    <n v="1323"/>
    <n v="1418"/>
    <n v="2741"/>
    <m/>
    <x v="0"/>
    <m/>
  </r>
  <r>
    <x v="19"/>
    <x v="4"/>
    <d v="2015-05-01T00:00:00"/>
    <x v="7"/>
    <n v="1473"/>
    <n v="1343"/>
    <n v="2816"/>
    <m/>
    <x v="0"/>
    <m/>
  </r>
  <r>
    <x v="19"/>
    <x v="5"/>
    <d v="2015-06-01T00:00:00"/>
    <x v="7"/>
    <n v="1368"/>
    <n v="1490"/>
    <n v="2858"/>
    <m/>
    <x v="0"/>
    <m/>
  </r>
  <r>
    <x v="19"/>
    <x v="6"/>
    <d v="2015-07-01T00:00:00"/>
    <x v="7"/>
    <n v="1605"/>
    <n v="1634"/>
    <n v="3239"/>
    <m/>
    <x v="0"/>
    <m/>
  </r>
  <r>
    <x v="19"/>
    <x v="7"/>
    <d v="2015-08-01T00:00:00"/>
    <x v="7"/>
    <n v="1473"/>
    <n v="1466"/>
    <n v="2939"/>
    <m/>
    <x v="0"/>
    <m/>
  </r>
  <r>
    <x v="19"/>
    <x v="8"/>
    <d v="2015-09-01T00:00:00"/>
    <x v="7"/>
    <n v="1410"/>
    <n v="1362"/>
    <n v="2772"/>
    <m/>
    <x v="0"/>
    <m/>
  </r>
  <r>
    <x v="19"/>
    <x v="9"/>
    <d v="2015-10-01T00:00:00"/>
    <x v="7"/>
    <n v="1470"/>
    <n v="1449"/>
    <n v="2919"/>
    <m/>
    <x v="0"/>
    <m/>
  </r>
  <r>
    <x v="19"/>
    <x v="10"/>
    <d v="2015-11-01T00:00:00"/>
    <x v="7"/>
    <n v="1408"/>
    <n v="1411"/>
    <n v="2819"/>
    <m/>
    <x v="0"/>
    <m/>
  </r>
  <r>
    <x v="0"/>
    <x v="0"/>
    <d v="1996-01-01T00:00:00"/>
    <x v="8"/>
    <n v="1084"/>
    <n v="990"/>
    <n v="2074"/>
    <m/>
    <x v="0"/>
    <m/>
  </r>
  <r>
    <x v="0"/>
    <x v="1"/>
    <d v="1996-02-01T00:00:00"/>
    <x v="8"/>
    <n v="938"/>
    <n v="929"/>
    <n v="1867"/>
    <m/>
    <x v="0"/>
    <m/>
  </r>
  <r>
    <x v="0"/>
    <x v="2"/>
    <d v="1996-03-01T00:00:00"/>
    <x v="8"/>
    <n v="1059"/>
    <n v="1102"/>
    <n v="2161"/>
    <m/>
    <x v="0"/>
    <m/>
  </r>
  <r>
    <x v="0"/>
    <x v="3"/>
    <d v="1996-04-01T00:00:00"/>
    <x v="8"/>
    <n v="891"/>
    <n v="879"/>
    <n v="1770"/>
    <m/>
    <x v="0"/>
    <m/>
  </r>
  <r>
    <x v="0"/>
    <x v="4"/>
    <d v="1996-05-01T00:00:00"/>
    <x v="8"/>
    <n v="963"/>
    <n v="1043"/>
    <n v="2006"/>
    <m/>
    <x v="0"/>
    <m/>
  </r>
  <r>
    <x v="0"/>
    <x v="5"/>
    <d v="1996-06-01T00:00:00"/>
    <x v="8"/>
    <n v="1165"/>
    <n v="1315"/>
    <n v="2480"/>
    <m/>
    <x v="0"/>
    <m/>
  </r>
  <r>
    <x v="0"/>
    <x v="6"/>
    <d v="1996-07-01T00:00:00"/>
    <x v="8"/>
    <n v="1731"/>
    <n v="1757"/>
    <n v="3488"/>
    <m/>
    <x v="0"/>
    <m/>
  </r>
  <r>
    <x v="0"/>
    <x v="7"/>
    <d v="1996-08-01T00:00:00"/>
    <x v="8"/>
    <n v="1722"/>
    <n v="1781"/>
    <n v="3503"/>
    <m/>
    <x v="0"/>
    <m/>
  </r>
  <r>
    <x v="0"/>
    <x v="8"/>
    <d v="1996-09-01T00:00:00"/>
    <x v="8"/>
    <n v="1279"/>
    <n v="1155"/>
    <n v="2434"/>
    <m/>
    <x v="0"/>
    <m/>
  </r>
  <r>
    <x v="0"/>
    <x v="9"/>
    <d v="1996-10-01T00:00:00"/>
    <x v="8"/>
    <n v="1259"/>
    <n v="1237"/>
    <n v="2496"/>
    <m/>
    <x v="0"/>
    <m/>
  </r>
  <r>
    <x v="0"/>
    <x v="10"/>
    <d v="1996-11-01T00:00:00"/>
    <x v="8"/>
    <n v="1080"/>
    <n v="1032"/>
    <n v="2112"/>
    <m/>
    <x v="0"/>
    <m/>
  </r>
  <r>
    <x v="0"/>
    <x v="11"/>
    <d v="1996-12-01T00:00:00"/>
    <x v="8"/>
    <n v="1128"/>
    <n v="1255"/>
    <n v="2383"/>
    <m/>
    <x v="0"/>
    <m/>
  </r>
  <r>
    <x v="1"/>
    <x v="0"/>
    <d v="1997-01-01T00:00:00"/>
    <x v="8"/>
    <n v="1006"/>
    <n v="832"/>
    <n v="1838"/>
    <m/>
    <x v="0"/>
    <m/>
  </r>
  <r>
    <x v="1"/>
    <x v="1"/>
    <d v="1997-02-01T00:00:00"/>
    <x v="8"/>
    <n v="795"/>
    <n v="787"/>
    <n v="1582"/>
    <m/>
    <x v="0"/>
    <m/>
  </r>
  <r>
    <x v="1"/>
    <x v="2"/>
    <d v="1997-03-01T00:00:00"/>
    <x v="8"/>
    <n v="867"/>
    <n v="849"/>
    <n v="1716"/>
    <m/>
    <x v="0"/>
    <m/>
  </r>
  <r>
    <x v="1"/>
    <x v="3"/>
    <d v="1997-04-01T00:00:00"/>
    <x v="8"/>
    <n v="945"/>
    <n v="946"/>
    <n v="1891"/>
    <m/>
    <x v="0"/>
    <m/>
  </r>
  <r>
    <x v="1"/>
    <x v="4"/>
    <d v="1997-05-01T00:00:00"/>
    <x v="8"/>
    <n v="1046"/>
    <n v="1055"/>
    <n v="2101"/>
    <m/>
    <x v="0"/>
    <m/>
  </r>
  <r>
    <x v="1"/>
    <x v="5"/>
    <d v="1997-06-01T00:00:00"/>
    <x v="8"/>
    <n v="1588"/>
    <n v="1679"/>
    <n v="3267"/>
    <m/>
    <x v="0"/>
    <m/>
  </r>
  <r>
    <x v="1"/>
    <x v="6"/>
    <d v="1997-07-01T00:00:00"/>
    <x v="8"/>
    <n v="1913"/>
    <n v="1925"/>
    <n v="3838"/>
    <m/>
    <x v="0"/>
    <m/>
  </r>
  <r>
    <x v="1"/>
    <x v="7"/>
    <d v="1997-08-01T00:00:00"/>
    <x v="8"/>
    <n v="2324"/>
    <n v="1938"/>
    <n v="4262"/>
    <m/>
    <x v="0"/>
    <m/>
  </r>
  <r>
    <x v="1"/>
    <x v="8"/>
    <d v="1997-09-01T00:00:00"/>
    <x v="8"/>
    <n v="1653"/>
    <n v="1453"/>
    <n v="3106"/>
    <m/>
    <x v="0"/>
    <m/>
  </r>
  <r>
    <x v="1"/>
    <x v="9"/>
    <d v="1997-10-01T00:00:00"/>
    <x v="8"/>
    <n v="1539"/>
    <n v="1443"/>
    <n v="2982"/>
    <m/>
    <x v="0"/>
    <m/>
  </r>
  <r>
    <x v="1"/>
    <x v="10"/>
    <d v="1997-11-01T00:00:00"/>
    <x v="8"/>
    <n v="1134"/>
    <n v="1102"/>
    <n v="2236"/>
    <m/>
    <x v="0"/>
    <m/>
  </r>
  <r>
    <x v="1"/>
    <x v="11"/>
    <d v="1997-12-01T00:00:00"/>
    <x v="8"/>
    <n v="1268"/>
    <n v="1270"/>
    <n v="2538"/>
    <m/>
    <x v="0"/>
    <m/>
  </r>
  <r>
    <x v="2"/>
    <x v="0"/>
    <d v="1998-01-01T00:00:00"/>
    <x v="8"/>
    <n v="1140"/>
    <n v="1008"/>
    <n v="2148"/>
    <m/>
    <x v="0"/>
    <m/>
  </r>
  <r>
    <x v="2"/>
    <x v="1"/>
    <d v="1998-02-01T00:00:00"/>
    <x v="8"/>
    <n v="938"/>
    <n v="947"/>
    <n v="1885"/>
    <m/>
    <x v="0"/>
    <m/>
  </r>
  <r>
    <x v="2"/>
    <x v="2"/>
    <d v="1998-03-01T00:00:00"/>
    <x v="8"/>
    <n v="1122"/>
    <n v="1123"/>
    <n v="2245"/>
    <m/>
    <x v="0"/>
    <m/>
  </r>
  <r>
    <x v="2"/>
    <x v="3"/>
    <d v="1998-04-01T00:00:00"/>
    <x v="8"/>
    <n v="1082"/>
    <n v="1199"/>
    <n v="2281"/>
    <m/>
    <x v="0"/>
    <m/>
  </r>
  <r>
    <x v="2"/>
    <x v="4"/>
    <d v="1998-05-01T00:00:00"/>
    <x v="8"/>
    <n v="1298"/>
    <n v="1314"/>
    <n v="2612"/>
    <m/>
    <x v="0"/>
    <m/>
  </r>
  <r>
    <x v="2"/>
    <x v="5"/>
    <d v="1998-06-01T00:00:00"/>
    <x v="8"/>
    <n v="1473"/>
    <n v="1621"/>
    <n v="3094"/>
    <m/>
    <x v="0"/>
    <m/>
  </r>
  <r>
    <x v="2"/>
    <x v="6"/>
    <d v="1998-07-01T00:00:00"/>
    <x v="8"/>
    <n v="1611"/>
    <n v="1631"/>
    <n v="3242"/>
    <m/>
    <x v="0"/>
    <m/>
  </r>
  <r>
    <x v="2"/>
    <x v="7"/>
    <d v="1998-08-01T00:00:00"/>
    <x v="8"/>
    <n v="1667"/>
    <n v="1661"/>
    <n v="3328"/>
    <m/>
    <x v="0"/>
    <m/>
  </r>
  <r>
    <x v="2"/>
    <x v="8"/>
    <d v="1998-09-01T00:00:00"/>
    <x v="8"/>
    <n v="1355"/>
    <n v="1352"/>
    <n v="2707"/>
    <m/>
    <x v="0"/>
    <m/>
  </r>
  <r>
    <x v="2"/>
    <x v="9"/>
    <d v="1998-10-01T00:00:00"/>
    <x v="8"/>
    <n v="1172"/>
    <n v="1210"/>
    <n v="2382"/>
    <m/>
    <x v="0"/>
    <m/>
  </r>
  <r>
    <x v="2"/>
    <x v="10"/>
    <d v="1998-11-01T00:00:00"/>
    <x v="8"/>
    <n v="965"/>
    <n v="939"/>
    <n v="1904"/>
    <m/>
    <x v="0"/>
    <m/>
  </r>
  <r>
    <x v="2"/>
    <x v="11"/>
    <d v="1998-12-01T00:00:00"/>
    <x v="8"/>
    <n v="967"/>
    <n v="1078"/>
    <n v="2045"/>
    <m/>
    <x v="0"/>
    <m/>
  </r>
  <r>
    <x v="3"/>
    <x v="0"/>
    <d v="1999-01-01T00:00:00"/>
    <x v="8"/>
    <n v="905"/>
    <n v="812"/>
    <n v="1717"/>
    <m/>
    <x v="0"/>
    <m/>
  </r>
  <r>
    <x v="3"/>
    <x v="1"/>
    <d v="1999-02-01T00:00:00"/>
    <x v="8"/>
    <n v="783"/>
    <n v="820"/>
    <n v="1603"/>
    <m/>
    <x v="0"/>
    <m/>
  </r>
  <r>
    <x v="3"/>
    <x v="2"/>
    <d v="1999-03-01T00:00:00"/>
    <x v="8"/>
    <n v="922"/>
    <n v="897"/>
    <n v="1819"/>
    <m/>
    <x v="0"/>
    <m/>
  </r>
  <r>
    <x v="3"/>
    <x v="3"/>
    <d v="1999-04-01T00:00:00"/>
    <x v="8"/>
    <n v="797"/>
    <n v="841"/>
    <n v="1638"/>
    <m/>
    <x v="0"/>
    <m/>
  </r>
  <r>
    <x v="3"/>
    <x v="4"/>
    <d v="1999-05-01T00:00:00"/>
    <x v="8"/>
    <n v="1037"/>
    <n v="1088"/>
    <n v="2125"/>
    <m/>
    <x v="0"/>
    <m/>
  </r>
  <r>
    <x v="3"/>
    <x v="5"/>
    <d v="1999-06-01T00:00:00"/>
    <x v="8"/>
    <n v="1545"/>
    <n v="1662"/>
    <n v="3207"/>
    <m/>
    <x v="0"/>
    <m/>
  </r>
  <r>
    <x v="3"/>
    <x v="6"/>
    <d v="1999-07-01T00:00:00"/>
    <x v="8"/>
    <n v="1883"/>
    <n v="2025"/>
    <n v="3908"/>
    <m/>
    <x v="0"/>
    <m/>
  </r>
  <r>
    <x v="3"/>
    <x v="7"/>
    <d v="1999-08-01T00:00:00"/>
    <x v="8"/>
    <n v="2093"/>
    <n v="1935"/>
    <n v="4028"/>
    <m/>
    <x v="0"/>
    <m/>
  </r>
  <r>
    <x v="3"/>
    <x v="8"/>
    <d v="1999-09-01T00:00:00"/>
    <x v="8"/>
    <n v="1664"/>
    <n v="1471"/>
    <n v="3135"/>
    <m/>
    <x v="0"/>
    <m/>
  </r>
  <r>
    <x v="3"/>
    <x v="9"/>
    <d v="1999-10-01T00:00:00"/>
    <x v="8"/>
    <n v="1481"/>
    <n v="1386"/>
    <n v="2867"/>
    <m/>
    <x v="0"/>
    <m/>
  </r>
  <r>
    <x v="3"/>
    <x v="10"/>
    <d v="1999-11-01T00:00:00"/>
    <x v="8"/>
    <n v="1189"/>
    <n v="1175"/>
    <n v="2364"/>
    <m/>
    <x v="0"/>
    <m/>
  </r>
  <r>
    <x v="3"/>
    <x v="11"/>
    <d v="1999-12-01T00:00:00"/>
    <x v="8"/>
    <n v="1272"/>
    <n v="1335"/>
    <n v="2607"/>
    <m/>
    <x v="0"/>
    <m/>
  </r>
  <r>
    <x v="4"/>
    <x v="0"/>
    <d v="2000-01-01T00:00:00"/>
    <x v="8"/>
    <n v="1043"/>
    <n v="911"/>
    <n v="1954"/>
    <m/>
    <x v="0"/>
    <m/>
  </r>
  <r>
    <x v="4"/>
    <x v="1"/>
    <d v="2000-02-01T00:00:00"/>
    <x v="8"/>
    <n v="934"/>
    <n v="920"/>
    <n v="1854"/>
    <m/>
    <x v="0"/>
    <m/>
  </r>
  <r>
    <x v="4"/>
    <x v="2"/>
    <d v="2000-03-01T00:00:00"/>
    <x v="8"/>
    <n v="1090"/>
    <n v="1051"/>
    <n v="2141"/>
    <m/>
    <x v="0"/>
    <m/>
  </r>
  <r>
    <x v="4"/>
    <x v="3"/>
    <d v="2000-04-01T00:00:00"/>
    <x v="8"/>
    <n v="990"/>
    <n v="979"/>
    <n v="1969"/>
    <m/>
    <x v="0"/>
    <m/>
  </r>
  <r>
    <x v="4"/>
    <x v="4"/>
    <d v="2000-05-01T00:00:00"/>
    <x v="8"/>
    <n v="1033"/>
    <n v="1137"/>
    <n v="2170"/>
    <m/>
    <x v="0"/>
    <m/>
  </r>
  <r>
    <x v="4"/>
    <x v="5"/>
    <d v="2000-06-01T00:00:00"/>
    <x v="8"/>
    <n v="1614"/>
    <n v="1772"/>
    <n v="3386"/>
    <m/>
    <x v="0"/>
    <m/>
  </r>
  <r>
    <x v="4"/>
    <x v="6"/>
    <d v="2000-07-01T00:00:00"/>
    <x v="8"/>
    <n v="2041"/>
    <n v="2032"/>
    <n v="4073"/>
    <m/>
    <x v="0"/>
    <m/>
  </r>
  <r>
    <x v="4"/>
    <x v="7"/>
    <d v="2000-08-01T00:00:00"/>
    <x v="8"/>
    <n v="2108"/>
    <n v="2001"/>
    <n v="4109"/>
    <m/>
    <x v="0"/>
    <m/>
  </r>
  <r>
    <x v="4"/>
    <x v="8"/>
    <d v="2000-09-01T00:00:00"/>
    <x v="8"/>
    <n v="1419"/>
    <n v="1260"/>
    <n v="2679"/>
    <m/>
    <x v="0"/>
    <m/>
  </r>
  <r>
    <x v="4"/>
    <x v="9"/>
    <d v="2000-10-01T00:00:00"/>
    <x v="8"/>
    <n v="1630"/>
    <n v="1598"/>
    <n v="3228"/>
    <m/>
    <x v="0"/>
    <m/>
  </r>
  <r>
    <x v="4"/>
    <x v="10"/>
    <d v="2000-11-01T00:00:00"/>
    <x v="8"/>
    <n v="1385"/>
    <n v="1313"/>
    <n v="2698"/>
    <m/>
    <x v="0"/>
    <m/>
  </r>
  <r>
    <x v="4"/>
    <x v="11"/>
    <d v="2000-12-01T00:00:00"/>
    <x v="8"/>
    <n v="1190"/>
    <n v="1269"/>
    <n v="2459"/>
    <m/>
    <x v="0"/>
    <m/>
  </r>
  <r>
    <x v="5"/>
    <x v="0"/>
    <d v="2001-01-01T00:00:00"/>
    <x v="8"/>
    <n v="1056"/>
    <n v="941"/>
    <n v="1997"/>
    <m/>
    <x v="0"/>
    <m/>
  </r>
  <r>
    <x v="5"/>
    <x v="1"/>
    <d v="2001-02-01T00:00:00"/>
    <x v="8"/>
    <n v="853"/>
    <n v="852"/>
    <n v="1705"/>
    <m/>
    <x v="0"/>
    <m/>
  </r>
  <r>
    <x v="5"/>
    <x v="2"/>
    <d v="2001-03-01T00:00:00"/>
    <x v="8"/>
    <n v="1009"/>
    <n v="1092"/>
    <n v="2101"/>
    <m/>
    <x v="0"/>
    <m/>
  </r>
  <r>
    <x v="5"/>
    <x v="3"/>
    <d v="2001-04-01T00:00:00"/>
    <x v="8"/>
    <n v="1113"/>
    <n v="990"/>
    <n v="2103"/>
    <m/>
    <x v="0"/>
    <m/>
  </r>
  <r>
    <x v="5"/>
    <x v="4"/>
    <d v="2001-05-01T00:00:00"/>
    <x v="8"/>
    <n v="1101"/>
    <n v="1198"/>
    <n v="2299"/>
    <m/>
    <x v="0"/>
    <m/>
  </r>
  <r>
    <x v="5"/>
    <x v="5"/>
    <d v="2001-06-01T00:00:00"/>
    <x v="8"/>
    <n v="1701"/>
    <n v="1597"/>
    <n v="3298"/>
    <m/>
    <x v="0"/>
    <m/>
  </r>
  <r>
    <x v="5"/>
    <x v="6"/>
    <d v="2001-07-01T00:00:00"/>
    <x v="8"/>
    <n v="1768"/>
    <n v="1818"/>
    <n v="3586"/>
    <m/>
    <x v="0"/>
    <m/>
  </r>
  <r>
    <x v="5"/>
    <x v="7"/>
    <d v="2001-08-01T00:00:00"/>
    <x v="8"/>
    <n v="1747"/>
    <n v="1680"/>
    <n v="3427"/>
    <m/>
    <x v="0"/>
    <m/>
  </r>
  <r>
    <x v="5"/>
    <x v="8"/>
    <d v="2001-09-01T00:00:00"/>
    <x v="8"/>
    <n v="801"/>
    <n v="736"/>
    <n v="1537"/>
    <m/>
    <x v="0"/>
    <m/>
  </r>
  <r>
    <x v="5"/>
    <x v="9"/>
    <d v="2001-10-01T00:00:00"/>
    <x v="8"/>
    <n v="948"/>
    <n v="882"/>
    <n v="1830"/>
    <m/>
    <x v="0"/>
    <m/>
  </r>
  <r>
    <x v="5"/>
    <x v="10"/>
    <d v="2001-11-01T00:00:00"/>
    <x v="8"/>
    <n v="706"/>
    <n v="621"/>
    <n v="1327"/>
    <m/>
    <x v="0"/>
    <m/>
  </r>
  <r>
    <x v="5"/>
    <x v="11"/>
    <d v="2001-12-01T00:00:00"/>
    <x v="8"/>
    <n v="662"/>
    <n v="717"/>
    <n v="1379"/>
    <m/>
    <x v="0"/>
    <m/>
  </r>
  <r>
    <x v="6"/>
    <x v="0"/>
    <d v="2002-01-01T00:00:00"/>
    <x v="8"/>
    <n v="693"/>
    <n v="603"/>
    <n v="1296"/>
    <m/>
    <x v="0"/>
    <m/>
  </r>
  <r>
    <x v="6"/>
    <x v="1"/>
    <d v="2002-02-01T00:00:00"/>
    <x v="8"/>
    <n v="653"/>
    <n v="482"/>
    <n v="1135"/>
    <m/>
    <x v="0"/>
    <m/>
  </r>
  <r>
    <x v="6"/>
    <x v="2"/>
    <d v="2002-03-01T00:00:00"/>
    <x v="8"/>
    <n v="832"/>
    <n v="795"/>
    <n v="1627"/>
    <m/>
    <x v="0"/>
    <m/>
  </r>
  <r>
    <x v="6"/>
    <x v="3"/>
    <d v="2002-04-01T00:00:00"/>
    <x v="8"/>
    <n v="803"/>
    <n v="883"/>
    <n v="1686"/>
    <m/>
    <x v="0"/>
    <m/>
  </r>
  <r>
    <x v="6"/>
    <x v="4"/>
    <d v="2002-05-01T00:00:00"/>
    <x v="8"/>
    <n v="875"/>
    <n v="941"/>
    <n v="1816"/>
    <m/>
    <x v="0"/>
    <m/>
  </r>
  <r>
    <x v="6"/>
    <x v="5"/>
    <d v="2002-06-01T00:00:00"/>
    <x v="8"/>
    <n v="1160"/>
    <n v="1301"/>
    <n v="2461"/>
    <m/>
    <x v="0"/>
    <m/>
  </r>
  <r>
    <x v="6"/>
    <x v="6"/>
    <d v="2002-07-01T00:00:00"/>
    <x v="8"/>
    <n v="1421"/>
    <n v="1529"/>
    <n v="2950"/>
    <m/>
    <x v="0"/>
    <m/>
  </r>
  <r>
    <x v="6"/>
    <x v="7"/>
    <d v="2002-08-01T00:00:00"/>
    <x v="8"/>
    <n v="1441"/>
    <n v="1386"/>
    <n v="2827"/>
    <m/>
    <x v="0"/>
    <m/>
  </r>
  <r>
    <x v="6"/>
    <x v="8"/>
    <d v="2002-09-01T00:00:00"/>
    <x v="8"/>
    <n v="1061"/>
    <n v="1082"/>
    <n v="2143"/>
    <m/>
    <x v="0"/>
    <m/>
  </r>
  <r>
    <x v="6"/>
    <x v="9"/>
    <d v="2002-10-01T00:00:00"/>
    <x v="8"/>
    <n v="1043"/>
    <n v="966"/>
    <n v="2009"/>
    <m/>
    <x v="0"/>
    <m/>
  </r>
  <r>
    <x v="6"/>
    <x v="10"/>
    <d v="2002-11-01T00:00:00"/>
    <x v="8"/>
    <n v="755"/>
    <n v="775"/>
    <n v="1530"/>
    <m/>
    <x v="0"/>
    <m/>
  </r>
  <r>
    <x v="6"/>
    <x v="11"/>
    <d v="2002-12-01T00:00:00"/>
    <x v="8"/>
    <n v="802"/>
    <n v="822"/>
    <n v="1624"/>
    <m/>
    <x v="0"/>
    <m/>
  </r>
  <r>
    <x v="7"/>
    <x v="0"/>
    <d v="2003-01-01T00:00:00"/>
    <x v="8"/>
    <n v="780"/>
    <n v="640"/>
    <n v="1420"/>
    <m/>
    <x v="0"/>
    <m/>
  </r>
  <r>
    <x v="7"/>
    <x v="1"/>
    <d v="2003-02-01T00:00:00"/>
    <x v="8"/>
    <n v="601"/>
    <n v="619"/>
    <n v="1220"/>
    <m/>
    <x v="0"/>
    <m/>
  </r>
  <r>
    <x v="7"/>
    <x v="2"/>
    <d v="2003-03-01T00:00:00"/>
    <x v="8"/>
    <n v="678"/>
    <n v="657"/>
    <n v="1335"/>
    <m/>
    <x v="0"/>
    <m/>
  </r>
  <r>
    <x v="7"/>
    <x v="3"/>
    <d v="2003-04-01T00:00:00"/>
    <x v="8"/>
    <n v="698"/>
    <n v="752"/>
    <n v="1450"/>
    <m/>
    <x v="0"/>
    <m/>
  </r>
  <r>
    <x v="7"/>
    <x v="4"/>
    <d v="2003-05-01T00:00:00"/>
    <x v="8"/>
    <n v="871"/>
    <n v="936"/>
    <n v="1807"/>
    <m/>
    <x v="0"/>
    <m/>
  </r>
  <r>
    <x v="7"/>
    <x v="5"/>
    <d v="2003-06-01T00:00:00"/>
    <x v="8"/>
    <n v="1075"/>
    <n v="1187"/>
    <n v="2262"/>
    <m/>
    <x v="0"/>
    <m/>
  </r>
  <r>
    <x v="7"/>
    <x v="6"/>
    <d v="2003-07-01T00:00:00"/>
    <x v="8"/>
    <n v="1306"/>
    <n v="1361"/>
    <n v="2667"/>
    <m/>
    <x v="0"/>
    <m/>
  </r>
  <r>
    <x v="7"/>
    <x v="7"/>
    <d v="2003-08-01T00:00:00"/>
    <x v="8"/>
    <n v="1411"/>
    <n v="1337"/>
    <n v="2748"/>
    <m/>
    <x v="0"/>
    <m/>
  </r>
  <r>
    <x v="7"/>
    <x v="8"/>
    <d v="2003-09-01T00:00:00"/>
    <x v="8"/>
    <n v="1010"/>
    <n v="952"/>
    <n v="1962"/>
    <m/>
    <x v="0"/>
    <m/>
  </r>
  <r>
    <x v="7"/>
    <x v="9"/>
    <d v="2003-10-01T00:00:00"/>
    <x v="8"/>
    <n v="1005"/>
    <n v="974"/>
    <n v="1979"/>
    <m/>
    <x v="0"/>
    <m/>
  </r>
  <r>
    <x v="7"/>
    <x v="10"/>
    <d v="2003-11-01T00:00:00"/>
    <x v="8"/>
    <n v="996"/>
    <n v="893"/>
    <n v="1889"/>
    <m/>
    <x v="0"/>
    <m/>
  </r>
  <r>
    <x v="7"/>
    <x v="11"/>
    <d v="2003-12-01T00:00:00"/>
    <x v="8"/>
    <n v="1019"/>
    <n v="1006"/>
    <n v="2025"/>
    <m/>
    <x v="0"/>
    <m/>
  </r>
  <r>
    <x v="8"/>
    <x v="0"/>
    <d v="2004-01-01T00:00:00"/>
    <x v="8"/>
    <n v="903"/>
    <n v="794"/>
    <n v="1697"/>
    <m/>
    <x v="0"/>
    <m/>
  </r>
  <r>
    <x v="8"/>
    <x v="1"/>
    <d v="2004-02-01T00:00:00"/>
    <x v="8"/>
    <n v="824"/>
    <n v="838"/>
    <n v="1662"/>
    <m/>
    <x v="0"/>
    <m/>
  </r>
  <r>
    <x v="8"/>
    <x v="2"/>
    <d v="2004-03-01T00:00:00"/>
    <x v="8"/>
    <n v="939"/>
    <n v="905"/>
    <n v="1844"/>
    <m/>
    <x v="0"/>
    <m/>
  </r>
  <r>
    <x v="8"/>
    <x v="3"/>
    <d v="2004-04-01T00:00:00"/>
    <x v="8"/>
    <n v="891"/>
    <n v="921"/>
    <n v="1812"/>
    <m/>
    <x v="0"/>
    <m/>
  </r>
  <r>
    <x v="8"/>
    <x v="4"/>
    <d v="2004-05-01T00:00:00"/>
    <x v="8"/>
    <n v="973"/>
    <n v="1008"/>
    <n v="1981"/>
    <m/>
    <x v="0"/>
    <m/>
  </r>
  <r>
    <x v="8"/>
    <x v="5"/>
    <d v="2004-06-01T00:00:00"/>
    <x v="8"/>
    <n v="1121"/>
    <n v="1214"/>
    <n v="2335"/>
    <m/>
    <x v="0"/>
    <m/>
  </r>
  <r>
    <x v="8"/>
    <x v="6"/>
    <d v="2004-07-01T00:00:00"/>
    <x v="8"/>
    <n v="1372"/>
    <n v="1381"/>
    <n v="2753"/>
    <m/>
    <x v="0"/>
    <m/>
  </r>
  <r>
    <x v="8"/>
    <x v="7"/>
    <d v="2004-08-01T00:00:00"/>
    <x v="8"/>
    <n v="1421"/>
    <n v="1271"/>
    <n v="2692"/>
    <m/>
    <x v="0"/>
    <m/>
  </r>
  <r>
    <x v="8"/>
    <x v="8"/>
    <d v="2004-09-01T00:00:00"/>
    <x v="8"/>
    <n v="1059"/>
    <n v="1080"/>
    <n v="2139"/>
    <m/>
    <x v="0"/>
    <m/>
  </r>
  <r>
    <x v="8"/>
    <x v="9"/>
    <d v="2004-10-01T00:00:00"/>
    <x v="8"/>
    <n v="1198"/>
    <n v="1068"/>
    <n v="2266"/>
    <m/>
    <x v="0"/>
    <m/>
  </r>
  <r>
    <x v="8"/>
    <x v="10"/>
    <d v="2004-11-01T00:00:00"/>
    <x v="8"/>
    <n v="1027"/>
    <n v="979"/>
    <n v="2006"/>
    <m/>
    <x v="0"/>
    <m/>
  </r>
  <r>
    <x v="8"/>
    <x v="11"/>
    <d v="2004-12-01T00:00:00"/>
    <x v="8"/>
    <n v="1102"/>
    <n v="1158"/>
    <n v="2260"/>
    <m/>
    <x v="0"/>
    <m/>
  </r>
  <r>
    <x v="9"/>
    <x v="0"/>
    <d v="2005-01-01T00:00:00"/>
    <x v="8"/>
    <n v="928"/>
    <n v="843"/>
    <n v="1771"/>
    <m/>
    <x v="0"/>
    <m/>
  </r>
  <r>
    <x v="9"/>
    <x v="1"/>
    <d v="2005-02-01T00:00:00"/>
    <x v="8"/>
    <n v="765"/>
    <n v="800"/>
    <n v="1565"/>
    <m/>
    <x v="0"/>
    <m/>
  </r>
  <r>
    <x v="9"/>
    <x v="2"/>
    <d v="2005-03-01T00:00:00"/>
    <x v="8"/>
    <n v="861"/>
    <n v="914"/>
    <n v="1775"/>
    <m/>
    <x v="0"/>
    <m/>
  </r>
  <r>
    <x v="9"/>
    <x v="3"/>
    <d v="2005-04-01T00:00:00"/>
    <x v="8"/>
    <n v="904"/>
    <n v="801"/>
    <n v="1705"/>
    <m/>
    <x v="0"/>
    <m/>
  </r>
  <r>
    <x v="9"/>
    <x v="4"/>
    <d v="2005-05-01T00:00:00"/>
    <x v="8"/>
    <n v="1181"/>
    <n v="1122"/>
    <n v="2303"/>
    <m/>
    <x v="0"/>
    <m/>
  </r>
  <r>
    <x v="9"/>
    <x v="5"/>
    <d v="2005-06-01T00:00:00"/>
    <x v="8"/>
    <n v="1256"/>
    <n v="1328"/>
    <n v="2584"/>
    <m/>
    <x v="0"/>
    <m/>
  </r>
  <r>
    <x v="9"/>
    <x v="6"/>
    <d v="2005-07-01T00:00:00"/>
    <x v="8"/>
    <n v="1671"/>
    <n v="1591"/>
    <n v="3262"/>
    <m/>
    <x v="0"/>
    <m/>
  </r>
  <r>
    <x v="9"/>
    <x v="7"/>
    <d v="2005-08-01T00:00:00"/>
    <x v="8"/>
    <n v="1601"/>
    <n v="1471"/>
    <n v="3072"/>
    <m/>
    <x v="0"/>
    <m/>
  </r>
  <r>
    <x v="9"/>
    <x v="8"/>
    <d v="2005-09-01T00:00:00"/>
    <x v="8"/>
    <n v="1312"/>
    <n v="1258"/>
    <n v="2570"/>
    <m/>
    <x v="0"/>
    <m/>
  </r>
  <r>
    <x v="9"/>
    <x v="9"/>
    <d v="2005-10-01T00:00:00"/>
    <x v="8"/>
    <n v="1187"/>
    <n v="1046"/>
    <n v="2233"/>
    <m/>
    <x v="0"/>
    <m/>
  </r>
  <r>
    <x v="9"/>
    <x v="10"/>
    <d v="2005-11-01T00:00:00"/>
    <x v="8"/>
    <n v="1013"/>
    <n v="922"/>
    <n v="1935"/>
    <m/>
    <x v="0"/>
    <m/>
  </r>
  <r>
    <x v="9"/>
    <x v="11"/>
    <d v="2005-12-01T00:00:00"/>
    <x v="8"/>
    <n v="1018"/>
    <n v="1069"/>
    <n v="2087"/>
    <m/>
    <x v="0"/>
    <m/>
  </r>
  <r>
    <x v="10"/>
    <x v="0"/>
    <d v="2006-01-01T00:00:00"/>
    <x v="8"/>
    <n v="952"/>
    <n v="851"/>
    <n v="1803"/>
    <m/>
    <x v="0"/>
    <m/>
  </r>
  <r>
    <x v="10"/>
    <x v="1"/>
    <d v="2006-02-01T00:00:00"/>
    <x v="8"/>
    <n v="963"/>
    <n v="936"/>
    <n v="1899"/>
    <m/>
    <x v="0"/>
    <m/>
  </r>
  <r>
    <x v="10"/>
    <x v="2"/>
    <d v="2006-03-01T00:00:00"/>
    <x v="8"/>
    <n v="1007"/>
    <n v="1015"/>
    <n v="2022"/>
    <m/>
    <x v="0"/>
    <m/>
  </r>
  <r>
    <x v="10"/>
    <x v="3"/>
    <d v="2006-04-01T00:00:00"/>
    <x v="8"/>
    <n v="847"/>
    <n v="845"/>
    <n v="1692"/>
    <m/>
    <x v="0"/>
    <m/>
  </r>
  <r>
    <x v="10"/>
    <x v="4"/>
    <d v="2006-05-01T00:00:00"/>
    <x v="8"/>
    <n v="1113"/>
    <n v="1154"/>
    <n v="2267"/>
    <m/>
    <x v="0"/>
    <m/>
  </r>
  <r>
    <x v="10"/>
    <x v="5"/>
    <d v="2006-06-01T00:00:00"/>
    <x v="8"/>
    <n v="1322"/>
    <n v="1366"/>
    <n v="2688"/>
    <m/>
    <x v="0"/>
    <m/>
  </r>
  <r>
    <x v="10"/>
    <x v="6"/>
    <d v="2006-07-01T00:00:00"/>
    <x v="8"/>
    <n v="1598"/>
    <n v="1504"/>
    <n v="3102"/>
    <m/>
    <x v="0"/>
    <m/>
  </r>
  <r>
    <x v="10"/>
    <x v="7"/>
    <d v="2006-08-01T00:00:00"/>
    <x v="8"/>
    <n v="1624"/>
    <n v="1472"/>
    <n v="3096"/>
    <m/>
    <x v="0"/>
    <m/>
  </r>
  <r>
    <x v="10"/>
    <x v="8"/>
    <d v="2006-09-01T00:00:00"/>
    <x v="8"/>
    <n v="1065"/>
    <n v="1005"/>
    <n v="2070"/>
    <m/>
    <x v="0"/>
    <m/>
  </r>
  <r>
    <x v="10"/>
    <x v="9"/>
    <d v="2006-10-01T00:00:00"/>
    <x v="8"/>
    <n v="1134"/>
    <n v="1085"/>
    <n v="2219"/>
    <m/>
    <x v="0"/>
    <m/>
  </r>
  <r>
    <x v="10"/>
    <x v="10"/>
    <d v="2006-11-01T00:00:00"/>
    <x v="8"/>
    <n v="1048"/>
    <n v="1053"/>
    <n v="2101"/>
    <m/>
    <x v="0"/>
    <m/>
  </r>
  <r>
    <x v="10"/>
    <x v="11"/>
    <d v="2006-12-01T00:00:00"/>
    <x v="8"/>
    <n v="982"/>
    <n v="933"/>
    <n v="1915"/>
    <m/>
    <x v="0"/>
    <m/>
  </r>
  <r>
    <x v="11"/>
    <x v="0"/>
    <d v="2007-01-01T00:00:00"/>
    <x v="8"/>
    <n v="997"/>
    <n v="917"/>
    <n v="1914"/>
    <m/>
    <x v="0"/>
    <m/>
  </r>
  <r>
    <x v="11"/>
    <x v="1"/>
    <d v="2007-02-01T00:00:00"/>
    <x v="8"/>
    <n v="930"/>
    <n v="849"/>
    <n v="1779"/>
    <m/>
    <x v="0"/>
    <m/>
  </r>
  <r>
    <x v="11"/>
    <x v="2"/>
    <d v="2007-03-01T00:00:00"/>
    <x v="8"/>
    <n v="1076"/>
    <n v="1011"/>
    <n v="2087"/>
    <m/>
    <x v="0"/>
    <m/>
  </r>
  <r>
    <x v="11"/>
    <x v="3"/>
    <d v="2007-04-01T00:00:00"/>
    <x v="8"/>
    <n v="1188"/>
    <n v="1110"/>
    <n v="2298"/>
    <m/>
    <x v="0"/>
    <m/>
  </r>
  <r>
    <x v="11"/>
    <x v="4"/>
    <d v="2007-05-01T00:00:00"/>
    <x v="8"/>
    <n v="1685"/>
    <n v="1738"/>
    <n v="3423"/>
    <m/>
    <x v="0"/>
    <m/>
  </r>
  <r>
    <x v="11"/>
    <x v="5"/>
    <d v="2007-06-01T00:00:00"/>
    <x v="8"/>
    <n v="2228"/>
    <n v="2364"/>
    <n v="4592"/>
    <m/>
    <x v="0"/>
    <m/>
  </r>
  <r>
    <x v="11"/>
    <x v="6"/>
    <d v="2007-07-01T00:00:00"/>
    <x v="8"/>
    <n v="2550"/>
    <n v="2473"/>
    <n v="5023"/>
    <m/>
    <x v="0"/>
    <m/>
  </r>
  <r>
    <x v="11"/>
    <x v="7"/>
    <d v="2007-08-01T00:00:00"/>
    <x v="8"/>
    <n v="2506"/>
    <n v="2296"/>
    <n v="4802"/>
    <m/>
    <x v="0"/>
    <m/>
  </r>
  <r>
    <x v="11"/>
    <x v="8"/>
    <d v="2007-09-01T00:00:00"/>
    <x v="8"/>
    <n v="2003"/>
    <n v="1809"/>
    <n v="3812"/>
    <m/>
    <x v="0"/>
    <m/>
  </r>
  <r>
    <x v="11"/>
    <x v="9"/>
    <d v="2007-10-01T00:00:00"/>
    <x v="8"/>
    <n v="2100"/>
    <n v="1997"/>
    <n v="4097"/>
    <m/>
    <x v="0"/>
    <m/>
  </r>
  <r>
    <x v="11"/>
    <x v="10"/>
    <d v="2007-11-01T00:00:00"/>
    <x v="8"/>
    <n v="1912"/>
    <n v="1873"/>
    <n v="3785"/>
    <m/>
    <x v="0"/>
    <m/>
  </r>
  <r>
    <x v="11"/>
    <x v="11"/>
    <d v="2007-12-01T00:00:00"/>
    <x v="8"/>
    <n v="1803"/>
    <n v="1899"/>
    <n v="3702"/>
    <m/>
    <x v="0"/>
    <m/>
  </r>
  <r>
    <x v="12"/>
    <x v="0"/>
    <d v="2008-01-01T00:00:00"/>
    <x v="8"/>
    <n v="1545"/>
    <n v="1346"/>
    <n v="2891"/>
    <m/>
    <x v="0"/>
    <m/>
  </r>
  <r>
    <x v="12"/>
    <x v="1"/>
    <d v="2008-02-01T00:00:00"/>
    <x v="8"/>
    <n v="1204"/>
    <n v="1151"/>
    <n v="2355"/>
    <m/>
    <x v="0"/>
    <m/>
  </r>
  <r>
    <x v="12"/>
    <x v="2"/>
    <d v="2008-03-01T00:00:00"/>
    <x v="8"/>
    <n v="1252"/>
    <n v="1327"/>
    <n v="2579"/>
    <m/>
    <x v="0"/>
    <m/>
  </r>
  <r>
    <x v="12"/>
    <x v="3"/>
    <d v="2008-04-01T00:00:00"/>
    <x v="8"/>
    <n v="1269"/>
    <n v="1317"/>
    <n v="2586"/>
    <m/>
    <x v="0"/>
    <m/>
  </r>
  <r>
    <x v="12"/>
    <x v="4"/>
    <d v="2008-05-01T00:00:00"/>
    <x v="8"/>
    <n v="1437"/>
    <n v="1484"/>
    <n v="2921"/>
    <m/>
    <x v="0"/>
    <m/>
  </r>
  <r>
    <x v="12"/>
    <x v="5"/>
    <d v="2008-06-01T00:00:00"/>
    <x v="8"/>
    <n v="1605"/>
    <n v="1722"/>
    <n v="3327"/>
    <m/>
    <x v="0"/>
    <m/>
  </r>
  <r>
    <x v="12"/>
    <x v="6"/>
    <d v="2008-07-01T00:00:00"/>
    <x v="8"/>
    <n v="1794"/>
    <n v="1884"/>
    <n v="3678"/>
    <m/>
    <x v="0"/>
    <m/>
  </r>
  <r>
    <x v="12"/>
    <x v="7"/>
    <d v="2008-08-01T00:00:00"/>
    <x v="8"/>
    <n v="1864"/>
    <n v="1851"/>
    <n v="3715"/>
    <m/>
    <x v="0"/>
    <m/>
  </r>
  <r>
    <x v="12"/>
    <x v="8"/>
    <d v="2008-09-01T00:00:00"/>
    <x v="8"/>
    <n v="1653"/>
    <n v="1538"/>
    <n v="3191"/>
    <m/>
    <x v="0"/>
    <m/>
  </r>
  <r>
    <x v="12"/>
    <x v="9"/>
    <d v="2008-10-01T00:00:00"/>
    <x v="8"/>
    <n v="1503"/>
    <n v="1539"/>
    <n v="3042"/>
    <m/>
    <x v="0"/>
    <m/>
  </r>
  <r>
    <x v="12"/>
    <x v="10"/>
    <d v="2008-11-01T00:00:00"/>
    <x v="8"/>
    <n v="1253"/>
    <n v="1233"/>
    <n v="2486"/>
    <m/>
    <x v="0"/>
    <m/>
  </r>
  <r>
    <x v="12"/>
    <x v="11"/>
    <d v="2008-12-01T00:00:00"/>
    <x v="8"/>
    <n v="1275"/>
    <n v="1511"/>
    <n v="2786"/>
    <m/>
    <x v="0"/>
    <m/>
  </r>
  <r>
    <x v="13"/>
    <x v="0"/>
    <d v="2009-01-01T00:00:00"/>
    <x v="8"/>
    <n v="1170"/>
    <n v="1169"/>
    <n v="2339"/>
    <m/>
    <x v="0"/>
    <m/>
  </r>
  <r>
    <x v="13"/>
    <x v="1"/>
    <d v="2009-02-01T00:00:00"/>
    <x v="8"/>
    <n v="963"/>
    <n v="1011"/>
    <n v="1974"/>
    <m/>
    <x v="0"/>
    <m/>
  </r>
  <r>
    <x v="13"/>
    <x v="2"/>
    <d v="2009-03-01T00:00:00"/>
    <x v="8"/>
    <n v="946"/>
    <n v="1025"/>
    <n v="1971"/>
    <m/>
    <x v="0"/>
    <m/>
  </r>
  <r>
    <x v="13"/>
    <x v="3"/>
    <d v="2009-04-01T00:00:00"/>
    <x v="8"/>
    <n v="1096"/>
    <n v="1061"/>
    <n v="2157"/>
    <m/>
    <x v="0"/>
    <m/>
  </r>
  <r>
    <x v="13"/>
    <x v="4"/>
    <d v="2009-05-01T00:00:00"/>
    <x v="8"/>
    <n v="1171"/>
    <n v="1200"/>
    <n v="2371"/>
    <m/>
    <x v="0"/>
    <m/>
  </r>
  <r>
    <x v="13"/>
    <x v="5"/>
    <d v="2009-06-01T00:00:00"/>
    <x v="8"/>
    <n v="1230"/>
    <n v="1360"/>
    <n v="2590"/>
    <m/>
    <x v="0"/>
    <m/>
  </r>
  <r>
    <x v="13"/>
    <x v="6"/>
    <d v="2009-07-01T00:00:00"/>
    <x v="8"/>
    <n v="1355"/>
    <n v="1364"/>
    <n v="2719"/>
    <m/>
    <x v="0"/>
    <m/>
  </r>
  <r>
    <x v="13"/>
    <x v="7"/>
    <d v="2009-08-01T00:00:00"/>
    <x v="8"/>
    <n v="1290"/>
    <n v="1281"/>
    <n v="2571"/>
    <m/>
    <x v="0"/>
    <m/>
  </r>
  <r>
    <x v="13"/>
    <x v="8"/>
    <d v="2009-09-01T00:00:00"/>
    <x v="8"/>
    <n v="1254"/>
    <n v="1242"/>
    <n v="2496"/>
    <m/>
    <x v="0"/>
    <m/>
  </r>
  <r>
    <x v="13"/>
    <x v="9"/>
    <d v="2009-10-01T00:00:00"/>
    <x v="8"/>
    <n v="1311"/>
    <n v="1377"/>
    <n v="2688"/>
    <m/>
    <x v="0"/>
    <m/>
  </r>
  <r>
    <x v="13"/>
    <x v="10"/>
    <d v="2009-11-01T00:00:00"/>
    <x v="8"/>
    <n v="1156"/>
    <n v="1203"/>
    <n v="2359"/>
    <m/>
    <x v="0"/>
    <m/>
  </r>
  <r>
    <x v="13"/>
    <x v="11"/>
    <d v="2009-12-01T00:00:00"/>
    <x v="8"/>
    <n v="1132"/>
    <n v="1270"/>
    <n v="2402"/>
    <m/>
    <x v="0"/>
    <m/>
  </r>
  <r>
    <x v="14"/>
    <x v="0"/>
    <d v="2010-01-01T00:00:00"/>
    <x v="8"/>
    <n v="1043"/>
    <n v="1026"/>
    <n v="2069"/>
    <m/>
    <x v="0"/>
    <m/>
  </r>
  <r>
    <x v="14"/>
    <x v="1"/>
    <d v="2010-02-01T00:00:00"/>
    <x v="8"/>
    <n v="921"/>
    <n v="974"/>
    <n v="1895"/>
    <m/>
    <x v="0"/>
    <m/>
  </r>
  <r>
    <x v="14"/>
    <x v="2"/>
    <d v="2010-03-01T00:00:00"/>
    <x v="8"/>
    <n v="1007"/>
    <n v="1019"/>
    <n v="2026"/>
    <m/>
    <x v="0"/>
    <m/>
  </r>
  <r>
    <x v="14"/>
    <x v="3"/>
    <d v="2010-04-01T00:00:00"/>
    <x v="8"/>
    <n v="950"/>
    <n v="1087"/>
    <n v="2037"/>
    <m/>
    <x v="0"/>
    <m/>
  </r>
  <r>
    <x v="14"/>
    <x v="4"/>
    <d v="2010-05-01T00:00:00"/>
    <x v="8"/>
    <n v="1086"/>
    <n v="1240"/>
    <n v="2326"/>
    <m/>
    <x v="0"/>
    <m/>
  </r>
  <r>
    <x v="14"/>
    <x v="5"/>
    <d v="2010-06-01T00:00:00"/>
    <x v="8"/>
    <n v="1210"/>
    <n v="1351"/>
    <n v="2561"/>
    <m/>
    <x v="0"/>
    <m/>
  </r>
  <r>
    <x v="14"/>
    <x v="6"/>
    <d v="2010-07-01T00:00:00"/>
    <x v="8"/>
    <n v="1632"/>
    <n v="1803"/>
    <n v="3435"/>
    <m/>
    <x v="0"/>
    <m/>
  </r>
  <r>
    <x v="14"/>
    <x v="7"/>
    <d v="2010-08-01T00:00:00"/>
    <x v="8"/>
    <n v="1598"/>
    <n v="1534"/>
    <n v="3132"/>
    <m/>
    <x v="0"/>
    <m/>
  </r>
  <r>
    <x v="14"/>
    <x v="8"/>
    <d v="2010-09-01T00:00:00"/>
    <x v="8"/>
    <n v="1348"/>
    <n v="1360"/>
    <n v="2708"/>
    <m/>
    <x v="0"/>
    <m/>
  </r>
  <r>
    <x v="14"/>
    <x v="9"/>
    <d v="2010-10-01T00:00:00"/>
    <x v="8"/>
    <n v="1318"/>
    <n v="1348"/>
    <n v="2666"/>
    <m/>
    <x v="0"/>
    <m/>
  </r>
  <r>
    <x v="14"/>
    <x v="10"/>
    <d v="2010-11-01T00:00:00"/>
    <x v="8"/>
    <n v="1034"/>
    <n v="1115"/>
    <n v="2149"/>
    <m/>
    <x v="0"/>
    <m/>
  </r>
  <r>
    <x v="14"/>
    <x v="11"/>
    <d v="2010-12-01T00:00:00"/>
    <x v="8"/>
    <n v="1038"/>
    <n v="1276"/>
    <n v="2314"/>
    <m/>
    <x v="0"/>
    <m/>
  </r>
  <r>
    <x v="15"/>
    <x v="0"/>
    <d v="2011-01-01T00:00:00"/>
    <x v="8"/>
    <n v="847"/>
    <n v="923"/>
    <n v="1770"/>
    <m/>
    <x v="0"/>
    <m/>
  </r>
  <r>
    <x v="15"/>
    <x v="1"/>
    <d v="2011-02-01T00:00:00"/>
    <x v="8"/>
    <n v="750"/>
    <n v="904"/>
    <n v="1654"/>
    <m/>
    <x v="0"/>
    <m/>
  </r>
  <r>
    <x v="15"/>
    <x v="2"/>
    <d v="2011-03-01T00:00:00"/>
    <x v="8"/>
    <n v="966"/>
    <n v="1021"/>
    <n v="1987"/>
    <m/>
    <x v="0"/>
    <m/>
  </r>
  <r>
    <x v="15"/>
    <x v="3"/>
    <d v="2011-04-01T00:00:00"/>
    <x v="8"/>
    <n v="948"/>
    <n v="946"/>
    <n v="1894"/>
    <m/>
    <x v="0"/>
    <m/>
  </r>
  <r>
    <x v="15"/>
    <x v="4"/>
    <d v="2011-05-01T00:00:00"/>
    <x v="8"/>
    <n v="1165"/>
    <n v="1334"/>
    <n v="2499"/>
    <m/>
    <x v="0"/>
    <m/>
  </r>
  <r>
    <x v="15"/>
    <x v="5"/>
    <d v="2011-06-01T00:00:00"/>
    <x v="8"/>
    <n v="1118"/>
    <n v="1308"/>
    <n v="2426"/>
    <m/>
    <x v="0"/>
    <m/>
  </r>
  <r>
    <x v="15"/>
    <x v="6"/>
    <d v="2011-07-01T00:00:00"/>
    <x v="8"/>
    <n v="1397"/>
    <n v="1444"/>
    <n v="2841"/>
    <m/>
    <x v="0"/>
    <m/>
  </r>
  <r>
    <x v="15"/>
    <x v="7"/>
    <d v="2011-08-01T00:00:00"/>
    <x v="8"/>
    <n v="1440"/>
    <n v="1469"/>
    <n v="2909"/>
    <m/>
    <x v="0"/>
    <m/>
  </r>
  <r>
    <x v="15"/>
    <x v="8"/>
    <d v="2011-09-01T00:00:00"/>
    <x v="8"/>
    <n v="1307"/>
    <n v="1344"/>
    <n v="2651"/>
    <m/>
    <x v="0"/>
    <m/>
  </r>
  <r>
    <x v="15"/>
    <x v="9"/>
    <d v="2011-10-01T00:00:00"/>
    <x v="8"/>
    <n v="1261"/>
    <n v="1326"/>
    <n v="2587"/>
    <m/>
    <x v="0"/>
    <m/>
  </r>
  <r>
    <x v="15"/>
    <x v="10"/>
    <d v="2011-11-01T00:00:00"/>
    <x v="8"/>
    <n v="1023"/>
    <n v="1117"/>
    <n v="2140"/>
    <m/>
    <x v="0"/>
    <m/>
  </r>
  <r>
    <x v="15"/>
    <x v="11"/>
    <d v="2011-12-01T00:00:00"/>
    <x v="8"/>
    <n v="1080"/>
    <n v="1199"/>
    <n v="2279"/>
    <m/>
    <x v="0"/>
    <m/>
  </r>
  <r>
    <x v="16"/>
    <x v="0"/>
    <d v="2012-01-01T00:00:00"/>
    <x v="8"/>
    <n v="872"/>
    <n v="921"/>
    <n v="1793"/>
    <m/>
    <x v="0"/>
    <m/>
  </r>
  <r>
    <x v="16"/>
    <x v="1"/>
    <d v="2012-02-01T00:00:00"/>
    <x v="8"/>
    <n v="820"/>
    <n v="911"/>
    <n v="1731"/>
    <m/>
    <x v="0"/>
    <m/>
  </r>
  <r>
    <x v="16"/>
    <x v="2"/>
    <d v="2012-03-01T00:00:00"/>
    <x v="8"/>
    <n v="824"/>
    <n v="882"/>
    <n v="1706"/>
    <m/>
    <x v="0"/>
    <m/>
  </r>
  <r>
    <x v="16"/>
    <x v="3"/>
    <d v="2012-04-01T00:00:00"/>
    <x v="8"/>
    <n v="893"/>
    <n v="939"/>
    <n v="1832"/>
    <m/>
    <x v="0"/>
    <m/>
  </r>
  <r>
    <x v="16"/>
    <x v="4"/>
    <d v="2012-05-01T00:00:00"/>
    <x v="8"/>
    <n v="1032"/>
    <n v="1211"/>
    <n v="2243"/>
    <m/>
    <x v="0"/>
    <m/>
  </r>
  <r>
    <x v="16"/>
    <x v="5"/>
    <d v="2012-06-01T00:00:00"/>
    <x v="8"/>
    <n v="1158"/>
    <n v="1325"/>
    <n v="2483"/>
    <m/>
    <x v="0"/>
    <m/>
  </r>
  <r>
    <x v="16"/>
    <x v="6"/>
    <d v="2012-07-01T00:00:00"/>
    <x v="8"/>
    <n v="1362"/>
    <n v="1390"/>
    <n v="2752"/>
    <m/>
    <x v="0"/>
    <m/>
  </r>
  <r>
    <x v="16"/>
    <x v="7"/>
    <d v="2012-08-01T00:00:00"/>
    <x v="8"/>
    <n v="1409"/>
    <n v="1433"/>
    <n v="2842"/>
    <m/>
    <x v="0"/>
    <m/>
  </r>
  <r>
    <x v="16"/>
    <x v="8"/>
    <d v="2012-09-01T00:00:00"/>
    <x v="8"/>
    <n v="1208"/>
    <n v="1170"/>
    <n v="2378"/>
    <m/>
    <x v="0"/>
    <m/>
  </r>
  <r>
    <x v="16"/>
    <x v="9"/>
    <d v="2012-10-01T00:00:00"/>
    <x v="8"/>
    <n v="1131"/>
    <n v="1069"/>
    <n v="2200"/>
    <m/>
    <x v="0"/>
    <m/>
  </r>
  <r>
    <x v="16"/>
    <x v="10"/>
    <d v="2012-11-01T00:00:00"/>
    <x v="8"/>
    <n v="1096"/>
    <n v="1183"/>
    <n v="2279"/>
    <m/>
    <x v="0"/>
    <m/>
  </r>
  <r>
    <x v="16"/>
    <x v="11"/>
    <d v="2012-12-01T00:00:00"/>
    <x v="8"/>
    <n v="1100"/>
    <n v="1132"/>
    <n v="2232"/>
    <m/>
    <x v="0"/>
    <m/>
  </r>
  <r>
    <x v="17"/>
    <x v="0"/>
    <d v="2013-01-01T00:00:00"/>
    <x v="8"/>
    <n v="813"/>
    <n v="876"/>
    <n v="1689"/>
    <m/>
    <x v="0"/>
    <m/>
  </r>
  <r>
    <x v="17"/>
    <x v="1"/>
    <d v="2013-02-01T00:00:00"/>
    <x v="8"/>
    <n v="834"/>
    <n v="915"/>
    <n v="1749"/>
    <m/>
    <x v="0"/>
    <m/>
  </r>
  <r>
    <x v="17"/>
    <x v="2"/>
    <d v="2013-03-01T00:00:00"/>
    <x v="8"/>
    <n v="941"/>
    <n v="1044"/>
    <n v="1985"/>
    <m/>
    <x v="0"/>
    <m/>
  </r>
  <r>
    <x v="17"/>
    <x v="3"/>
    <d v="2013-04-01T00:00:00"/>
    <x v="8"/>
    <n v="1000"/>
    <n v="1027"/>
    <n v="2027"/>
    <m/>
    <x v="0"/>
    <m/>
  </r>
  <r>
    <x v="17"/>
    <x v="4"/>
    <d v="2013-05-01T00:00:00"/>
    <x v="8"/>
    <n v="1182"/>
    <n v="1309"/>
    <n v="2491"/>
    <m/>
    <x v="0"/>
    <m/>
  </r>
  <r>
    <x v="17"/>
    <x v="5"/>
    <d v="2013-06-01T00:00:00"/>
    <x v="8"/>
    <n v="1418"/>
    <n v="1582"/>
    <n v="3000"/>
    <m/>
    <x v="0"/>
    <m/>
  </r>
  <r>
    <x v="17"/>
    <x v="6"/>
    <d v="2013-07-01T00:00:00"/>
    <x v="8"/>
    <n v="1642"/>
    <n v="1597"/>
    <n v="3239"/>
    <m/>
    <x v="0"/>
    <m/>
  </r>
  <r>
    <x v="17"/>
    <x v="7"/>
    <d v="2013-08-01T00:00:00"/>
    <x v="8"/>
    <n v="1546"/>
    <n v="1586"/>
    <n v="3132"/>
    <m/>
    <x v="0"/>
    <m/>
  </r>
  <r>
    <x v="17"/>
    <x v="8"/>
    <d v="2013-09-01T00:00:00"/>
    <x v="8"/>
    <n v="1273"/>
    <n v="1175"/>
    <n v="2448"/>
    <m/>
    <x v="0"/>
    <m/>
  </r>
  <r>
    <x v="17"/>
    <x v="9"/>
    <d v="2013-10-01T00:00:00"/>
    <x v="8"/>
    <n v="1202"/>
    <n v="1118"/>
    <n v="2320"/>
    <m/>
    <x v="0"/>
    <m/>
  </r>
  <r>
    <x v="17"/>
    <x v="10"/>
    <d v="2013-11-01T00:00:00"/>
    <x v="8"/>
    <n v="986"/>
    <n v="953"/>
    <n v="1939"/>
    <m/>
    <x v="0"/>
    <m/>
  </r>
  <r>
    <x v="17"/>
    <x v="11"/>
    <d v="2013-12-01T00:00:00"/>
    <x v="8"/>
    <n v="1219"/>
    <n v="1272"/>
    <n v="2491"/>
    <m/>
    <x v="0"/>
    <m/>
  </r>
  <r>
    <x v="18"/>
    <x v="0"/>
    <d v="2014-01-01T00:00:00"/>
    <x v="8"/>
    <n v="761"/>
    <n v="686"/>
    <n v="1447"/>
    <m/>
    <x v="0"/>
    <m/>
  </r>
  <r>
    <x v="18"/>
    <x v="1"/>
    <d v="2014-02-01T00:00:00"/>
    <x v="8"/>
    <n v="639"/>
    <n v="622"/>
    <n v="1261"/>
    <m/>
    <x v="0"/>
    <m/>
  </r>
  <r>
    <x v="18"/>
    <x v="2"/>
    <d v="2014-03-01T00:00:00"/>
    <x v="8"/>
    <n v="665"/>
    <n v="727"/>
    <n v="1392"/>
    <m/>
    <x v="0"/>
    <m/>
  </r>
  <r>
    <x v="18"/>
    <x v="3"/>
    <d v="2014-04-01T00:00:00"/>
    <x v="8"/>
    <n v="775"/>
    <n v="831"/>
    <n v="1606"/>
    <m/>
    <x v="0"/>
    <m/>
  </r>
  <r>
    <x v="18"/>
    <x v="4"/>
    <d v="2014-05-01T00:00:00"/>
    <x v="8"/>
    <n v="861"/>
    <n v="945"/>
    <n v="1806"/>
    <m/>
    <x v="0"/>
    <m/>
  </r>
  <r>
    <x v="18"/>
    <x v="5"/>
    <d v="2014-06-01T00:00:00"/>
    <x v="8"/>
    <n v="1101"/>
    <n v="1211"/>
    <n v="2312"/>
    <m/>
    <x v="0"/>
    <m/>
  </r>
  <r>
    <x v="18"/>
    <x v="6"/>
    <d v="2014-07-01T00:00:00"/>
    <x v="8"/>
    <n v="1100"/>
    <n v="1186"/>
    <n v="2286"/>
    <m/>
    <x v="0"/>
    <m/>
  </r>
  <r>
    <x v="18"/>
    <x v="7"/>
    <d v="2014-08-01T00:00:00"/>
    <x v="8"/>
    <n v="1076"/>
    <n v="1039"/>
    <n v="2115"/>
    <m/>
    <x v="0"/>
    <m/>
  </r>
  <r>
    <x v="18"/>
    <x v="8"/>
    <d v="2014-09-01T00:00:00"/>
    <x v="8"/>
    <n v="638"/>
    <n v="648"/>
    <n v="1286"/>
    <m/>
    <x v="0"/>
    <m/>
  </r>
  <r>
    <x v="18"/>
    <x v="9"/>
    <d v="2014-10-01T00:00:00"/>
    <x v="8"/>
    <n v="377"/>
    <n v="432"/>
    <n v="809"/>
    <m/>
    <x v="0"/>
    <m/>
  </r>
  <r>
    <x v="18"/>
    <x v="10"/>
    <d v="2014-11-01T00:00:00"/>
    <x v="8"/>
    <n v="263"/>
    <n v="269"/>
    <n v="532"/>
    <m/>
    <x v="0"/>
    <m/>
  </r>
  <r>
    <x v="18"/>
    <x v="11"/>
    <d v="2014-12-01T00:00:00"/>
    <x v="8"/>
    <n v="356"/>
    <n v="350"/>
    <n v="706"/>
    <m/>
    <x v="0"/>
    <m/>
  </r>
  <r>
    <x v="19"/>
    <x v="0"/>
    <d v="2015-01-01T00:00:00"/>
    <x v="8"/>
    <n v="138"/>
    <n v="172"/>
    <n v="310"/>
    <m/>
    <x v="0"/>
    <m/>
  </r>
  <r>
    <x v="19"/>
    <x v="1"/>
    <d v="2015-02-01T00:00:00"/>
    <x v="8"/>
    <n v="113"/>
    <n v="115"/>
    <n v="228"/>
    <m/>
    <x v="0"/>
    <m/>
  </r>
  <r>
    <x v="19"/>
    <x v="2"/>
    <d v="2015-03-01T00:00:00"/>
    <x v="8"/>
    <n v="92"/>
    <n v="96"/>
    <n v="188"/>
    <m/>
    <x v="0"/>
    <m/>
  </r>
  <r>
    <x v="19"/>
    <x v="3"/>
    <d v="2015-04-01T00:00:00"/>
    <x v="8"/>
    <n v="0"/>
    <n v="0"/>
    <n v="0"/>
    <m/>
    <x v="0"/>
    <m/>
  </r>
  <r>
    <x v="19"/>
    <x v="4"/>
    <d v="2015-05-01T00:00:00"/>
    <x v="8"/>
    <n v="0"/>
    <n v="0"/>
    <n v="0"/>
    <m/>
    <x v="0"/>
    <m/>
  </r>
  <r>
    <x v="19"/>
    <x v="5"/>
    <d v="2015-06-01T00:00:00"/>
    <x v="8"/>
    <n v="0"/>
    <n v="0"/>
    <n v="0"/>
    <m/>
    <x v="0"/>
    <m/>
  </r>
  <r>
    <x v="19"/>
    <x v="6"/>
    <d v="2015-07-01T00:00:00"/>
    <x v="8"/>
    <n v="0"/>
    <n v="0"/>
    <n v="0"/>
    <m/>
    <x v="0"/>
    <m/>
  </r>
  <r>
    <x v="19"/>
    <x v="7"/>
    <d v="2015-08-01T00:00:00"/>
    <x v="8"/>
    <n v="0"/>
    <n v="0"/>
    <n v="0"/>
    <m/>
    <x v="0"/>
    <m/>
  </r>
  <r>
    <x v="19"/>
    <x v="8"/>
    <d v="2015-09-01T00:00:00"/>
    <x v="8"/>
    <n v="0"/>
    <n v="0"/>
    <n v="0"/>
    <m/>
    <x v="0"/>
    <m/>
  </r>
  <r>
    <x v="19"/>
    <x v="9"/>
    <d v="2015-10-01T00:00:00"/>
    <x v="8"/>
    <n v="0"/>
    <n v="0"/>
    <n v="0"/>
    <m/>
    <x v="0"/>
    <m/>
  </r>
  <r>
    <x v="19"/>
    <x v="10"/>
    <d v="2015-11-01T00:00:00"/>
    <x v="8"/>
    <n v="165"/>
    <n v="135"/>
    <n v="300"/>
    <m/>
    <x v="0"/>
    <m/>
  </r>
  <r>
    <x v="19"/>
    <x v="11"/>
    <d v="2015-12-01T00:00:00"/>
    <x v="8"/>
    <n v="589"/>
    <n v="553"/>
    <n v="1142"/>
    <m/>
    <x v="0"/>
    <m/>
  </r>
  <r>
    <x v="0"/>
    <x v="0"/>
    <d v="1996-01-01T00:00:00"/>
    <x v="9"/>
    <n v="245"/>
    <n v="222"/>
    <n v="467"/>
    <m/>
    <x v="0"/>
    <m/>
  </r>
  <r>
    <x v="0"/>
    <x v="1"/>
    <d v="1996-02-01T00:00:00"/>
    <x v="9"/>
    <n v="218"/>
    <n v="234"/>
    <n v="452"/>
    <m/>
    <x v="0"/>
    <m/>
  </r>
  <r>
    <x v="0"/>
    <x v="2"/>
    <d v="1996-03-01T00:00:00"/>
    <x v="9"/>
    <n v="256"/>
    <n v="229"/>
    <n v="485"/>
    <m/>
    <x v="0"/>
    <m/>
  </r>
  <r>
    <x v="0"/>
    <x v="3"/>
    <d v="1996-04-01T00:00:00"/>
    <x v="9"/>
    <n v="214"/>
    <n v="201"/>
    <n v="415"/>
    <m/>
    <x v="0"/>
    <m/>
  </r>
  <r>
    <x v="0"/>
    <x v="4"/>
    <d v="1996-05-01T00:00:00"/>
    <x v="9"/>
    <n v="225"/>
    <n v="210"/>
    <n v="435"/>
    <m/>
    <x v="0"/>
    <m/>
  </r>
  <r>
    <x v="0"/>
    <x v="5"/>
    <d v="1996-06-01T00:00:00"/>
    <x v="9"/>
    <n v="242"/>
    <n v="223"/>
    <n v="465"/>
    <m/>
    <x v="0"/>
    <m/>
  </r>
  <r>
    <x v="0"/>
    <x v="6"/>
    <d v="1996-07-01T00:00:00"/>
    <x v="9"/>
    <n v="250"/>
    <n v="218"/>
    <n v="468"/>
    <m/>
    <x v="0"/>
    <m/>
  </r>
  <r>
    <x v="0"/>
    <x v="7"/>
    <d v="1996-08-01T00:00:00"/>
    <x v="9"/>
    <n v="247"/>
    <n v="264"/>
    <n v="511"/>
    <m/>
    <x v="0"/>
    <m/>
  </r>
  <r>
    <x v="0"/>
    <x v="8"/>
    <d v="1996-09-01T00:00:00"/>
    <x v="9"/>
    <n v="223"/>
    <n v="209"/>
    <n v="432"/>
    <m/>
    <x v="0"/>
    <m/>
  </r>
  <r>
    <x v="0"/>
    <x v="9"/>
    <d v="1996-10-01T00:00:00"/>
    <x v="9"/>
    <n v="262"/>
    <n v="242"/>
    <n v="504"/>
    <m/>
    <x v="0"/>
    <m/>
  </r>
  <r>
    <x v="0"/>
    <x v="10"/>
    <d v="1996-11-01T00:00:00"/>
    <x v="9"/>
    <n v="261"/>
    <n v="206"/>
    <n v="467"/>
    <m/>
    <x v="0"/>
    <m/>
  </r>
  <r>
    <x v="0"/>
    <x v="11"/>
    <d v="1996-12-01T00:00:00"/>
    <x v="9"/>
    <n v="238"/>
    <n v="221"/>
    <n v="459"/>
    <m/>
    <x v="0"/>
    <m/>
  </r>
  <r>
    <x v="1"/>
    <x v="0"/>
    <d v="1997-01-01T00:00:00"/>
    <x v="9"/>
    <n v="245"/>
    <n v="256"/>
    <n v="501"/>
    <m/>
    <x v="0"/>
    <m/>
  </r>
  <r>
    <x v="1"/>
    <x v="1"/>
    <d v="1997-02-01T00:00:00"/>
    <x v="9"/>
    <n v="233"/>
    <n v="198"/>
    <n v="431"/>
    <m/>
    <x v="0"/>
    <m/>
  </r>
  <r>
    <x v="1"/>
    <x v="2"/>
    <d v="1997-03-01T00:00:00"/>
    <x v="9"/>
    <n v="215"/>
    <n v="225"/>
    <n v="440"/>
    <m/>
    <x v="0"/>
    <m/>
  </r>
  <r>
    <x v="1"/>
    <x v="3"/>
    <d v="1997-04-01T00:00:00"/>
    <x v="9"/>
    <n v="232"/>
    <n v="216"/>
    <n v="448"/>
    <m/>
    <x v="0"/>
    <m/>
  </r>
  <r>
    <x v="1"/>
    <x v="4"/>
    <d v="1997-05-01T00:00:00"/>
    <x v="9"/>
    <n v="247"/>
    <n v="245"/>
    <n v="492"/>
    <m/>
    <x v="0"/>
    <m/>
  </r>
  <r>
    <x v="1"/>
    <x v="5"/>
    <d v="1997-06-01T00:00:00"/>
    <x v="9"/>
    <n v="254"/>
    <n v="231"/>
    <n v="485"/>
    <m/>
    <x v="0"/>
    <m/>
  </r>
  <r>
    <x v="1"/>
    <x v="6"/>
    <d v="1997-07-01T00:00:00"/>
    <x v="9"/>
    <n v="231"/>
    <n v="215"/>
    <n v="446"/>
    <m/>
    <x v="0"/>
    <m/>
  </r>
  <r>
    <x v="1"/>
    <x v="7"/>
    <d v="1997-08-01T00:00:00"/>
    <x v="9"/>
    <n v="233"/>
    <n v="232"/>
    <n v="465"/>
    <m/>
    <x v="0"/>
    <m/>
  </r>
  <r>
    <x v="1"/>
    <x v="8"/>
    <d v="1997-09-01T00:00:00"/>
    <x v="9"/>
    <n v="230"/>
    <n v="214"/>
    <n v="444"/>
    <m/>
    <x v="0"/>
    <m/>
  </r>
  <r>
    <x v="1"/>
    <x v="9"/>
    <d v="1997-10-01T00:00:00"/>
    <x v="9"/>
    <n v="227"/>
    <n v="213"/>
    <n v="440"/>
    <m/>
    <x v="0"/>
    <m/>
  </r>
  <r>
    <x v="1"/>
    <x v="10"/>
    <d v="1997-11-01T00:00:00"/>
    <x v="9"/>
    <n v="217"/>
    <n v="225"/>
    <n v="442"/>
    <m/>
    <x v="0"/>
    <m/>
  </r>
  <r>
    <x v="1"/>
    <x v="11"/>
    <d v="1997-12-01T00:00:00"/>
    <x v="9"/>
    <n v="240"/>
    <n v="225"/>
    <n v="465"/>
    <m/>
    <x v="0"/>
    <m/>
  </r>
  <r>
    <x v="2"/>
    <x v="0"/>
    <d v="1998-01-01T00:00:00"/>
    <x v="9"/>
    <n v="285"/>
    <n v="230"/>
    <n v="515"/>
    <m/>
    <x v="0"/>
    <m/>
  </r>
  <r>
    <x v="2"/>
    <x v="1"/>
    <d v="1998-02-01T00:00:00"/>
    <x v="9"/>
    <n v="196"/>
    <n v="218"/>
    <n v="414"/>
    <m/>
    <x v="0"/>
    <m/>
  </r>
  <r>
    <x v="2"/>
    <x v="2"/>
    <d v="1998-03-01T00:00:00"/>
    <x v="9"/>
    <n v="186"/>
    <n v="183"/>
    <n v="369"/>
    <m/>
    <x v="0"/>
    <m/>
  </r>
  <r>
    <x v="2"/>
    <x v="3"/>
    <d v="1998-04-01T00:00:00"/>
    <x v="9"/>
    <n v="245"/>
    <n v="251"/>
    <n v="496"/>
    <m/>
    <x v="0"/>
    <m/>
  </r>
  <r>
    <x v="2"/>
    <x v="4"/>
    <d v="1998-05-01T00:00:00"/>
    <x v="9"/>
    <n v="277"/>
    <n v="254"/>
    <n v="531"/>
    <m/>
    <x v="0"/>
    <m/>
  </r>
  <r>
    <x v="2"/>
    <x v="5"/>
    <d v="1998-06-01T00:00:00"/>
    <x v="9"/>
    <n v="260"/>
    <n v="266"/>
    <n v="526"/>
    <m/>
    <x v="0"/>
    <m/>
  </r>
  <r>
    <x v="2"/>
    <x v="6"/>
    <d v="1998-07-01T00:00:00"/>
    <x v="9"/>
    <n v="340"/>
    <n v="272"/>
    <n v="612"/>
    <m/>
    <x v="0"/>
    <m/>
  </r>
  <r>
    <x v="2"/>
    <x v="7"/>
    <d v="1998-08-01T00:00:00"/>
    <x v="9"/>
    <n v="349"/>
    <n v="315"/>
    <n v="664"/>
    <m/>
    <x v="0"/>
    <m/>
  </r>
  <r>
    <x v="2"/>
    <x v="8"/>
    <d v="1998-09-01T00:00:00"/>
    <x v="9"/>
    <n v="212"/>
    <n v="187"/>
    <n v="399"/>
    <m/>
    <x v="0"/>
    <m/>
  </r>
  <r>
    <x v="2"/>
    <x v="9"/>
    <d v="1998-10-01T00:00:00"/>
    <x v="9"/>
    <n v="247"/>
    <n v="230"/>
    <n v="477"/>
    <m/>
    <x v="0"/>
    <m/>
  </r>
  <r>
    <x v="2"/>
    <x v="10"/>
    <d v="1998-11-01T00:00:00"/>
    <x v="9"/>
    <n v="214"/>
    <n v="204"/>
    <n v="418"/>
    <m/>
    <x v="0"/>
    <m/>
  </r>
  <r>
    <x v="2"/>
    <x v="11"/>
    <d v="1998-12-01T00:00:00"/>
    <x v="9"/>
    <n v="267"/>
    <n v="260"/>
    <n v="527"/>
    <m/>
    <x v="0"/>
    <m/>
  </r>
  <r>
    <x v="3"/>
    <x v="0"/>
    <d v="1999-01-01T00:00:00"/>
    <x v="9"/>
    <n v="203"/>
    <n v="166"/>
    <n v="369"/>
    <m/>
    <x v="0"/>
    <m/>
  </r>
  <r>
    <x v="3"/>
    <x v="1"/>
    <d v="1999-02-01T00:00:00"/>
    <x v="9"/>
    <n v="224"/>
    <n v="266"/>
    <n v="490"/>
    <m/>
    <x v="0"/>
    <m/>
  </r>
  <r>
    <x v="3"/>
    <x v="2"/>
    <d v="1999-03-01T00:00:00"/>
    <x v="9"/>
    <n v="320"/>
    <n v="356"/>
    <n v="676"/>
    <m/>
    <x v="0"/>
    <m/>
  </r>
  <r>
    <x v="3"/>
    <x v="3"/>
    <d v="1999-04-01T00:00:00"/>
    <x v="9"/>
    <n v="223"/>
    <n v="284"/>
    <n v="507"/>
    <m/>
    <x v="0"/>
    <m/>
  </r>
  <r>
    <x v="3"/>
    <x v="4"/>
    <d v="1999-05-01T00:00:00"/>
    <x v="9"/>
    <n v="222"/>
    <n v="239"/>
    <n v="461"/>
    <m/>
    <x v="0"/>
    <m/>
  </r>
  <r>
    <x v="3"/>
    <x v="5"/>
    <d v="1999-06-01T00:00:00"/>
    <x v="9"/>
    <n v="208"/>
    <n v="243"/>
    <n v="451"/>
    <m/>
    <x v="0"/>
    <m/>
  </r>
  <r>
    <x v="3"/>
    <x v="6"/>
    <d v="1999-07-01T00:00:00"/>
    <x v="9"/>
    <n v="274"/>
    <n v="298"/>
    <n v="572"/>
    <m/>
    <x v="0"/>
    <m/>
  </r>
  <r>
    <x v="3"/>
    <x v="7"/>
    <d v="1999-08-01T00:00:00"/>
    <x v="9"/>
    <n v="268"/>
    <n v="253"/>
    <n v="521"/>
    <m/>
    <x v="0"/>
    <m/>
  </r>
  <r>
    <x v="3"/>
    <x v="8"/>
    <d v="1999-09-01T00:00:00"/>
    <x v="9"/>
    <n v="240"/>
    <n v="202"/>
    <n v="442"/>
    <m/>
    <x v="0"/>
    <m/>
  </r>
  <r>
    <x v="3"/>
    <x v="9"/>
    <d v="1999-10-01T00:00:00"/>
    <x v="9"/>
    <n v="244"/>
    <n v="237"/>
    <n v="481"/>
    <m/>
    <x v="0"/>
    <m/>
  </r>
  <r>
    <x v="3"/>
    <x v="10"/>
    <d v="1999-11-01T00:00:00"/>
    <x v="9"/>
    <n v="208"/>
    <n v="220"/>
    <n v="428"/>
    <m/>
    <x v="0"/>
    <m/>
  </r>
  <r>
    <x v="3"/>
    <x v="11"/>
    <d v="1999-12-01T00:00:00"/>
    <x v="9"/>
    <n v="228"/>
    <n v="210"/>
    <n v="438"/>
    <m/>
    <x v="0"/>
    <m/>
  </r>
  <r>
    <x v="4"/>
    <x v="0"/>
    <d v="2000-01-01T00:00:00"/>
    <x v="9"/>
    <n v="207"/>
    <n v="186"/>
    <n v="393"/>
    <m/>
    <x v="0"/>
    <m/>
  </r>
  <r>
    <x v="4"/>
    <x v="1"/>
    <d v="2000-02-01T00:00:00"/>
    <x v="9"/>
    <n v="257"/>
    <n v="223"/>
    <n v="480"/>
    <m/>
    <x v="0"/>
    <m/>
  </r>
  <r>
    <x v="4"/>
    <x v="2"/>
    <d v="2000-03-01T00:00:00"/>
    <x v="9"/>
    <n v="216"/>
    <n v="195"/>
    <n v="411"/>
    <m/>
    <x v="0"/>
    <m/>
  </r>
  <r>
    <x v="4"/>
    <x v="3"/>
    <d v="2000-04-01T00:00:00"/>
    <x v="9"/>
    <n v="212"/>
    <n v="198"/>
    <n v="410"/>
    <m/>
    <x v="0"/>
    <m/>
  </r>
  <r>
    <x v="4"/>
    <x v="4"/>
    <d v="2000-05-01T00:00:00"/>
    <x v="9"/>
    <n v="225"/>
    <n v="246"/>
    <n v="471"/>
    <m/>
    <x v="0"/>
    <m/>
  </r>
  <r>
    <x v="4"/>
    <x v="5"/>
    <d v="2000-06-01T00:00:00"/>
    <x v="9"/>
    <n v="272"/>
    <n v="268"/>
    <n v="540"/>
    <m/>
    <x v="0"/>
    <m/>
  </r>
  <r>
    <x v="4"/>
    <x v="6"/>
    <d v="2000-07-01T00:00:00"/>
    <x v="9"/>
    <n v="283"/>
    <n v="252"/>
    <n v="535"/>
    <m/>
    <x v="0"/>
    <m/>
  </r>
  <r>
    <x v="4"/>
    <x v="7"/>
    <d v="2000-08-01T00:00:00"/>
    <x v="9"/>
    <n v="299"/>
    <n v="269"/>
    <n v="568"/>
    <m/>
    <x v="0"/>
    <m/>
  </r>
  <r>
    <x v="4"/>
    <x v="8"/>
    <d v="2000-09-01T00:00:00"/>
    <x v="9"/>
    <n v="207"/>
    <n v="171"/>
    <n v="378"/>
    <m/>
    <x v="0"/>
    <m/>
  </r>
  <r>
    <x v="4"/>
    <x v="9"/>
    <d v="2000-10-01T00:00:00"/>
    <x v="9"/>
    <n v="303"/>
    <n v="290"/>
    <n v="593"/>
    <m/>
    <x v="0"/>
    <m/>
  </r>
  <r>
    <x v="4"/>
    <x v="10"/>
    <d v="2000-11-01T00:00:00"/>
    <x v="9"/>
    <n v="293"/>
    <n v="281"/>
    <n v="574"/>
    <m/>
    <x v="0"/>
    <m/>
  </r>
  <r>
    <x v="4"/>
    <x v="11"/>
    <d v="2000-12-01T00:00:00"/>
    <x v="9"/>
    <n v="276"/>
    <n v="274"/>
    <n v="550"/>
    <m/>
    <x v="0"/>
    <m/>
  </r>
  <r>
    <x v="5"/>
    <x v="0"/>
    <d v="2001-01-01T00:00:00"/>
    <x v="9"/>
    <n v="261"/>
    <n v="224"/>
    <n v="485"/>
    <m/>
    <x v="0"/>
    <m/>
  </r>
  <r>
    <x v="5"/>
    <x v="1"/>
    <d v="2001-02-01T00:00:00"/>
    <x v="9"/>
    <n v="234"/>
    <n v="187"/>
    <n v="421"/>
    <m/>
    <x v="0"/>
    <m/>
  </r>
  <r>
    <x v="5"/>
    <x v="2"/>
    <d v="2001-03-01T00:00:00"/>
    <x v="9"/>
    <n v="209"/>
    <n v="191"/>
    <n v="400"/>
    <m/>
    <x v="0"/>
    <m/>
  </r>
  <r>
    <x v="5"/>
    <x v="3"/>
    <d v="2001-04-01T00:00:00"/>
    <x v="9"/>
    <n v="200"/>
    <n v="201"/>
    <n v="401"/>
    <m/>
    <x v="0"/>
    <m/>
  </r>
  <r>
    <x v="5"/>
    <x v="4"/>
    <d v="2001-05-01T00:00:00"/>
    <x v="9"/>
    <n v="249"/>
    <n v="247"/>
    <n v="496"/>
    <m/>
    <x v="0"/>
    <m/>
  </r>
  <r>
    <x v="5"/>
    <x v="5"/>
    <d v="2001-06-01T00:00:00"/>
    <x v="9"/>
    <n v="243"/>
    <n v="274"/>
    <n v="517"/>
    <m/>
    <x v="0"/>
    <m/>
  </r>
  <r>
    <x v="5"/>
    <x v="6"/>
    <d v="2001-07-01T00:00:00"/>
    <x v="9"/>
    <n v="348"/>
    <n v="280"/>
    <n v="628"/>
    <m/>
    <x v="0"/>
    <m/>
  </r>
  <r>
    <x v="5"/>
    <x v="7"/>
    <d v="2001-08-01T00:00:00"/>
    <x v="9"/>
    <n v="296"/>
    <n v="254"/>
    <n v="550"/>
    <m/>
    <x v="0"/>
    <m/>
  </r>
  <r>
    <x v="5"/>
    <x v="8"/>
    <d v="2001-09-01T00:00:00"/>
    <x v="9"/>
    <n v="140"/>
    <n v="123"/>
    <n v="263"/>
    <m/>
    <x v="0"/>
    <m/>
  </r>
  <r>
    <x v="5"/>
    <x v="9"/>
    <d v="2001-10-01T00:00:00"/>
    <x v="9"/>
    <n v="236"/>
    <n v="220"/>
    <n v="456"/>
    <m/>
    <x v="0"/>
    <m/>
  </r>
  <r>
    <x v="5"/>
    <x v="10"/>
    <d v="2001-11-01T00:00:00"/>
    <x v="9"/>
    <n v="171"/>
    <n v="138"/>
    <n v="309"/>
    <m/>
    <x v="0"/>
    <m/>
  </r>
  <r>
    <x v="5"/>
    <x v="11"/>
    <d v="2001-12-01T00:00:00"/>
    <x v="9"/>
    <n v="162"/>
    <n v="165"/>
    <n v="327"/>
    <m/>
    <x v="0"/>
    <m/>
  </r>
  <r>
    <x v="6"/>
    <x v="0"/>
    <d v="2002-01-01T00:00:00"/>
    <x v="9"/>
    <n v="192"/>
    <n v="142"/>
    <n v="334"/>
    <m/>
    <x v="0"/>
    <m/>
  </r>
  <r>
    <x v="6"/>
    <x v="1"/>
    <d v="2002-02-01T00:00:00"/>
    <x v="9"/>
    <n v="177"/>
    <n v="172"/>
    <n v="349"/>
    <m/>
    <x v="0"/>
    <m/>
  </r>
  <r>
    <x v="6"/>
    <x v="2"/>
    <d v="2002-03-01T00:00:00"/>
    <x v="9"/>
    <n v="200"/>
    <n v="181"/>
    <n v="381"/>
    <m/>
    <x v="0"/>
    <m/>
  </r>
  <r>
    <x v="6"/>
    <x v="3"/>
    <d v="2002-04-01T00:00:00"/>
    <x v="9"/>
    <n v="168"/>
    <n v="178"/>
    <n v="346"/>
    <m/>
    <x v="0"/>
    <m/>
  </r>
  <r>
    <x v="6"/>
    <x v="4"/>
    <d v="2002-05-01T00:00:00"/>
    <x v="9"/>
    <n v="174"/>
    <n v="192"/>
    <n v="366"/>
    <m/>
    <x v="0"/>
    <m/>
  </r>
  <r>
    <x v="6"/>
    <x v="5"/>
    <d v="2002-06-01T00:00:00"/>
    <x v="9"/>
    <n v="176"/>
    <n v="207"/>
    <n v="383"/>
    <m/>
    <x v="0"/>
    <m/>
  </r>
  <r>
    <x v="6"/>
    <x v="6"/>
    <d v="2002-07-01T00:00:00"/>
    <x v="9"/>
    <n v="225"/>
    <n v="187"/>
    <n v="412"/>
    <m/>
    <x v="0"/>
    <m/>
  </r>
  <r>
    <x v="6"/>
    <x v="7"/>
    <d v="2002-08-01T00:00:00"/>
    <x v="9"/>
    <n v="188"/>
    <n v="170"/>
    <n v="358"/>
    <m/>
    <x v="0"/>
    <m/>
  </r>
  <r>
    <x v="6"/>
    <x v="8"/>
    <d v="2002-09-01T00:00:00"/>
    <x v="9"/>
    <n v="162"/>
    <n v="163"/>
    <n v="325"/>
    <m/>
    <x v="0"/>
    <m/>
  </r>
  <r>
    <x v="6"/>
    <x v="9"/>
    <d v="2002-10-01T00:00:00"/>
    <x v="9"/>
    <n v="220"/>
    <n v="228"/>
    <n v="448"/>
    <m/>
    <x v="0"/>
    <m/>
  </r>
  <r>
    <x v="6"/>
    <x v="10"/>
    <d v="2002-11-01T00:00:00"/>
    <x v="9"/>
    <n v="170"/>
    <n v="155"/>
    <n v="325"/>
    <m/>
    <x v="0"/>
    <m/>
  </r>
  <r>
    <x v="6"/>
    <x v="11"/>
    <d v="2002-12-01T00:00:00"/>
    <x v="9"/>
    <n v="191"/>
    <n v="208"/>
    <n v="399"/>
    <m/>
    <x v="0"/>
    <m/>
  </r>
  <r>
    <x v="7"/>
    <x v="0"/>
    <d v="2003-01-01T00:00:00"/>
    <x v="9"/>
    <n v="142"/>
    <n v="172"/>
    <n v="314"/>
    <m/>
    <x v="0"/>
    <m/>
  </r>
  <r>
    <x v="7"/>
    <x v="1"/>
    <d v="2003-02-01T00:00:00"/>
    <x v="9"/>
    <n v="192"/>
    <n v="177"/>
    <n v="369"/>
    <m/>
    <x v="0"/>
    <m/>
  </r>
  <r>
    <x v="7"/>
    <x v="2"/>
    <d v="2003-03-01T00:00:00"/>
    <x v="9"/>
    <n v="235"/>
    <n v="214"/>
    <n v="449"/>
    <m/>
    <x v="0"/>
    <m/>
  </r>
  <r>
    <x v="7"/>
    <x v="3"/>
    <d v="2003-04-01T00:00:00"/>
    <x v="9"/>
    <n v="215"/>
    <n v="231"/>
    <n v="446"/>
    <m/>
    <x v="0"/>
    <m/>
  </r>
  <r>
    <x v="7"/>
    <x v="4"/>
    <d v="2003-05-01T00:00:00"/>
    <x v="9"/>
    <n v="234"/>
    <n v="259"/>
    <n v="493"/>
    <m/>
    <x v="0"/>
    <m/>
  </r>
  <r>
    <x v="7"/>
    <x v="5"/>
    <d v="2003-06-01T00:00:00"/>
    <x v="9"/>
    <n v="254"/>
    <n v="276"/>
    <n v="530"/>
    <m/>
    <x v="0"/>
    <m/>
  </r>
  <r>
    <x v="7"/>
    <x v="6"/>
    <d v="2003-07-01T00:00:00"/>
    <x v="9"/>
    <n v="236"/>
    <n v="270"/>
    <n v="506"/>
    <m/>
    <x v="0"/>
    <m/>
  </r>
  <r>
    <x v="7"/>
    <x v="7"/>
    <d v="2003-08-01T00:00:00"/>
    <x v="9"/>
    <n v="235"/>
    <n v="223"/>
    <n v="458"/>
    <m/>
    <x v="0"/>
    <m/>
  </r>
  <r>
    <x v="7"/>
    <x v="8"/>
    <d v="2003-09-01T00:00:00"/>
    <x v="9"/>
    <n v="262"/>
    <n v="262"/>
    <n v="524"/>
    <m/>
    <x v="0"/>
    <m/>
  </r>
  <r>
    <x v="7"/>
    <x v="9"/>
    <d v="2003-10-01T00:00:00"/>
    <x v="9"/>
    <n v="302"/>
    <n v="280"/>
    <n v="582"/>
    <m/>
    <x v="0"/>
    <m/>
  </r>
  <r>
    <x v="7"/>
    <x v="10"/>
    <d v="2003-11-01T00:00:00"/>
    <x v="9"/>
    <n v="271"/>
    <n v="259"/>
    <n v="530"/>
    <m/>
    <x v="0"/>
    <m/>
  </r>
  <r>
    <x v="7"/>
    <x v="11"/>
    <d v="2003-12-01T00:00:00"/>
    <x v="9"/>
    <n v="325"/>
    <n v="337"/>
    <n v="662"/>
    <m/>
    <x v="0"/>
    <m/>
  </r>
  <r>
    <x v="8"/>
    <x v="0"/>
    <d v="2004-01-01T00:00:00"/>
    <x v="9"/>
    <n v="229"/>
    <n v="200"/>
    <n v="429"/>
    <m/>
    <x v="0"/>
    <m/>
  </r>
  <r>
    <x v="8"/>
    <x v="1"/>
    <d v="2004-02-01T00:00:00"/>
    <x v="9"/>
    <n v="214"/>
    <n v="184"/>
    <n v="398"/>
    <m/>
    <x v="0"/>
    <m/>
  </r>
  <r>
    <x v="8"/>
    <x v="2"/>
    <d v="2004-03-01T00:00:00"/>
    <x v="9"/>
    <n v="241"/>
    <n v="246"/>
    <n v="487"/>
    <m/>
    <x v="0"/>
    <m/>
  </r>
  <r>
    <x v="8"/>
    <x v="3"/>
    <d v="2004-04-01T00:00:00"/>
    <x v="9"/>
    <n v="212"/>
    <n v="207"/>
    <n v="419"/>
    <m/>
    <x v="0"/>
    <m/>
  </r>
  <r>
    <x v="8"/>
    <x v="4"/>
    <d v="2004-05-01T00:00:00"/>
    <x v="9"/>
    <n v="255"/>
    <n v="250"/>
    <n v="505"/>
    <m/>
    <x v="0"/>
    <m/>
  </r>
  <r>
    <x v="8"/>
    <x v="5"/>
    <d v="2004-06-01T00:00:00"/>
    <x v="9"/>
    <n v="225"/>
    <n v="224"/>
    <n v="449"/>
    <m/>
    <x v="0"/>
    <m/>
  </r>
  <r>
    <x v="8"/>
    <x v="6"/>
    <d v="2004-07-01T00:00:00"/>
    <x v="9"/>
    <n v="230"/>
    <n v="197"/>
    <n v="427"/>
    <m/>
    <x v="0"/>
    <m/>
  </r>
  <r>
    <x v="8"/>
    <x v="7"/>
    <d v="2004-08-01T00:00:00"/>
    <x v="9"/>
    <n v="252"/>
    <n v="152"/>
    <n v="404"/>
    <m/>
    <x v="0"/>
    <m/>
  </r>
  <r>
    <x v="8"/>
    <x v="8"/>
    <d v="2004-09-01T00:00:00"/>
    <x v="9"/>
    <n v="157"/>
    <n v="150"/>
    <n v="307"/>
    <m/>
    <x v="0"/>
    <m/>
  </r>
  <r>
    <x v="8"/>
    <x v="9"/>
    <d v="2004-10-01T00:00:00"/>
    <x v="9"/>
    <n v="220"/>
    <n v="211"/>
    <n v="431"/>
    <m/>
    <x v="0"/>
    <m/>
  </r>
  <r>
    <x v="8"/>
    <x v="10"/>
    <d v="2004-11-01T00:00:00"/>
    <x v="9"/>
    <n v="182"/>
    <n v="187"/>
    <n v="369"/>
    <m/>
    <x v="0"/>
    <m/>
  </r>
  <r>
    <x v="8"/>
    <x v="11"/>
    <d v="2004-12-01T00:00:00"/>
    <x v="9"/>
    <n v="194"/>
    <n v="199"/>
    <n v="393"/>
    <m/>
    <x v="0"/>
    <m/>
  </r>
  <r>
    <x v="9"/>
    <x v="0"/>
    <d v="2005-01-01T00:00:00"/>
    <x v="9"/>
    <n v="193"/>
    <n v="171"/>
    <n v="364"/>
    <m/>
    <x v="0"/>
    <m/>
  </r>
  <r>
    <x v="9"/>
    <x v="1"/>
    <d v="2005-02-01T00:00:00"/>
    <x v="9"/>
    <n v="167"/>
    <n v="159"/>
    <n v="326"/>
    <m/>
    <x v="0"/>
    <m/>
  </r>
  <r>
    <x v="9"/>
    <x v="2"/>
    <d v="2005-03-01T00:00:00"/>
    <x v="9"/>
    <n v="196"/>
    <n v="188"/>
    <n v="384"/>
    <m/>
    <x v="0"/>
    <m/>
  </r>
  <r>
    <x v="9"/>
    <x v="3"/>
    <d v="2005-04-01T00:00:00"/>
    <x v="9"/>
    <n v="130"/>
    <n v="131"/>
    <n v="261"/>
    <m/>
    <x v="0"/>
    <m/>
  </r>
  <r>
    <x v="9"/>
    <x v="4"/>
    <d v="2005-05-01T00:00:00"/>
    <x v="9"/>
    <n v="179"/>
    <n v="178"/>
    <n v="357"/>
    <m/>
    <x v="0"/>
    <m/>
  </r>
  <r>
    <x v="9"/>
    <x v="5"/>
    <d v="2005-06-01T00:00:00"/>
    <x v="9"/>
    <n v="184"/>
    <n v="178"/>
    <n v="362"/>
    <m/>
    <x v="0"/>
    <m/>
  </r>
  <r>
    <x v="9"/>
    <x v="6"/>
    <d v="2005-07-01T00:00:00"/>
    <x v="9"/>
    <n v="175"/>
    <n v="164"/>
    <n v="339"/>
    <m/>
    <x v="0"/>
    <m/>
  </r>
  <r>
    <x v="9"/>
    <x v="7"/>
    <d v="2005-08-01T00:00:00"/>
    <x v="9"/>
    <n v="233"/>
    <n v="187"/>
    <n v="420"/>
    <m/>
    <x v="0"/>
    <m/>
  </r>
  <r>
    <x v="9"/>
    <x v="8"/>
    <d v="2005-09-01T00:00:00"/>
    <x v="9"/>
    <n v="143"/>
    <n v="143"/>
    <n v="286"/>
    <m/>
    <x v="0"/>
    <m/>
  </r>
  <r>
    <x v="9"/>
    <x v="9"/>
    <d v="2005-10-01T00:00:00"/>
    <x v="9"/>
    <n v="200"/>
    <n v="170"/>
    <n v="370"/>
    <m/>
    <x v="0"/>
    <m/>
  </r>
  <r>
    <x v="9"/>
    <x v="10"/>
    <d v="2005-11-01T00:00:00"/>
    <x v="9"/>
    <n v="162"/>
    <n v="160"/>
    <n v="322"/>
    <m/>
    <x v="0"/>
    <m/>
  </r>
  <r>
    <x v="9"/>
    <x v="11"/>
    <d v="2005-12-01T00:00:00"/>
    <x v="9"/>
    <n v="231"/>
    <n v="216"/>
    <n v="447"/>
    <m/>
    <x v="0"/>
    <m/>
  </r>
  <r>
    <x v="10"/>
    <x v="0"/>
    <d v="2006-01-01T00:00:00"/>
    <x v="9"/>
    <n v="215"/>
    <n v="184"/>
    <n v="399"/>
    <m/>
    <x v="0"/>
    <m/>
  </r>
  <r>
    <x v="10"/>
    <x v="1"/>
    <d v="2006-02-01T00:00:00"/>
    <x v="9"/>
    <n v="212"/>
    <n v="195"/>
    <n v="407"/>
    <m/>
    <x v="0"/>
    <m/>
  </r>
  <r>
    <x v="10"/>
    <x v="2"/>
    <d v="2006-03-01T00:00:00"/>
    <x v="9"/>
    <n v="197"/>
    <n v="177"/>
    <n v="374"/>
    <m/>
    <x v="0"/>
    <m/>
  </r>
  <r>
    <x v="10"/>
    <x v="3"/>
    <d v="2006-04-01T00:00:00"/>
    <x v="9"/>
    <n v="213"/>
    <n v="186"/>
    <n v="399"/>
    <m/>
    <x v="0"/>
    <m/>
  </r>
  <r>
    <x v="10"/>
    <x v="4"/>
    <d v="2006-05-01T00:00:00"/>
    <x v="9"/>
    <n v="242"/>
    <n v="234"/>
    <n v="476"/>
    <m/>
    <x v="0"/>
    <m/>
  </r>
  <r>
    <x v="10"/>
    <x v="5"/>
    <d v="2006-06-01T00:00:00"/>
    <x v="9"/>
    <n v="211"/>
    <n v="230"/>
    <n v="441"/>
    <m/>
    <x v="0"/>
    <m/>
  </r>
  <r>
    <x v="10"/>
    <x v="6"/>
    <d v="2006-07-01T00:00:00"/>
    <x v="9"/>
    <n v="251"/>
    <n v="183"/>
    <n v="434"/>
    <m/>
    <x v="0"/>
    <m/>
  </r>
  <r>
    <x v="10"/>
    <x v="7"/>
    <d v="2006-08-01T00:00:00"/>
    <x v="9"/>
    <n v="245"/>
    <n v="243"/>
    <n v="488"/>
    <m/>
    <x v="0"/>
    <m/>
  </r>
  <r>
    <x v="10"/>
    <x v="8"/>
    <d v="2006-09-01T00:00:00"/>
    <x v="9"/>
    <n v="245"/>
    <n v="249"/>
    <n v="494"/>
    <m/>
    <x v="0"/>
    <m/>
  </r>
  <r>
    <x v="10"/>
    <x v="9"/>
    <d v="2006-10-01T00:00:00"/>
    <x v="9"/>
    <n v="283"/>
    <n v="268"/>
    <n v="551"/>
    <m/>
    <x v="0"/>
    <m/>
  </r>
  <r>
    <x v="10"/>
    <x v="10"/>
    <d v="2006-11-01T00:00:00"/>
    <x v="9"/>
    <n v="284"/>
    <n v="265"/>
    <n v="549"/>
    <m/>
    <x v="0"/>
    <m/>
  </r>
  <r>
    <x v="10"/>
    <x v="11"/>
    <d v="2006-12-01T00:00:00"/>
    <x v="9"/>
    <n v="257"/>
    <n v="275"/>
    <n v="532"/>
    <m/>
    <x v="0"/>
    <m/>
  </r>
  <r>
    <x v="11"/>
    <x v="0"/>
    <d v="2007-01-01T00:00:00"/>
    <x v="9"/>
    <n v="259"/>
    <n v="249"/>
    <n v="508"/>
    <m/>
    <x v="0"/>
    <m/>
  </r>
  <r>
    <x v="11"/>
    <x v="1"/>
    <d v="2007-02-01T00:00:00"/>
    <x v="9"/>
    <n v="214"/>
    <n v="210"/>
    <n v="424"/>
    <m/>
    <x v="0"/>
    <m/>
  </r>
  <r>
    <x v="11"/>
    <x v="2"/>
    <d v="2007-03-01T00:00:00"/>
    <x v="9"/>
    <n v="282"/>
    <n v="314"/>
    <n v="596"/>
    <m/>
    <x v="0"/>
    <m/>
  </r>
  <r>
    <x v="11"/>
    <x v="3"/>
    <d v="2007-04-01T00:00:00"/>
    <x v="9"/>
    <n v="272"/>
    <n v="279"/>
    <n v="551"/>
    <m/>
    <x v="0"/>
    <m/>
  </r>
  <r>
    <x v="11"/>
    <x v="4"/>
    <d v="2007-05-01T00:00:00"/>
    <x v="9"/>
    <n v="275"/>
    <n v="286"/>
    <n v="561"/>
    <m/>
    <x v="0"/>
    <m/>
  </r>
  <r>
    <x v="11"/>
    <x v="5"/>
    <d v="2007-06-01T00:00:00"/>
    <x v="9"/>
    <n v="329"/>
    <n v="342"/>
    <n v="671"/>
    <m/>
    <x v="0"/>
    <m/>
  </r>
  <r>
    <x v="11"/>
    <x v="6"/>
    <d v="2007-07-01T00:00:00"/>
    <x v="9"/>
    <n v="387"/>
    <n v="377"/>
    <n v="764"/>
    <m/>
    <x v="0"/>
    <m/>
  </r>
  <r>
    <x v="11"/>
    <x v="7"/>
    <d v="2007-08-01T00:00:00"/>
    <x v="9"/>
    <n v="336"/>
    <n v="316"/>
    <n v="652"/>
    <m/>
    <x v="0"/>
    <m/>
  </r>
  <r>
    <x v="11"/>
    <x v="8"/>
    <d v="2007-09-01T00:00:00"/>
    <x v="9"/>
    <n v="283"/>
    <n v="283"/>
    <n v="566"/>
    <m/>
    <x v="0"/>
    <m/>
  </r>
  <r>
    <x v="11"/>
    <x v="9"/>
    <d v="2007-10-01T00:00:00"/>
    <x v="9"/>
    <n v="407"/>
    <n v="383"/>
    <n v="790"/>
    <m/>
    <x v="0"/>
    <m/>
  </r>
  <r>
    <x v="11"/>
    <x v="10"/>
    <d v="2007-11-01T00:00:00"/>
    <x v="9"/>
    <n v="347"/>
    <n v="338"/>
    <n v="685"/>
    <m/>
    <x v="0"/>
    <m/>
  </r>
  <r>
    <x v="11"/>
    <x v="11"/>
    <d v="2007-12-01T00:00:00"/>
    <x v="9"/>
    <n v="328"/>
    <n v="379"/>
    <n v="707"/>
    <m/>
    <x v="0"/>
    <m/>
  </r>
  <r>
    <x v="12"/>
    <x v="0"/>
    <d v="2008-01-01T00:00:00"/>
    <x v="9"/>
    <n v="313"/>
    <n v="261"/>
    <n v="574"/>
    <m/>
    <x v="0"/>
    <m/>
  </r>
  <r>
    <x v="12"/>
    <x v="1"/>
    <d v="2008-02-01T00:00:00"/>
    <x v="9"/>
    <n v="309"/>
    <n v="284"/>
    <n v="593"/>
    <m/>
    <x v="0"/>
    <m/>
  </r>
  <r>
    <x v="12"/>
    <x v="2"/>
    <d v="2008-03-01T00:00:00"/>
    <x v="9"/>
    <n v="354"/>
    <n v="369"/>
    <n v="723"/>
    <m/>
    <x v="0"/>
    <m/>
  </r>
  <r>
    <x v="12"/>
    <x v="3"/>
    <d v="2008-04-01T00:00:00"/>
    <x v="9"/>
    <n v="315"/>
    <n v="353"/>
    <n v="668"/>
    <m/>
    <x v="0"/>
    <m/>
  </r>
  <r>
    <x v="12"/>
    <x v="4"/>
    <d v="2008-05-01T00:00:00"/>
    <x v="9"/>
    <n v="296"/>
    <n v="303"/>
    <n v="599"/>
    <m/>
    <x v="0"/>
    <m/>
  </r>
  <r>
    <x v="12"/>
    <x v="5"/>
    <d v="2008-06-01T00:00:00"/>
    <x v="9"/>
    <n v="299"/>
    <n v="342"/>
    <n v="641"/>
    <m/>
    <x v="0"/>
    <m/>
  </r>
  <r>
    <x v="12"/>
    <x v="6"/>
    <d v="2008-07-01T00:00:00"/>
    <x v="9"/>
    <n v="291"/>
    <n v="316"/>
    <n v="607"/>
    <m/>
    <x v="0"/>
    <m/>
  </r>
  <r>
    <x v="12"/>
    <x v="7"/>
    <d v="2008-08-01T00:00:00"/>
    <x v="9"/>
    <n v="253"/>
    <n v="278"/>
    <n v="531"/>
    <m/>
    <x v="0"/>
    <m/>
  </r>
  <r>
    <x v="12"/>
    <x v="8"/>
    <d v="2008-09-01T00:00:00"/>
    <x v="9"/>
    <n v="18"/>
    <n v="10"/>
    <n v="28"/>
    <m/>
    <x v="0"/>
    <m/>
  </r>
  <r>
    <x v="12"/>
    <x v="9"/>
    <d v="2008-10-01T00:00:00"/>
    <x v="9"/>
    <n v="118"/>
    <n v="124"/>
    <n v="242"/>
    <m/>
    <x v="0"/>
    <m/>
  </r>
  <r>
    <x v="12"/>
    <x v="10"/>
    <d v="2008-11-01T00:00:00"/>
    <x v="9"/>
    <n v="194"/>
    <n v="180"/>
    <n v="374"/>
    <m/>
    <x v="0"/>
    <m/>
  </r>
  <r>
    <x v="12"/>
    <x v="11"/>
    <d v="2008-12-01T00:00:00"/>
    <x v="9"/>
    <n v="242"/>
    <n v="269"/>
    <n v="511"/>
    <m/>
    <x v="0"/>
    <m/>
  </r>
  <r>
    <x v="13"/>
    <x v="0"/>
    <d v="2009-01-01T00:00:00"/>
    <x v="9"/>
    <n v="225"/>
    <n v="213"/>
    <n v="438"/>
    <m/>
    <x v="0"/>
    <m/>
  </r>
  <r>
    <x v="13"/>
    <x v="1"/>
    <d v="2009-02-01T00:00:00"/>
    <x v="9"/>
    <n v="212"/>
    <n v="192"/>
    <n v="404"/>
    <m/>
    <x v="0"/>
    <m/>
  </r>
  <r>
    <x v="13"/>
    <x v="2"/>
    <d v="2009-03-01T00:00:00"/>
    <x v="9"/>
    <n v="171"/>
    <n v="208"/>
    <n v="379"/>
    <m/>
    <x v="0"/>
    <m/>
  </r>
  <r>
    <x v="13"/>
    <x v="3"/>
    <d v="2009-04-01T00:00:00"/>
    <x v="9"/>
    <n v="150"/>
    <n v="157"/>
    <n v="307"/>
    <m/>
    <x v="0"/>
    <m/>
  </r>
  <r>
    <x v="13"/>
    <x v="4"/>
    <d v="2009-05-01T00:00:00"/>
    <x v="9"/>
    <n v="219"/>
    <n v="231"/>
    <n v="450"/>
    <m/>
    <x v="0"/>
    <m/>
  </r>
  <r>
    <x v="13"/>
    <x v="5"/>
    <d v="2009-06-01T00:00:00"/>
    <x v="9"/>
    <n v="222"/>
    <n v="267"/>
    <n v="489"/>
    <m/>
    <x v="0"/>
    <m/>
  </r>
  <r>
    <x v="13"/>
    <x v="6"/>
    <d v="2009-07-01T00:00:00"/>
    <x v="9"/>
    <n v="298"/>
    <n v="284"/>
    <n v="582"/>
    <m/>
    <x v="0"/>
    <m/>
  </r>
  <r>
    <x v="13"/>
    <x v="7"/>
    <d v="2009-08-01T00:00:00"/>
    <x v="9"/>
    <n v="250"/>
    <n v="237"/>
    <n v="487"/>
    <m/>
    <x v="0"/>
    <m/>
  </r>
  <r>
    <x v="13"/>
    <x v="8"/>
    <d v="2009-09-01T00:00:00"/>
    <x v="9"/>
    <n v="228"/>
    <n v="224"/>
    <n v="452"/>
    <m/>
    <x v="0"/>
    <m/>
  </r>
  <r>
    <x v="13"/>
    <x v="9"/>
    <d v="2009-10-01T00:00:00"/>
    <x v="9"/>
    <n v="210"/>
    <n v="223"/>
    <n v="433"/>
    <m/>
    <x v="0"/>
    <m/>
  </r>
  <r>
    <x v="13"/>
    <x v="10"/>
    <d v="2009-11-01T00:00:00"/>
    <x v="9"/>
    <n v="201"/>
    <n v="209"/>
    <n v="410"/>
    <m/>
    <x v="0"/>
    <m/>
  </r>
  <r>
    <x v="13"/>
    <x v="11"/>
    <d v="2009-12-01T00:00:00"/>
    <x v="9"/>
    <n v="267"/>
    <n v="294"/>
    <n v="561"/>
    <m/>
    <x v="0"/>
    <m/>
  </r>
  <r>
    <x v="14"/>
    <x v="0"/>
    <d v="2010-01-01T00:00:00"/>
    <x v="9"/>
    <n v="208"/>
    <n v="187"/>
    <n v="395"/>
    <m/>
    <x v="0"/>
    <m/>
  </r>
  <r>
    <x v="14"/>
    <x v="1"/>
    <d v="2010-02-01T00:00:00"/>
    <x v="9"/>
    <n v="194"/>
    <n v="191"/>
    <n v="385"/>
    <m/>
    <x v="0"/>
    <m/>
  </r>
  <r>
    <x v="14"/>
    <x v="2"/>
    <d v="2010-03-01T00:00:00"/>
    <x v="9"/>
    <n v="225"/>
    <n v="240"/>
    <n v="465"/>
    <m/>
    <x v="0"/>
    <m/>
  </r>
  <r>
    <x v="14"/>
    <x v="3"/>
    <d v="2010-04-01T00:00:00"/>
    <x v="9"/>
    <n v="201"/>
    <n v="199"/>
    <n v="400"/>
    <m/>
    <x v="0"/>
    <m/>
  </r>
  <r>
    <x v="14"/>
    <x v="4"/>
    <d v="2010-05-01T00:00:00"/>
    <x v="9"/>
    <n v="221"/>
    <n v="233"/>
    <n v="454"/>
    <m/>
    <x v="0"/>
    <m/>
  </r>
  <r>
    <x v="14"/>
    <x v="5"/>
    <d v="2010-06-01T00:00:00"/>
    <x v="9"/>
    <n v="250"/>
    <n v="287"/>
    <n v="537"/>
    <m/>
    <x v="0"/>
    <m/>
  </r>
  <r>
    <x v="14"/>
    <x v="6"/>
    <d v="2010-07-01T00:00:00"/>
    <x v="9"/>
    <n v="225"/>
    <n v="247"/>
    <n v="472"/>
    <m/>
    <x v="0"/>
    <m/>
  </r>
  <r>
    <x v="14"/>
    <x v="7"/>
    <d v="2010-08-01T00:00:00"/>
    <x v="9"/>
    <n v="247"/>
    <n v="224"/>
    <n v="471"/>
    <m/>
    <x v="0"/>
    <m/>
  </r>
  <r>
    <x v="14"/>
    <x v="8"/>
    <d v="2010-09-01T00:00:00"/>
    <x v="9"/>
    <n v="234"/>
    <n v="214"/>
    <n v="448"/>
    <m/>
    <x v="0"/>
    <m/>
  </r>
  <r>
    <x v="14"/>
    <x v="9"/>
    <d v="2010-10-01T00:00:00"/>
    <x v="9"/>
    <n v="259"/>
    <n v="267"/>
    <n v="526"/>
    <m/>
    <x v="0"/>
    <m/>
  </r>
  <r>
    <x v="14"/>
    <x v="10"/>
    <d v="2010-11-01T00:00:00"/>
    <x v="9"/>
    <n v="226"/>
    <n v="223"/>
    <n v="449"/>
    <m/>
    <x v="0"/>
    <m/>
  </r>
  <r>
    <x v="14"/>
    <x v="11"/>
    <d v="2010-12-01T00:00:00"/>
    <x v="9"/>
    <n v="266"/>
    <n v="251"/>
    <n v="517"/>
    <m/>
    <x v="0"/>
    <m/>
  </r>
  <r>
    <x v="15"/>
    <x v="0"/>
    <d v="2011-01-01T00:00:00"/>
    <x v="9"/>
    <n v="206"/>
    <n v="190"/>
    <n v="396"/>
    <m/>
    <x v="0"/>
    <m/>
  </r>
  <r>
    <x v="15"/>
    <x v="1"/>
    <d v="2011-02-01T00:00:00"/>
    <x v="9"/>
    <n v="195"/>
    <n v="185"/>
    <n v="380"/>
    <m/>
    <x v="0"/>
    <m/>
  </r>
  <r>
    <x v="15"/>
    <x v="2"/>
    <d v="2011-03-01T00:00:00"/>
    <x v="9"/>
    <n v="193"/>
    <n v="203"/>
    <n v="396"/>
    <m/>
    <x v="0"/>
    <m/>
  </r>
  <r>
    <x v="15"/>
    <x v="3"/>
    <d v="2011-04-01T00:00:00"/>
    <x v="9"/>
    <n v="241"/>
    <n v="227"/>
    <n v="468"/>
    <m/>
    <x v="0"/>
    <m/>
  </r>
  <r>
    <x v="15"/>
    <x v="4"/>
    <d v="2011-05-01T00:00:00"/>
    <x v="9"/>
    <n v="249"/>
    <n v="278"/>
    <n v="527"/>
    <m/>
    <x v="0"/>
    <m/>
  </r>
  <r>
    <x v="15"/>
    <x v="5"/>
    <d v="2011-06-01T00:00:00"/>
    <x v="9"/>
    <n v="258"/>
    <n v="341"/>
    <n v="599"/>
    <m/>
    <x v="0"/>
    <m/>
  </r>
  <r>
    <x v="15"/>
    <x v="6"/>
    <d v="2011-07-01T00:00:00"/>
    <x v="9"/>
    <n v="302"/>
    <n v="297"/>
    <n v="599"/>
    <m/>
    <x v="0"/>
    <m/>
  </r>
  <r>
    <x v="15"/>
    <x v="7"/>
    <d v="2011-08-01T00:00:00"/>
    <x v="9"/>
    <n v="308"/>
    <n v="338"/>
    <n v="646"/>
    <m/>
    <x v="0"/>
    <m/>
  </r>
  <r>
    <x v="15"/>
    <x v="8"/>
    <d v="2011-09-01T00:00:00"/>
    <x v="9"/>
    <n v="304"/>
    <n v="265"/>
    <n v="569"/>
    <m/>
    <x v="0"/>
    <m/>
  </r>
  <r>
    <x v="15"/>
    <x v="9"/>
    <d v="2011-10-01T00:00:00"/>
    <x v="9"/>
    <n v="293"/>
    <n v="283"/>
    <n v="576"/>
    <m/>
    <x v="0"/>
    <m/>
  </r>
  <r>
    <x v="15"/>
    <x v="10"/>
    <d v="2011-11-01T00:00:00"/>
    <x v="9"/>
    <n v="249"/>
    <n v="269"/>
    <n v="518"/>
    <m/>
    <x v="0"/>
    <m/>
  </r>
  <r>
    <x v="15"/>
    <x v="11"/>
    <d v="2011-12-01T00:00:00"/>
    <x v="9"/>
    <n v="268"/>
    <n v="289"/>
    <n v="557"/>
    <m/>
    <x v="0"/>
    <m/>
  </r>
  <r>
    <x v="16"/>
    <x v="0"/>
    <d v="2012-01-01T00:00:00"/>
    <x v="9"/>
    <n v="238"/>
    <n v="228"/>
    <n v="466"/>
    <m/>
    <x v="0"/>
    <m/>
  </r>
  <r>
    <x v="16"/>
    <x v="1"/>
    <d v="2012-02-01T00:00:00"/>
    <x v="9"/>
    <n v="210"/>
    <n v="232"/>
    <n v="442"/>
    <m/>
    <x v="0"/>
    <m/>
  </r>
  <r>
    <x v="16"/>
    <x v="2"/>
    <d v="2012-03-01T00:00:00"/>
    <x v="9"/>
    <n v="224"/>
    <n v="221"/>
    <n v="445"/>
    <m/>
    <x v="0"/>
    <m/>
  </r>
  <r>
    <x v="16"/>
    <x v="3"/>
    <d v="2012-04-01T00:00:00"/>
    <x v="9"/>
    <n v="226"/>
    <n v="236"/>
    <n v="462"/>
    <m/>
    <x v="0"/>
    <m/>
  </r>
  <r>
    <x v="16"/>
    <x v="4"/>
    <d v="2012-05-01T00:00:00"/>
    <x v="9"/>
    <n v="262"/>
    <n v="283"/>
    <n v="545"/>
    <m/>
    <x v="0"/>
    <m/>
  </r>
  <r>
    <x v="16"/>
    <x v="5"/>
    <d v="2012-06-01T00:00:00"/>
    <x v="9"/>
    <n v="222"/>
    <n v="329"/>
    <n v="551"/>
    <m/>
    <x v="0"/>
    <m/>
  </r>
  <r>
    <x v="16"/>
    <x v="6"/>
    <d v="2012-07-01T00:00:00"/>
    <x v="9"/>
    <n v="292"/>
    <n v="284"/>
    <n v="576"/>
    <m/>
    <x v="0"/>
    <m/>
  </r>
  <r>
    <x v="16"/>
    <x v="7"/>
    <d v="2012-08-01T00:00:00"/>
    <x v="9"/>
    <n v="237"/>
    <n v="228"/>
    <n v="465"/>
    <m/>
    <x v="0"/>
    <m/>
  </r>
  <r>
    <x v="16"/>
    <x v="8"/>
    <d v="2012-09-01T00:00:00"/>
    <x v="9"/>
    <n v="212"/>
    <n v="193"/>
    <n v="405"/>
    <m/>
    <x v="0"/>
    <m/>
  </r>
  <r>
    <x v="16"/>
    <x v="9"/>
    <d v="2012-10-01T00:00:00"/>
    <x v="9"/>
    <n v="235"/>
    <n v="256"/>
    <n v="491"/>
    <m/>
    <x v="0"/>
    <m/>
  </r>
  <r>
    <x v="16"/>
    <x v="10"/>
    <d v="2012-11-01T00:00:00"/>
    <x v="9"/>
    <n v="193"/>
    <n v="203"/>
    <n v="396"/>
    <m/>
    <x v="0"/>
    <m/>
  </r>
  <r>
    <x v="16"/>
    <x v="11"/>
    <d v="2012-12-01T00:00:00"/>
    <x v="9"/>
    <n v="233"/>
    <n v="229"/>
    <n v="462"/>
    <m/>
    <x v="0"/>
    <m/>
  </r>
  <r>
    <x v="17"/>
    <x v="0"/>
    <d v="2013-01-01T00:00:00"/>
    <x v="9"/>
    <n v="187"/>
    <n v="195"/>
    <n v="382"/>
    <m/>
    <x v="0"/>
    <m/>
  </r>
  <r>
    <x v="17"/>
    <x v="1"/>
    <d v="2013-02-01T00:00:00"/>
    <x v="9"/>
    <n v="187"/>
    <n v="200"/>
    <n v="387"/>
    <m/>
    <x v="0"/>
    <m/>
  </r>
  <r>
    <x v="17"/>
    <x v="2"/>
    <d v="2013-03-01T00:00:00"/>
    <x v="9"/>
    <n v="170"/>
    <n v="171"/>
    <n v="341"/>
    <m/>
    <x v="0"/>
    <m/>
  </r>
  <r>
    <x v="17"/>
    <x v="3"/>
    <d v="2013-04-01T00:00:00"/>
    <x v="9"/>
    <n v="177"/>
    <n v="195"/>
    <n v="372"/>
    <m/>
    <x v="0"/>
    <m/>
  </r>
  <r>
    <x v="17"/>
    <x v="4"/>
    <d v="2013-05-01T00:00:00"/>
    <x v="9"/>
    <n v="233"/>
    <n v="221"/>
    <n v="454"/>
    <m/>
    <x v="0"/>
    <m/>
  </r>
  <r>
    <x v="17"/>
    <x v="5"/>
    <d v="2013-06-01T00:00:00"/>
    <x v="9"/>
    <n v="252"/>
    <n v="316"/>
    <n v="568"/>
    <m/>
    <x v="0"/>
    <m/>
  </r>
  <r>
    <x v="17"/>
    <x v="6"/>
    <d v="2013-07-01T00:00:00"/>
    <x v="9"/>
    <n v="355"/>
    <n v="353"/>
    <n v="708"/>
    <m/>
    <x v="0"/>
    <m/>
  </r>
  <r>
    <x v="17"/>
    <x v="7"/>
    <d v="2013-08-01T00:00:00"/>
    <x v="9"/>
    <n v="306"/>
    <n v="296"/>
    <n v="602"/>
    <m/>
    <x v="0"/>
    <m/>
  </r>
  <r>
    <x v="17"/>
    <x v="8"/>
    <d v="2013-09-01T00:00:00"/>
    <x v="9"/>
    <n v="253"/>
    <n v="244"/>
    <n v="497"/>
    <m/>
    <x v="0"/>
    <m/>
  </r>
  <r>
    <x v="17"/>
    <x v="9"/>
    <d v="2013-10-01T00:00:00"/>
    <x v="9"/>
    <n v="260"/>
    <n v="263"/>
    <n v="523"/>
    <m/>
    <x v="0"/>
    <m/>
  </r>
  <r>
    <x v="17"/>
    <x v="10"/>
    <d v="2013-11-01T00:00:00"/>
    <x v="9"/>
    <n v="222"/>
    <n v="213"/>
    <n v="435"/>
    <m/>
    <x v="0"/>
    <m/>
  </r>
  <r>
    <x v="17"/>
    <x v="11"/>
    <d v="2013-12-01T00:00:00"/>
    <x v="9"/>
    <n v="207"/>
    <n v="210"/>
    <n v="417"/>
    <m/>
    <x v="0"/>
    <m/>
  </r>
  <r>
    <x v="18"/>
    <x v="0"/>
    <d v="2014-01-01T00:00:00"/>
    <x v="9"/>
    <n v="128"/>
    <n v="155"/>
    <n v="283"/>
    <m/>
    <x v="0"/>
    <m/>
  </r>
  <r>
    <x v="18"/>
    <x v="1"/>
    <d v="2014-02-01T00:00:00"/>
    <x v="9"/>
    <n v="89"/>
    <n v="94"/>
    <n v="183"/>
    <m/>
    <x v="0"/>
    <m/>
  </r>
  <r>
    <x v="18"/>
    <x v="2"/>
    <d v="2014-03-01T00:00:00"/>
    <x v="9"/>
    <n v="66"/>
    <n v="53"/>
    <n v="119"/>
    <m/>
    <x v="0"/>
    <m/>
  </r>
  <r>
    <x v="18"/>
    <x v="3"/>
    <d v="2014-04-01T00:00:00"/>
    <x v="9"/>
    <n v="51"/>
    <n v="32"/>
    <n v="83"/>
    <m/>
    <x v="0"/>
    <m/>
  </r>
  <r>
    <x v="18"/>
    <x v="4"/>
    <d v="2014-05-01T00:00:00"/>
    <x v="9"/>
    <n v="82"/>
    <n v="79"/>
    <n v="161"/>
    <m/>
    <x v="0"/>
    <m/>
  </r>
  <r>
    <x v="18"/>
    <x v="5"/>
    <d v="2014-06-01T00:00:00"/>
    <x v="9"/>
    <n v="114"/>
    <n v="146"/>
    <n v="260"/>
    <m/>
    <x v="0"/>
    <m/>
  </r>
  <r>
    <x v="18"/>
    <x v="6"/>
    <d v="2014-07-01T00:00:00"/>
    <x v="9"/>
    <n v="123"/>
    <n v="125"/>
    <n v="248"/>
    <m/>
    <x v="0"/>
    <m/>
  </r>
  <r>
    <x v="18"/>
    <x v="7"/>
    <d v="2014-08-01T00:00:00"/>
    <x v="9"/>
    <n v="102"/>
    <n v="118"/>
    <n v="220"/>
    <m/>
    <x v="0"/>
    <m/>
  </r>
  <r>
    <x v="18"/>
    <x v="8"/>
    <d v="2014-09-01T00:00:00"/>
    <x v="9"/>
    <n v="89"/>
    <n v="83"/>
    <n v="172"/>
    <m/>
    <x v="0"/>
    <m/>
  </r>
  <r>
    <x v="18"/>
    <x v="9"/>
    <d v="2014-10-01T00:00:00"/>
    <x v="9"/>
    <n v="123"/>
    <n v="114"/>
    <n v="237"/>
    <m/>
    <x v="0"/>
    <m/>
  </r>
  <r>
    <x v="18"/>
    <x v="10"/>
    <d v="2014-11-01T00:00:00"/>
    <x v="9"/>
    <n v="74"/>
    <n v="62"/>
    <n v="136"/>
    <m/>
    <x v="0"/>
    <m/>
  </r>
  <r>
    <x v="18"/>
    <x v="11"/>
    <d v="2014-12-01T00:00:00"/>
    <x v="9"/>
    <n v="82"/>
    <n v="100"/>
    <n v="182"/>
    <m/>
    <x v="0"/>
    <m/>
  </r>
  <r>
    <x v="19"/>
    <x v="0"/>
    <d v="2015-01-01T00:00:00"/>
    <x v="9"/>
    <n v="88"/>
    <n v="113"/>
    <n v="201"/>
    <m/>
    <x v="0"/>
    <m/>
  </r>
  <r>
    <x v="19"/>
    <x v="1"/>
    <d v="2015-02-01T00:00:00"/>
    <x v="9"/>
    <n v="78"/>
    <n v="73"/>
    <n v="151"/>
    <m/>
    <x v="0"/>
    <m/>
  </r>
  <r>
    <x v="19"/>
    <x v="2"/>
    <d v="2015-03-01T00:00:00"/>
    <x v="9"/>
    <n v="84"/>
    <n v="91"/>
    <n v="175"/>
    <m/>
    <x v="0"/>
    <m/>
  </r>
  <r>
    <x v="19"/>
    <x v="3"/>
    <d v="2015-04-01T00:00:00"/>
    <x v="9"/>
    <n v="68"/>
    <n v="77"/>
    <n v="145"/>
    <m/>
    <x v="0"/>
    <m/>
  </r>
  <r>
    <x v="19"/>
    <x v="4"/>
    <d v="2015-05-01T00:00:00"/>
    <x v="9"/>
    <n v="44"/>
    <n v="65"/>
    <n v="109"/>
    <m/>
    <x v="0"/>
    <m/>
  </r>
  <r>
    <x v="19"/>
    <x v="5"/>
    <d v="2015-06-01T00:00:00"/>
    <x v="9"/>
    <n v="40"/>
    <n v="33"/>
    <n v="73"/>
    <m/>
    <x v="0"/>
    <m/>
  </r>
  <r>
    <x v="19"/>
    <x v="6"/>
    <d v="2015-07-01T00:00:00"/>
    <x v="9"/>
    <n v="44"/>
    <n v="35"/>
    <n v="79"/>
    <m/>
    <x v="0"/>
    <m/>
  </r>
  <r>
    <x v="19"/>
    <x v="7"/>
    <d v="2015-08-01T00:00:00"/>
    <x v="9"/>
    <n v="50"/>
    <n v="84"/>
    <n v="134"/>
    <m/>
    <x v="0"/>
    <m/>
  </r>
  <r>
    <x v="19"/>
    <x v="8"/>
    <d v="2015-09-01T00:00:00"/>
    <x v="9"/>
    <n v="41"/>
    <n v="48"/>
    <n v="89"/>
    <m/>
    <x v="0"/>
    <m/>
  </r>
  <r>
    <x v="19"/>
    <x v="9"/>
    <d v="2015-10-01T00:00:00"/>
    <x v="9"/>
    <n v="50"/>
    <n v="50"/>
    <n v="100"/>
    <m/>
    <x v="0"/>
    <m/>
  </r>
  <r>
    <x v="19"/>
    <x v="10"/>
    <d v="2015-11-01T00:00:00"/>
    <x v="9"/>
    <n v="61"/>
    <n v="63"/>
    <n v="124"/>
    <m/>
    <x v="0"/>
    <m/>
  </r>
  <r>
    <x v="19"/>
    <x v="11"/>
    <d v="2015-12-01T00:00:00"/>
    <x v="9"/>
    <n v="76"/>
    <n v="54"/>
    <n v="130"/>
    <m/>
    <x v="0"/>
    <m/>
  </r>
  <r>
    <x v="19"/>
    <x v="11"/>
    <d v="2015-12-01T00:00:00"/>
    <x v="7"/>
    <n v="1535"/>
    <n v="1500"/>
    <n v="3035"/>
    <m/>
    <x v="0"/>
    <m/>
  </r>
  <r>
    <x v="20"/>
    <x v="0"/>
    <d v="2016-01-01T00:00:00"/>
    <x v="1"/>
    <n v="100"/>
    <n v="91"/>
    <n v="199"/>
    <m/>
    <x v="0"/>
    <m/>
  </r>
  <r>
    <x v="20"/>
    <x v="0"/>
    <d v="2016-01-01T00:00:00"/>
    <x v="2"/>
    <n v="1974"/>
    <n v="1937"/>
    <n v="3911"/>
    <m/>
    <x v="0"/>
    <m/>
  </r>
  <r>
    <x v="20"/>
    <x v="0"/>
    <d v="2016-01-01T00:00:00"/>
    <x v="5"/>
    <n v="1016"/>
    <n v="1249"/>
    <n v="2265"/>
    <m/>
    <x v="0"/>
    <m/>
  </r>
  <r>
    <x v="20"/>
    <x v="0"/>
    <d v="2016-01-01T00:00:00"/>
    <x v="0"/>
    <n v="7093"/>
    <n v="7266"/>
    <n v="14359"/>
    <m/>
    <x v="0"/>
    <m/>
  </r>
  <r>
    <x v="20"/>
    <x v="0"/>
    <d v="2016-01-01T00:00:00"/>
    <x v="3"/>
    <n v="2277"/>
    <n v="2328"/>
    <n v="4605"/>
    <m/>
    <x v="0"/>
    <m/>
  </r>
  <r>
    <x v="20"/>
    <x v="0"/>
    <d v="2016-01-01T00:00:00"/>
    <x v="6"/>
    <n v="228"/>
    <n v="201"/>
    <n v="437"/>
    <m/>
    <x v="0"/>
    <m/>
  </r>
  <r>
    <x v="20"/>
    <x v="0"/>
    <d v="2016-01-01T00:00:00"/>
    <x v="4"/>
    <n v="29637"/>
    <n v="23621"/>
    <n v="54986"/>
    <m/>
    <x v="0"/>
    <m/>
  </r>
  <r>
    <x v="20"/>
    <x v="0"/>
    <d v="2016-01-01T00:00:00"/>
    <x v="9"/>
    <n v="40"/>
    <n v="54"/>
    <n v="107"/>
    <m/>
    <x v="0"/>
    <m/>
  </r>
  <r>
    <x v="20"/>
    <x v="0"/>
    <d v="2016-01-01T00:00:00"/>
    <x v="8"/>
    <n v="521"/>
    <n v="580"/>
    <n v="1147"/>
    <m/>
    <x v="0"/>
    <m/>
  </r>
  <r>
    <x v="20"/>
    <x v="1"/>
    <d v="2016-02-01T00:00:00"/>
    <x v="2"/>
    <n v="1758"/>
    <n v="1793"/>
    <n v="3551"/>
    <m/>
    <x v="0"/>
    <m/>
  </r>
  <r>
    <x v="20"/>
    <x v="1"/>
    <d v="2016-02-01T00:00:00"/>
    <x v="3"/>
    <n v="2118"/>
    <n v="2164"/>
    <n v="4282"/>
    <m/>
    <x v="0"/>
    <m/>
  </r>
  <r>
    <x v="20"/>
    <x v="1"/>
    <d v="2016-02-01T00:00:00"/>
    <x v="6"/>
    <n v="166"/>
    <n v="182"/>
    <n v="348"/>
    <m/>
    <x v="0"/>
    <m/>
  </r>
  <r>
    <x v="20"/>
    <x v="1"/>
    <d v="2016-02-01T00:00:00"/>
    <x v="1"/>
    <n v="69"/>
    <n v="61"/>
    <n v="130"/>
    <m/>
    <x v="0"/>
    <m/>
  </r>
  <r>
    <x v="20"/>
    <x v="0"/>
    <d v="2016-01-01T00:00:00"/>
    <x v="7"/>
    <n v="1535"/>
    <n v="1513"/>
    <n v="3048"/>
    <m/>
    <x v="0"/>
    <m/>
  </r>
  <r>
    <x v="20"/>
    <x v="2"/>
    <d v="2016-03-01T00:00:00"/>
    <x v="3"/>
    <n v="2431"/>
    <n v="2277"/>
    <n v="4708"/>
    <m/>
    <x v="0"/>
    <m/>
  </r>
  <r>
    <x v="20"/>
    <x v="2"/>
    <d v="2016-03-01T00:00:00"/>
    <x v="6"/>
    <n v="157"/>
    <n v="156"/>
    <n v="313"/>
    <m/>
    <x v="0"/>
    <m/>
  </r>
  <r>
    <x v="20"/>
    <x v="1"/>
    <d v="2016-02-01T00:00:00"/>
    <x v="9"/>
    <n v="46"/>
    <n v="47"/>
    <n v="93"/>
    <m/>
    <x v="0"/>
    <m/>
  </r>
  <r>
    <x v="20"/>
    <x v="1"/>
    <d v="2016-02-01T00:00:00"/>
    <x v="7"/>
    <n v="1150"/>
    <n v="1183"/>
    <n v="2333"/>
    <m/>
    <x v="0"/>
    <m/>
  </r>
  <r>
    <x v="20"/>
    <x v="1"/>
    <d v="2016-02-01T00:00:00"/>
    <x v="5"/>
    <n v="985"/>
    <n v="915"/>
    <n v="1900"/>
    <m/>
    <x v="0"/>
    <m/>
  </r>
  <r>
    <x v="20"/>
    <x v="2"/>
    <d v="2016-03-01T00:00:00"/>
    <x v="5"/>
    <n v="1251"/>
    <n v="1225"/>
    <n v="2476"/>
    <m/>
    <x v="0"/>
    <m/>
  </r>
  <r>
    <x v="20"/>
    <x v="2"/>
    <d v="2016-03-01T00:00:00"/>
    <x v="0"/>
    <n v="6491"/>
    <n v="6661"/>
    <n v="13152"/>
    <m/>
    <x v="0"/>
    <m/>
  </r>
  <r>
    <x v="20"/>
    <x v="2"/>
    <d v="2016-03-01T00:00:00"/>
    <x v="2"/>
    <n v="2441"/>
    <n v="2189"/>
    <n v="4630"/>
    <m/>
    <x v="0"/>
    <m/>
  </r>
  <r>
    <x v="20"/>
    <x v="1"/>
    <d v="2016-02-01T00:00:00"/>
    <x v="4"/>
    <n v="31273"/>
    <n v="31073"/>
    <n v="62346"/>
    <m/>
    <x v="0"/>
    <m/>
  </r>
  <r>
    <x v="20"/>
    <x v="2"/>
    <d v="2016-03-01T00:00:00"/>
    <x v="7"/>
    <n v="1320"/>
    <n v="1245"/>
    <n v="2565"/>
    <m/>
    <x v="0"/>
    <m/>
  </r>
  <r>
    <x v="20"/>
    <x v="1"/>
    <d v="2016-02-01T00:00:00"/>
    <x v="0"/>
    <n v="7848"/>
    <n v="7489"/>
    <n v="15337"/>
    <m/>
    <x v="0"/>
    <m/>
  </r>
  <r>
    <x v="20"/>
    <x v="2"/>
    <d v="2016-03-01T00:00:00"/>
    <x v="4"/>
    <n v="33396"/>
    <n v="29476"/>
    <n v="62872"/>
    <m/>
    <x v="0"/>
    <m/>
  </r>
  <r>
    <x v="20"/>
    <x v="2"/>
    <d v="2016-03-01T00:00:00"/>
    <x v="9"/>
    <n v="46"/>
    <n v="57"/>
    <n v="103"/>
    <m/>
    <x v="0"/>
    <m/>
  </r>
  <r>
    <x v="20"/>
    <x v="1"/>
    <d v="2016-02-01T00:00:00"/>
    <x v="8"/>
    <n v="530"/>
    <n v="563"/>
    <n v="1093"/>
    <m/>
    <x v="0"/>
    <m/>
  </r>
  <r>
    <x v="20"/>
    <x v="2"/>
    <d v="2016-03-01T00:00:00"/>
    <x v="8"/>
    <n v="777"/>
    <n v="694"/>
    <n v="1471"/>
    <m/>
    <x v="0"/>
    <m/>
  </r>
  <r>
    <x v="20"/>
    <x v="3"/>
    <d v="2016-04-01T00:00:00"/>
    <x v="3"/>
    <n v="2047"/>
    <n v="2144"/>
    <n v="4191"/>
    <m/>
    <x v="0"/>
    <m/>
  </r>
  <r>
    <x v="20"/>
    <x v="3"/>
    <d v="2016-04-01T00:00:00"/>
    <x v="0"/>
    <n v="6772"/>
    <n v="7267"/>
    <n v="14039"/>
    <m/>
    <x v="0"/>
    <m/>
  </r>
  <r>
    <x v="20"/>
    <x v="3"/>
    <d v="2016-04-01T00:00:00"/>
    <x v="8"/>
    <n v="712"/>
    <n v="741"/>
    <n v="1453"/>
    <m/>
    <x v="0"/>
    <m/>
  </r>
  <r>
    <x v="20"/>
    <x v="3"/>
    <d v="2016-04-01T00:00:00"/>
    <x v="4"/>
    <n v="9187"/>
    <n v="8165"/>
    <n v="17352"/>
    <m/>
    <x v="0"/>
    <m/>
  </r>
  <r>
    <x v="20"/>
    <x v="3"/>
    <d v="2016-04-01T00:00:00"/>
    <x v="2"/>
    <n v="2120"/>
    <n v="2255"/>
    <n v="4375"/>
    <m/>
    <x v="0"/>
    <m/>
  </r>
  <r>
    <x v="20"/>
    <x v="3"/>
    <d v="2016-04-01T00:00:00"/>
    <x v="6"/>
    <n v="176"/>
    <n v="178"/>
    <n v="354"/>
    <m/>
    <x v="0"/>
    <m/>
  </r>
  <r>
    <x v="20"/>
    <x v="3"/>
    <d v="2016-04-01T00:00:00"/>
    <x v="7"/>
    <n v="1172"/>
    <n v="1245"/>
    <n v="2417"/>
    <m/>
    <x v="0"/>
    <m/>
  </r>
  <r>
    <x v="20"/>
    <x v="3"/>
    <d v="2016-04-01T00:00:00"/>
    <x v="9"/>
    <n v="44"/>
    <n v="44"/>
    <n v="88"/>
    <m/>
    <x v="0"/>
    <m/>
  </r>
  <r>
    <x v="20"/>
    <x v="3"/>
    <d v="2016-04-01T00:00:00"/>
    <x v="5"/>
    <n v="990"/>
    <n v="926"/>
    <n v="1916"/>
    <m/>
    <x v="0"/>
    <m/>
  </r>
  <r>
    <x v="20"/>
    <x v="3"/>
    <d v="2016-04-01T00:00:00"/>
    <x v="1"/>
    <n v="65"/>
    <n v="65"/>
    <n v="130"/>
    <m/>
    <x v="0"/>
    <m/>
  </r>
  <r>
    <x v="20"/>
    <x v="2"/>
    <d v="2016-03-01T00:00:00"/>
    <x v="1"/>
    <n v="57"/>
    <n v="46"/>
    <n v="103"/>
    <m/>
    <x v="0"/>
    <m/>
  </r>
  <r>
    <x v="20"/>
    <x v="4"/>
    <d v="2016-05-01T00:00:00"/>
    <x v="7"/>
    <n v="1333"/>
    <n v="1306"/>
    <n v="2639"/>
    <m/>
    <x v="0"/>
    <m/>
  </r>
  <r>
    <x v="20"/>
    <x v="4"/>
    <d v="2016-05-01T00:00:00"/>
    <x v="1"/>
    <n v="70"/>
    <n v="89"/>
    <n v="159"/>
    <m/>
    <x v="0"/>
    <m/>
  </r>
  <r>
    <x v="20"/>
    <x v="4"/>
    <d v="2016-05-01T00:00:00"/>
    <x v="2"/>
    <n v="3402"/>
    <n v="3660"/>
    <n v="7062"/>
    <m/>
    <x v="0"/>
    <m/>
  </r>
  <r>
    <x v="20"/>
    <x v="4"/>
    <d v="2016-05-01T00:00:00"/>
    <x v="0"/>
    <n v="7747"/>
    <n v="7917"/>
    <n v="15664"/>
    <m/>
    <x v="0"/>
    <m/>
  </r>
  <r>
    <x v="20"/>
    <x v="4"/>
    <d v="2016-05-01T00:00:00"/>
    <x v="3"/>
    <n v="2558"/>
    <n v="2504"/>
    <n v="5062"/>
    <m/>
    <x v="0"/>
    <m/>
  </r>
  <r>
    <x v="20"/>
    <x v="4"/>
    <d v="2016-05-01T00:00:00"/>
    <x v="6"/>
    <n v="175"/>
    <n v="191"/>
    <n v="366"/>
    <m/>
    <x v="0"/>
    <m/>
  </r>
  <r>
    <x v="20"/>
    <x v="4"/>
    <d v="2016-05-01T00:00:00"/>
    <x v="4"/>
    <n v="13179"/>
    <n v="14919"/>
    <n v="28098"/>
    <m/>
    <x v="0"/>
    <m/>
  </r>
  <r>
    <x v="20"/>
    <x v="4"/>
    <d v="2016-05-01T00:00:00"/>
    <x v="9"/>
    <n v="50"/>
    <n v="51"/>
    <n v="101"/>
    <m/>
    <x v="0"/>
    <m/>
  </r>
  <r>
    <x v="20"/>
    <x v="4"/>
    <d v="2016-05-01T00:00:00"/>
    <x v="5"/>
    <n v="1311"/>
    <n v="1192"/>
    <n v="2503"/>
    <m/>
    <x v="0"/>
    <m/>
  </r>
  <r>
    <x v="20"/>
    <x v="4"/>
    <d v="2016-05-01T00:00:00"/>
    <x v="8"/>
    <n v="757"/>
    <n v="822"/>
    <n v="1579"/>
    <m/>
    <x v="0"/>
    <m/>
  </r>
  <r>
    <x v="20"/>
    <x v="5"/>
    <d v="2016-06-01T00:00:00"/>
    <x v="1"/>
    <n v="86"/>
    <n v="109"/>
    <n v="195"/>
    <m/>
    <x v="0"/>
    <m/>
  </r>
  <r>
    <x v="20"/>
    <x v="5"/>
    <d v="2016-06-01T00:00:00"/>
    <x v="7"/>
    <n v="1445"/>
    <n v="1505"/>
    <n v="2950"/>
    <m/>
    <x v="0"/>
    <m/>
  </r>
  <r>
    <x v="20"/>
    <x v="5"/>
    <d v="2016-06-01T00:00:00"/>
    <x v="6"/>
    <n v="156"/>
    <n v="163"/>
    <n v="319"/>
    <m/>
    <x v="0"/>
    <m/>
  </r>
  <r>
    <x v="20"/>
    <x v="5"/>
    <d v="2016-06-01T00:00:00"/>
    <x v="4"/>
    <n v="33835"/>
    <n v="39010"/>
    <n v="72845"/>
    <m/>
    <x v="0"/>
    <m/>
  </r>
  <r>
    <x v="20"/>
    <x v="5"/>
    <d v="2016-06-01T00:00:00"/>
    <x v="5"/>
    <n v="1345"/>
    <n v="1321"/>
    <n v="2666"/>
    <m/>
    <x v="0"/>
    <m/>
  </r>
  <r>
    <x v="20"/>
    <x v="5"/>
    <d v="2016-06-01T00:00:00"/>
    <x v="0"/>
    <n v="8109"/>
    <n v="8613"/>
    <n v="16722"/>
    <m/>
    <x v="0"/>
    <m/>
  </r>
  <r>
    <x v="20"/>
    <x v="5"/>
    <d v="2016-06-01T00:00:00"/>
    <x v="2"/>
    <n v="4387"/>
    <n v="5037"/>
    <n v="9424"/>
    <m/>
    <x v="0"/>
    <m/>
  </r>
  <r>
    <x v="20"/>
    <x v="5"/>
    <d v="2016-06-01T00:00:00"/>
    <x v="9"/>
    <n v="26"/>
    <n v="47"/>
    <n v="73"/>
    <m/>
    <x v="0"/>
    <m/>
  </r>
  <r>
    <x v="20"/>
    <x v="5"/>
    <d v="2016-06-01T00:00:00"/>
    <x v="8"/>
    <n v="821"/>
    <n v="913"/>
    <n v="1734"/>
    <m/>
    <x v="0"/>
    <m/>
  </r>
  <r>
    <x v="20"/>
    <x v="5"/>
    <d v="2016-06-01T00:00:00"/>
    <x v="3"/>
    <n v="2552"/>
    <n v="2797"/>
    <n v="5349"/>
    <m/>
    <x v="0"/>
    <m/>
  </r>
  <r>
    <x v="20"/>
    <x v="6"/>
    <d v="2016-07-01T00:00:00"/>
    <x v="5"/>
    <n v="1265"/>
    <n v="1234"/>
    <n v="2499"/>
    <m/>
    <x v="0"/>
    <m/>
  </r>
  <r>
    <x v="20"/>
    <x v="6"/>
    <d v="2016-07-01T00:00:00"/>
    <x v="8"/>
    <n v="1001"/>
    <n v="990"/>
    <n v="1991"/>
    <m/>
    <x v="0"/>
    <m/>
  </r>
  <r>
    <x v="20"/>
    <x v="6"/>
    <d v="2016-07-01T00:00:00"/>
    <x v="2"/>
    <n v="5962"/>
    <n v="5637"/>
    <n v="11599"/>
    <m/>
    <x v="0"/>
    <m/>
  </r>
  <r>
    <x v="20"/>
    <x v="6"/>
    <d v="2016-07-01T00:00:00"/>
    <x v="3"/>
    <n v="2735"/>
    <n v="2746"/>
    <n v="5481"/>
    <m/>
    <x v="0"/>
    <m/>
  </r>
  <r>
    <x v="20"/>
    <x v="6"/>
    <d v="2016-07-01T00:00:00"/>
    <x v="1"/>
    <n v="147"/>
    <n v="147"/>
    <n v="294"/>
    <m/>
    <x v="0"/>
    <m/>
  </r>
  <r>
    <x v="20"/>
    <x v="6"/>
    <d v="2016-07-01T00:00:00"/>
    <x v="4"/>
    <n v="50762"/>
    <n v="51782"/>
    <n v="102544"/>
    <m/>
    <x v="0"/>
    <m/>
  </r>
  <r>
    <x v="20"/>
    <x v="6"/>
    <d v="2016-07-01T00:00:00"/>
    <x v="6"/>
    <n v="124"/>
    <n v="122"/>
    <n v="246"/>
    <s v="zk"/>
    <x v="0"/>
    <m/>
  </r>
  <r>
    <x v="20"/>
    <x v="6"/>
    <d v="2016-07-01T00:00:00"/>
    <x v="6"/>
    <n v="171"/>
    <n v="171"/>
    <n v="342"/>
    <s v="KG"/>
    <x v="0"/>
    <m/>
  </r>
  <r>
    <x v="20"/>
    <x v="6"/>
    <d v="2016-07-01T00:00:00"/>
    <x v="7"/>
    <n v="1390"/>
    <n v="1380"/>
    <n v="2770"/>
    <m/>
    <x v="0"/>
    <m/>
  </r>
  <r>
    <x v="20"/>
    <x v="6"/>
    <d v="2016-07-01T00:00:00"/>
    <x v="0"/>
    <n v="8357"/>
    <n v="8750"/>
    <n v="17107"/>
    <m/>
    <x v="0"/>
    <m/>
  </r>
  <r>
    <x v="20"/>
    <x v="6"/>
    <d v="2016-07-01T00:00:00"/>
    <x v="9"/>
    <n v="60"/>
    <n v="38"/>
    <n v="98"/>
    <m/>
    <x v="0"/>
    <m/>
  </r>
  <r>
    <x v="20"/>
    <x v="7"/>
    <d v="2016-08-01T00:00:00"/>
    <x v="5"/>
    <n v="1449"/>
    <n v="1406"/>
    <n v="2855"/>
    <m/>
    <x v="0"/>
    <m/>
  </r>
  <r>
    <x v="20"/>
    <x v="7"/>
    <d v="2016-08-01T00:00:00"/>
    <x v="8"/>
    <n v="852"/>
    <n v="933"/>
    <n v="1785"/>
    <m/>
    <x v="0"/>
    <m/>
  </r>
  <r>
    <x v="20"/>
    <x v="7"/>
    <d v="2016-08-01T00:00:00"/>
    <x v="2"/>
    <n v="5731"/>
    <n v="5405"/>
    <n v="11136"/>
    <m/>
    <x v="0"/>
    <m/>
  </r>
  <r>
    <x v="20"/>
    <x v="7"/>
    <d v="2016-08-01T00:00:00"/>
    <x v="3"/>
    <n v="2576"/>
    <n v="2488"/>
    <n v="5064"/>
    <m/>
    <x v="0"/>
    <m/>
  </r>
  <r>
    <x v="20"/>
    <x v="7"/>
    <d v="2016-08-01T00:00:00"/>
    <x v="1"/>
    <n v="192"/>
    <n v="197"/>
    <n v="389"/>
    <m/>
    <x v="0"/>
    <m/>
  </r>
  <r>
    <x v="20"/>
    <x v="7"/>
    <d v="2016-08-01T00:00:00"/>
    <x v="4"/>
    <n v="52435"/>
    <n v="48494"/>
    <n v="100929"/>
    <m/>
    <x v="0"/>
    <m/>
  </r>
  <r>
    <x v="20"/>
    <x v="7"/>
    <d v="2016-08-01T00:00:00"/>
    <x v="6"/>
    <n v="324"/>
    <n v="324"/>
    <n v="648"/>
    <s v="KG"/>
    <x v="0"/>
    <m/>
  </r>
  <r>
    <x v="20"/>
    <x v="7"/>
    <d v="2016-08-01T00:00:00"/>
    <x v="6"/>
    <n v="115"/>
    <n v="109"/>
    <n v="224"/>
    <s v="zk"/>
    <x v="0"/>
    <m/>
  </r>
  <r>
    <x v="20"/>
    <x v="7"/>
    <d v="2016-08-01T00:00:00"/>
    <x v="7"/>
    <n v="1227"/>
    <n v="1205"/>
    <n v="2432"/>
    <m/>
    <x v="0"/>
    <m/>
  </r>
  <r>
    <x v="20"/>
    <x v="7"/>
    <d v="2016-08-01T00:00:00"/>
    <x v="0"/>
    <n v="8190"/>
    <n v="8032"/>
    <n v="16222"/>
    <m/>
    <x v="0"/>
    <m/>
  </r>
  <r>
    <x v="20"/>
    <x v="7"/>
    <d v="2016-08-01T00:00:00"/>
    <x v="9"/>
    <n v="41"/>
    <n v="39"/>
    <n v="80"/>
    <m/>
    <x v="0"/>
    <m/>
  </r>
  <r>
    <x v="20"/>
    <x v="8"/>
    <d v="2016-09-01T00:00:00"/>
    <x v="3"/>
    <n v="2600"/>
    <n v="2595"/>
    <n v="5195"/>
    <m/>
    <x v="0"/>
    <m/>
  </r>
  <r>
    <x v="20"/>
    <x v="8"/>
    <d v="2016-09-01T00:00:00"/>
    <x v="8"/>
    <n v="728"/>
    <n v="664"/>
    <n v="1392"/>
    <m/>
    <x v="0"/>
    <m/>
  </r>
  <r>
    <x v="20"/>
    <x v="8"/>
    <d v="2016-09-01T00:00:00"/>
    <x v="0"/>
    <n v="7456"/>
    <n v="7276"/>
    <n v="14732"/>
    <m/>
    <x v="0"/>
    <m/>
  </r>
  <r>
    <x v="20"/>
    <x v="8"/>
    <d v="2016-09-01T00:00:00"/>
    <x v="1"/>
    <n v="172"/>
    <n v="168"/>
    <n v="340"/>
    <m/>
    <x v="0"/>
    <m/>
  </r>
  <r>
    <x v="20"/>
    <x v="8"/>
    <d v="2016-09-01T00:00:00"/>
    <x v="5"/>
    <n v="1280"/>
    <n v="1263"/>
    <n v="2543"/>
    <m/>
    <x v="0"/>
    <m/>
  </r>
  <r>
    <x v="20"/>
    <x v="8"/>
    <d v="2016-09-01T00:00:00"/>
    <x v="7"/>
    <n v="1246"/>
    <n v="1229"/>
    <n v="2475"/>
    <m/>
    <x v="0"/>
    <m/>
  </r>
  <r>
    <x v="20"/>
    <x v="8"/>
    <d v="2016-09-01T00:00:00"/>
    <x v="6"/>
    <n v="198"/>
    <n v="174"/>
    <n v="372"/>
    <s v="zk"/>
    <x v="0"/>
    <m/>
  </r>
  <r>
    <x v="20"/>
    <x v="8"/>
    <d v="2016-09-01T00:00:00"/>
    <x v="6"/>
    <n v="288"/>
    <n v="288"/>
    <n v="576"/>
    <s v="KG"/>
    <x v="0"/>
    <m/>
  </r>
  <r>
    <x v="20"/>
    <x v="8"/>
    <d v="2016-09-01T00:00:00"/>
    <x v="2"/>
    <n v="4569"/>
    <n v="4265"/>
    <n v="8834"/>
    <m/>
    <x v="0"/>
    <m/>
  </r>
  <r>
    <x v="20"/>
    <x v="8"/>
    <d v="2016-09-01T00:00:00"/>
    <x v="9"/>
    <n v="33"/>
    <n v="37"/>
    <n v="70"/>
    <m/>
    <x v="0"/>
    <m/>
  </r>
  <r>
    <x v="20"/>
    <x v="8"/>
    <d v="2016-09-01T00:00:00"/>
    <x v="4"/>
    <n v="39373"/>
    <n v="36517"/>
    <n v="75890"/>
    <m/>
    <x v="0"/>
    <m/>
  </r>
  <r>
    <x v="20"/>
    <x v="9"/>
    <d v="2016-10-01T00:00:00"/>
    <x v="4"/>
    <n v="18858"/>
    <n v="13965"/>
    <n v="32823"/>
    <m/>
    <x v="0"/>
    <m/>
  </r>
  <r>
    <x v="20"/>
    <x v="9"/>
    <d v="2016-10-01T00:00:00"/>
    <x v="0"/>
    <n v="7887"/>
    <n v="7739"/>
    <n v="15626"/>
    <m/>
    <x v="0"/>
    <m/>
  </r>
  <r>
    <x v="20"/>
    <x v="9"/>
    <d v="2016-10-01T00:00:00"/>
    <x v="3"/>
    <n v="2420"/>
    <n v="2789"/>
    <n v="5209"/>
    <m/>
    <x v="0"/>
    <m/>
  </r>
  <r>
    <x v="20"/>
    <x v="9"/>
    <d v="2016-10-01T00:00:00"/>
    <x v="1"/>
    <n v="249"/>
    <n v="205"/>
    <n v="454"/>
    <m/>
    <x v="0"/>
    <m/>
  </r>
  <r>
    <x v="20"/>
    <x v="9"/>
    <d v="2016-10-01T00:00:00"/>
    <x v="5"/>
    <n v="1239"/>
    <n v="1205"/>
    <n v="2444"/>
    <m/>
    <x v="0"/>
    <m/>
  </r>
  <r>
    <x v="20"/>
    <x v="9"/>
    <d v="2016-10-01T00:00:00"/>
    <x v="7"/>
    <n v="1364"/>
    <n v="1371"/>
    <n v="2735"/>
    <m/>
    <x v="0"/>
    <m/>
  </r>
  <r>
    <x v="20"/>
    <x v="9"/>
    <d v="2016-10-01T00:00:00"/>
    <x v="6"/>
    <n v="271"/>
    <n v="290"/>
    <n v="561"/>
    <s v="zk"/>
    <x v="0"/>
    <m/>
  </r>
  <r>
    <x v="20"/>
    <x v="9"/>
    <d v="2016-10-01T00:00:00"/>
    <x v="6"/>
    <n v="288"/>
    <n v="288"/>
    <n v="576"/>
    <s v="KG"/>
    <x v="0"/>
    <m/>
  </r>
  <r>
    <x v="20"/>
    <x v="9"/>
    <d v="2016-10-01T00:00:00"/>
    <x v="8"/>
    <n v="729"/>
    <n v="716"/>
    <n v="1445"/>
    <m/>
    <x v="0"/>
    <m/>
  </r>
  <r>
    <x v="20"/>
    <x v="9"/>
    <d v="2016-10-01T00:00:00"/>
    <x v="2"/>
    <n v="3469"/>
    <n v="3155"/>
    <n v="6624"/>
    <m/>
    <x v="0"/>
    <m/>
  </r>
  <r>
    <x v="20"/>
    <x v="10"/>
    <d v="2016-11-01T00:00:00"/>
    <x v="4"/>
    <n v="8216"/>
    <n v="7989"/>
    <n v="16205"/>
    <m/>
    <x v="0"/>
    <m/>
  </r>
  <r>
    <x v="20"/>
    <x v="10"/>
    <d v="2016-11-01T00:00:00"/>
    <x v="6"/>
    <n v="393"/>
    <n v="376"/>
    <n v="769"/>
    <s v="zk"/>
    <x v="0"/>
    <m/>
  </r>
  <r>
    <x v="20"/>
    <x v="10"/>
    <d v="2016-11-01T00:00:00"/>
    <x v="6"/>
    <n v="333"/>
    <n v="333"/>
    <n v="666"/>
    <s v="KG"/>
    <x v="0"/>
    <m/>
  </r>
  <r>
    <x v="20"/>
    <x v="10"/>
    <d v="2016-11-01T00:00:00"/>
    <x v="1"/>
    <n v="219"/>
    <n v="206"/>
    <n v="425"/>
    <m/>
    <x v="0"/>
    <m/>
  </r>
  <r>
    <x v="20"/>
    <x v="10"/>
    <d v="2016-11-01T00:00:00"/>
    <x v="8"/>
    <n v="751"/>
    <n v="704"/>
    <n v="1455"/>
    <m/>
    <x v="0"/>
    <m/>
  </r>
  <r>
    <x v="20"/>
    <x v="10"/>
    <d v="2016-11-01T00:00:00"/>
    <x v="7"/>
    <n v="1258"/>
    <n v="1184"/>
    <n v="2442"/>
    <m/>
    <x v="0"/>
    <m/>
  </r>
  <r>
    <x v="20"/>
    <x v="10"/>
    <d v="2016-11-01T00:00:00"/>
    <x v="3"/>
    <n v="2533"/>
    <n v="2490"/>
    <n v="5023"/>
    <m/>
    <x v="0"/>
    <m/>
  </r>
  <r>
    <x v="20"/>
    <x v="10"/>
    <d v="2016-11-01T00:00:00"/>
    <x v="2"/>
    <n v="2375"/>
    <n v="2214"/>
    <n v="4589"/>
    <m/>
    <x v="0"/>
    <m/>
  </r>
  <r>
    <x v="20"/>
    <x v="10"/>
    <d v="2016-11-01T00:00:00"/>
    <x v="5"/>
    <n v="1314"/>
    <n v="1147"/>
    <n v="2461"/>
    <m/>
    <x v="0"/>
    <m/>
  </r>
  <r>
    <x v="20"/>
    <x v="10"/>
    <d v="2016-11-01T00:00:00"/>
    <x v="0"/>
    <n v="7521"/>
    <n v="7372"/>
    <n v="14893"/>
    <m/>
    <x v="0"/>
    <m/>
  </r>
  <r>
    <x v="20"/>
    <x v="11"/>
    <d v="2016-12-01T00:00:00"/>
    <x v="0"/>
    <n v="8263"/>
    <n v="8056"/>
    <n v="16319"/>
    <m/>
    <x v="0"/>
    <m/>
  </r>
  <r>
    <x v="20"/>
    <x v="11"/>
    <d v="2016-12-01T00:00:00"/>
    <x v="8"/>
    <n v="987"/>
    <n v="926"/>
    <n v="1913"/>
    <m/>
    <x v="0"/>
    <m/>
  </r>
  <r>
    <x v="20"/>
    <x v="11"/>
    <d v="2016-12-01T00:00:00"/>
    <x v="2"/>
    <n v="2100"/>
    <n v="2096"/>
    <n v="4196"/>
    <m/>
    <x v="0"/>
    <m/>
  </r>
  <r>
    <x v="20"/>
    <x v="11"/>
    <d v="2016-12-01T00:00:00"/>
    <x v="3"/>
    <n v="2738"/>
    <n v="2706"/>
    <n v="5444"/>
    <m/>
    <x v="0"/>
    <m/>
  </r>
  <r>
    <x v="20"/>
    <x v="11"/>
    <d v="2016-12-01T00:00:00"/>
    <x v="7"/>
    <n v="1442"/>
    <n v="1439"/>
    <n v="2881"/>
    <m/>
    <x v="0"/>
    <m/>
  </r>
  <r>
    <x v="20"/>
    <x v="11"/>
    <d v="2016-12-01T00:00:00"/>
    <x v="4"/>
    <n v="21705"/>
    <n v="30567"/>
    <n v="52272"/>
    <m/>
    <x v="0"/>
    <m/>
  </r>
  <r>
    <x v="20"/>
    <x v="11"/>
    <d v="2016-12-01T00:00:00"/>
    <x v="1"/>
    <n v="198"/>
    <n v="183"/>
    <n v="381"/>
    <m/>
    <x v="0"/>
    <m/>
  </r>
  <r>
    <x v="20"/>
    <x v="11"/>
    <d v="2016-12-01T00:00:00"/>
    <x v="6"/>
    <n v="306"/>
    <n v="306"/>
    <n v="612"/>
    <s v="KG"/>
    <x v="0"/>
    <m/>
  </r>
  <r>
    <x v="20"/>
    <x v="11"/>
    <d v="2016-12-01T00:00:00"/>
    <x v="5"/>
    <n v="1534"/>
    <n v="1218"/>
    <n v="2752"/>
    <m/>
    <x v="0"/>
    <m/>
  </r>
  <r>
    <x v="20"/>
    <x v="11"/>
    <d v="2016-12-01T00:00:00"/>
    <x v="6"/>
    <n v="454"/>
    <n v="492"/>
    <n v="946"/>
    <s v="zk"/>
    <x v="0"/>
    <m/>
  </r>
  <r>
    <x v="21"/>
    <x v="0"/>
    <d v="2017-01-01T00:00:00"/>
    <x v="8"/>
    <n v="714"/>
    <n v="665"/>
    <n v="1379"/>
    <m/>
    <x v="0"/>
    <m/>
  </r>
  <r>
    <x v="21"/>
    <x v="0"/>
    <d v="2017-01-01T00:00:00"/>
    <x v="6"/>
    <n v="301"/>
    <n v="302"/>
    <n v="603"/>
    <s v="KG"/>
    <x v="0"/>
    <m/>
  </r>
  <r>
    <x v="21"/>
    <x v="0"/>
    <d v="2017-01-01T00:00:00"/>
    <x v="6"/>
    <n v="445"/>
    <n v="400"/>
    <n v="845"/>
    <s v="zk"/>
    <x v="0"/>
    <m/>
  </r>
  <r>
    <x v="21"/>
    <x v="0"/>
    <d v="2017-01-01T00:00:00"/>
    <x v="7"/>
    <n v="1248"/>
    <n v="1257"/>
    <n v="2505"/>
    <m/>
    <x v="0"/>
    <m/>
  </r>
  <r>
    <x v="21"/>
    <x v="0"/>
    <d v="2017-01-01T00:00:00"/>
    <x v="1"/>
    <n v="199"/>
    <n v="209"/>
    <n v="408"/>
    <m/>
    <x v="0"/>
    <m/>
  </r>
  <r>
    <x v="21"/>
    <x v="0"/>
    <d v="2017-01-01T00:00:00"/>
    <x v="5"/>
    <n v="927"/>
    <n v="1136"/>
    <n v="2063"/>
    <m/>
    <x v="0"/>
    <m/>
  </r>
  <r>
    <x v="21"/>
    <x v="0"/>
    <d v="2017-01-01T00:00:00"/>
    <x v="4"/>
    <n v="33346"/>
    <n v="25530"/>
    <n v="58876"/>
    <m/>
    <x v="0"/>
    <m/>
  </r>
  <r>
    <x v="21"/>
    <x v="0"/>
    <d v="2017-01-01T00:00:00"/>
    <x v="2"/>
    <n v="1700"/>
    <n v="1699"/>
    <n v="3399"/>
    <m/>
    <x v="0"/>
    <m/>
  </r>
  <r>
    <x v="21"/>
    <x v="0"/>
    <d v="2017-01-01T00:00:00"/>
    <x v="3"/>
    <n v="2175"/>
    <n v="2069"/>
    <n v="4244"/>
    <m/>
    <x v="0"/>
    <m/>
  </r>
  <r>
    <x v="21"/>
    <x v="1"/>
    <d v="2017-02-01T00:00:00"/>
    <x v="8"/>
    <n v="643"/>
    <n v="640"/>
    <n v="1283"/>
    <m/>
    <x v="0"/>
    <m/>
  </r>
  <r>
    <x v="21"/>
    <x v="1"/>
    <d v="2017-02-01T00:00:00"/>
    <x v="7"/>
    <n v="1255"/>
    <n v="1147"/>
    <n v="2402"/>
    <m/>
    <x v="0"/>
    <m/>
  </r>
  <r>
    <x v="21"/>
    <x v="1"/>
    <d v="2017-02-01T00:00:00"/>
    <x v="4"/>
    <n v="27546"/>
    <n v="29058"/>
    <n v="56604"/>
    <m/>
    <x v="0"/>
    <m/>
  </r>
  <r>
    <x v="21"/>
    <x v="1"/>
    <d v="2017-02-01T00:00:00"/>
    <x v="6"/>
    <n v="375"/>
    <n v="388"/>
    <n v="763"/>
    <s v="zk"/>
    <x v="0"/>
    <m/>
  </r>
  <r>
    <x v="21"/>
    <x v="1"/>
    <d v="2017-02-01T00:00:00"/>
    <x v="6"/>
    <n v="277"/>
    <n v="277"/>
    <n v="554"/>
    <s v="KG"/>
    <x v="0"/>
    <m/>
  </r>
  <r>
    <x v="21"/>
    <x v="1"/>
    <d v="2017-02-01T00:00:00"/>
    <x v="1"/>
    <n v="157"/>
    <n v="153"/>
    <n v="310"/>
    <m/>
    <x v="0"/>
    <m/>
  </r>
  <r>
    <x v="21"/>
    <x v="1"/>
    <d v="2017-02-01T00:00:00"/>
    <x v="5"/>
    <n v="948"/>
    <n v="929"/>
    <n v="1877"/>
    <m/>
    <x v="0"/>
    <m/>
  </r>
  <r>
    <x v="21"/>
    <x v="1"/>
    <d v="2017-02-01T00:00:00"/>
    <x v="3"/>
    <n v="2226"/>
    <n v="2224"/>
    <n v="4450"/>
    <m/>
    <x v="0"/>
    <m/>
  </r>
  <r>
    <x v="21"/>
    <x v="1"/>
    <d v="2017-02-01T00:00:00"/>
    <x v="2"/>
    <n v="1695"/>
    <n v="1654"/>
    <n v="3349"/>
    <m/>
    <x v="0"/>
    <m/>
  </r>
  <r>
    <x v="21"/>
    <x v="2"/>
    <d v="2017-03-01T00:00:00"/>
    <x v="7"/>
    <n v="1334"/>
    <n v="1274"/>
    <n v="2608"/>
    <m/>
    <x v="0"/>
    <m/>
  </r>
  <r>
    <x v="21"/>
    <x v="2"/>
    <d v="2017-03-01T00:00:00"/>
    <x v="3"/>
    <n v="2621"/>
    <n v="2597"/>
    <n v="5218"/>
    <m/>
    <x v="0"/>
    <m/>
  </r>
  <r>
    <x v="21"/>
    <x v="2"/>
    <d v="2017-03-01T00:00:00"/>
    <x v="1"/>
    <n v="181"/>
    <n v="186"/>
    <n v="367"/>
    <m/>
    <x v="0"/>
    <m/>
  </r>
  <r>
    <x v="21"/>
    <x v="2"/>
    <d v="2017-03-01T00:00:00"/>
    <x v="5"/>
    <n v="1287"/>
    <n v="1132"/>
    <n v="2419"/>
    <m/>
    <x v="0"/>
    <m/>
  </r>
  <r>
    <x v="21"/>
    <x v="2"/>
    <d v="2017-03-01T00:00:00"/>
    <x v="4"/>
    <n v="33544"/>
    <n v="28435"/>
    <n v="61979"/>
    <m/>
    <x v="0"/>
    <m/>
  </r>
  <r>
    <x v="21"/>
    <x v="2"/>
    <d v="2017-03-01T00:00:00"/>
    <x v="6"/>
    <n v="366"/>
    <n v="352"/>
    <n v="718"/>
    <s v="KG"/>
    <x v="0"/>
    <m/>
  </r>
  <r>
    <x v="21"/>
    <x v="2"/>
    <d v="2017-03-01T00:00:00"/>
    <x v="6"/>
    <n v="350"/>
    <n v="327"/>
    <n v="677"/>
    <s v="zk"/>
    <x v="0"/>
    <m/>
  </r>
  <r>
    <x v="21"/>
    <x v="2"/>
    <d v="2017-03-01T00:00:00"/>
    <x v="8"/>
    <n v="771"/>
    <n v="731"/>
    <n v="1502"/>
    <m/>
    <x v="0"/>
    <m/>
  </r>
  <r>
    <x v="21"/>
    <x v="2"/>
    <d v="2017-03-01T00:00:00"/>
    <x v="2"/>
    <n v="2038"/>
    <n v="1955"/>
    <n v="3993"/>
    <m/>
    <x v="0"/>
    <m/>
  </r>
  <r>
    <x v="21"/>
    <x v="3"/>
    <d v="2017-04-01T00:00:00"/>
    <x v="8"/>
    <n v="664"/>
    <n v="712"/>
    <n v="1376"/>
    <m/>
    <x v="0"/>
    <m/>
  </r>
  <r>
    <x v="21"/>
    <x v="3"/>
    <d v="2017-04-01T00:00:00"/>
    <x v="3"/>
    <n v="2591"/>
    <n v="2621"/>
    <n v="5212"/>
    <m/>
    <x v="0"/>
    <m/>
  </r>
  <r>
    <x v="21"/>
    <x v="3"/>
    <d v="2017-04-01T00:00:00"/>
    <x v="1"/>
    <n v="156"/>
    <n v="172"/>
    <n v="328"/>
    <m/>
    <x v="0"/>
    <m/>
  </r>
  <r>
    <x v="21"/>
    <x v="3"/>
    <d v="2017-04-01T00:00:00"/>
    <x v="6"/>
    <n v="368"/>
    <n v="375"/>
    <n v="743"/>
    <s v="zk"/>
    <x v="0"/>
    <m/>
  </r>
  <r>
    <x v="21"/>
    <x v="3"/>
    <d v="2017-04-01T00:00:00"/>
    <x v="4"/>
    <n v="9008"/>
    <n v="8489"/>
    <n v="17497"/>
    <m/>
    <x v="0"/>
    <m/>
  </r>
  <r>
    <x v="21"/>
    <x v="3"/>
    <d v="2017-04-01T00:00:00"/>
    <x v="6"/>
    <n v="308"/>
    <n v="339"/>
    <n v="647"/>
    <s v="KG"/>
    <x v="0"/>
    <m/>
  </r>
  <r>
    <x v="21"/>
    <x v="3"/>
    <d v="2017-04-01T00:00:00"/>
    <x v="2"/>
    <n v="2160"/>
    <n v="2159"/>
    <n v="4319"/>
    <m/>
    <x v="0"/>
    <m/>
  </r>
  <r>
    <x v="21"/>
    <x v="3"/>
    <d v="2017-04-01T00:00:00"/>
    <x v="5"/>
    <n v="1107"/>
    <n v="1073"/>
    <n v="2180"/>
    <m/>
    <x v="0"/>
    <m/>
  </r>
  <r>
    <x v="21"/>
    <x v="3"/>
    <d v="2017-04-01T00:00:00"/>
    <x v="7"/>
    <n v="1371"/>
    <n v="1457"/>
    <n v="2828"/>
    <m/>
    <x v="0"/>
    <m/>
  </r>
  <r>
    <x v="21"/>
    <x v="4"/>
    <d v="2017-05-01T00:00:00"/>
    <x v="3"/>
    <n v="2918"/>
    <n v="2987"/>
    <n v="5905"/>
    <m/>
    <x v="0"/>
    <m/>
  </r>
  <r>
    <x v="21"/>
    <x v="4"/>
    <d v="2017-05-01T00:00:00"/>
    <x v="8"/>
    <n v="752"/>
    <n v="776"/>
    <n v="1528"/>
    <m/>
    <x v="0"/>
    <m/>
  </r>
  <r>
    <x v="21"/>
    <x v="4"/>
    <d v="2017-05-01T00:00:00"/>
    <x v="6"/>
    <n v="331"/>
    <n v="357"/>
    <n v="688"/>
    <s v="KG"/>
    <x v="0"/>
    <m/>
  </r>
  <r>
    <x v="21"/>
    <x v="4"/>
    <d v="2017-05-01T00:00:00"/>
    <x v="6"/>
    <n v="443"/>
    <n v="477"/>
    <n v="920"/>
    <s v="zk"/>
    <x v="0"/>
    <m/>
  </r>
  <r>
    <x v="21"/>
    <x v="4"/>
    <d v="2017-05-01T00:00:00"/>
    <x v="4"/>
    <n v="13878"/>
    <n v="16830"/>
    <n v="30708"/>
    <m/>
    <x v="0"/>
    <m/>
  </r>
  <r>
    <x v="21"/>
    <x v="4"/>
    <d v="2017-05-01T00:00:00"/>
    <x v="1"/>
    <n v="56"/>
    <n v="51"/>
    <n v="107"/>
    <m/>
    <x v="0"/>
    <m/>
  </r>
  <r>
    <x v="21"/>
    <x v="4"/>
    <d v="2017-05-01T00:00:00"/>
    <x v="2"/>
    <n v="3432"/>
    <n v="3690"/>
    <n v="7122"/>
    <m/>
    <x v="0"/>
    <m/>
  </r>
  <r>
    <x v="21"/>
    <x v="4"/>
    <d v="2017-05-01T00:00:00"/>
    <x v="7"/>
    <n v="1596"/>
    <n v="1525"/>
    <n v="3121"/>
    <m/>
    <x v="0"/>
    <m/>
  </r>
  <r>
    <x v="21"/>
    <x v="4"/>
    <d v="2017-05-01T00:00:00"/>
    <x v="5"/>
    <n v="1228"/>
    <n v="1172"/>
    <n v="2400"/>
    <m/>
    <x v="0"/>
    <m/>
  </r>
  <r>
    <x v="21"/>
    <x v="5"/>
    <d v="2017-06-01T00:00:00"/>
    <x v="7"/>
    <n v="1440"/>
    <n v="1516"/>
    <n v="2956"/>
    <m/>
    <x v="0"/>
    <m/>
  </r>
  <r>
    <x v="21"/>
    <x v="5"/>
    <d v="2017-06-01T00:00:00"/>
    <x v="3"/>
    <n v="2868"/>
    <n v="3102"/>
    <n v="5970"/>
    <m/>
    <x v="0"/>
    <m/>
  </r>
  <r>
    <x v="21"/>
    <x v="5"/>
    <d v="2017-06-01T00:00:00"/>
    <x v="5"/>
    <n v="1210"/>
    <n v="1185"/>
    <n v="2395"/>
    <m/>
    <x v="0"/>
    <m/>
  </r>
  <r>
    <x v="21"/>
    <x v="5"/>
    <d v="2017-06-01T00:00:00"/>
    <x v="6"/>
    <n v="286"/>
    <n v="344"/>
    <n v="630"/>
    <s v="KG"/>
    <x v="0"/>
    <m/>
  </r>
  <r>
    <x v="21"/>
    <x v="5"/>
    <d v="2017-06-01T00:00:00"/>
    <x v="6"/>
    <n v="351"/>
    <n v="391"/>
    <n v="742"/>
    <s v="zk"/>
    <x v="0"/>
    <m/>
  </r>
  <r>
    <x v="21"/>
    <x v="5"/>
    <d v="2017-06-01T00:00:00"/>
    <x v="8"/>
    <n v="866"/>
    <n v="837"/>
    <n v="1703"/>
    <m/>
    <x v="0"/>
    <m/>
  </r>
  <r>
    <x v="21"/>
    <x v="5"/>
    <d v="2017-06-01T00:00:00"/>
    <x v="2"/>
    <n v="4876"/>
    <n v="5325"/>
    <n v="10201"/>
    <m/>
    <x v="0"/>
    <m/>
  </r>
  <r>
    <x v="21"/>
    <x v="5"/>
    <d v="2017-06-01T00:00:00"/>
    <x v="1"/>
    <n v="13"/>
    <n v="15"/>
    <n v="28"/>
    <m/>
    <x v="0"/>
    <m/>
  </r>
  <r>
    <x v="21"/>
    <x v="5"/>
    <d v="2017-06-01T00:00:00"/>
    <x v="4"/>
    <n v="36019"/>
    <n v="41487"/>
    <n v="77506"/>
    <m/>
    <x v="0"/>
    <m/>
  </r>
  <r>
    <x v="21"/>
    <x v="6"/>
    <d v="2017-07-01T00:00:00"/>
    <x v="6"/>
    <n v="388"/>
    <n v="352"/>
    <n v="740"/>
    <s v="KG"/>
    <x v="0"/>
    <m/>
  </r>
  <r>
    <x v="21"/>
    <x v="6"/>
    <d v="2017-07-01T00:00:00"/>
    <x v="6"/>
    <n v="241"/>
    <n v="269"/>
    <n v="510"/>
    <s v="zk"/>
    <x v="0"/>
    <m/>
  </r>
  <r>
    <x v="21"/>
    <x v="6"/>
    <d v="2017-07-01T00:00:00"/>
    <x v="2"/>
    <n v="5845"/>
    <n v="5437"/>
    <n v="11282"/>
    <m/>
    <x v="0"/>
    <m/>
  </r>
  <r>
    <x v="21"/>
    <x v="6"/>
    <d v="2017-07-01T00:00:00"/>
    <x v="5"/>
    <n v="1318"/>
    <n v="1224"/>
    <n v="2542"/>
    <m/>
    <x v="0"/>
    <m/>
  </r>
  <r>
    <x v="21"/>
    <x v="6"/>
    <d v="2017-07-01T00:00:00"/>
    <x v="3"/>
    <n v="2693"/>
    <n v="2653"/>
    <n v="5346"/>
    <m/>
    <x v="0"/>
    <m/>
  </r>
  <r>
    <x v="21"/>
    <x v="6"/>
    <d v="2017-07-01T00:00:00"/>
    <x v="8"/>
    <n v="799"/>
    <n v="789"/>
    <n v="1588"/>
    <m/>
    <x v="0"/>
    <m/>
  </r>
  <r>
    <x v="21"/>
    <x v="6"/>
    <d v="2017-07-01T00:00:00"/>
    <x v="1"/>
    <n v="22"/>
    <n v="15"/>
    <n v="37"/>
    <m/>
    <x v="0"/>
    <m/>
  </r>
  <r>
    <x v="21"/>
    <x v="6"/>
    <d v="2017-07-01T00:00:00"/>
    <x v="7"/>
    <n v="1464"/>
    <n v="1444"/>
    <n v="2908"/>
    <m/>
    <x v="0"/>
    <m/>
  </r>
  <r>
    <x v="21"/>
    <x v="6"/>
    <d v="2017-07-01T00:00:00"/>
    <x v="4"/>
    <n v="52090"/>
    <n v="52703"/>
    <n v="104793"/>
    <m/>
    <x v="0"/>
    <m/>
  </r>
  <r>
    <x v="21"/>
    <x v="7"/>
    <d v="2017-08-01T00:00:00"/>
    <x v="2"/>
    <n v="5474"/>
    <n v="5063"/>
    <n v="10537"/>
    <m/>
    <x v="0"/>
    <m/>
  </r>
  <r>
    <x v="21"/>
    <x v="7"/>
    <d v="2017-08-01T00:00:00"/>
    <x v="3"/>
    <n v="2547"/>
    <n v="2630"/>
    <n v="5177"/>
    <m/>
    <x v="0"/>
    <m/>
  </r>
  <r>
    <x v="21"/>
    <x v="7"/>
    <d v="2017-08-01T00:00:00"/>
    <x v="4"/>
    <n v="50746"/>
    <n v="48026"/>
    <n v="98772"/>
    <m/>
    <x v="0"/>
    <m/>
  </r>
  <r>
    <x v="21"/>
    <x v="7"/>
    <d v="2017-08-01T00:00:00"/>
    <x v="5"/>
    <n v="1386"/>
    <n v="1363"/>
    <n v="2749"/>
    <m/>
    <x v="0"/>
    <m/>
  </r>
  <r>
    <x v="21"/>
    <x v="7"/>
    <d v="2017-08-01T00:00:00"/>
    <x v="6"/>
    <n v="452"/>
    <n v="434"/>
    <n v="886"/>
    <s v="KG"/>
    <x v="0"/>
    <m/>
  </r>
  <r>
    <x v="21"/>
    <x v="7"/>
    <d v="2017-08-01T00:00:00"/>
    <x v="6"/>
    <n v="327"/>
    <n v="326"/>
    <n v="653"/>
    <s v="zk"/>
    <x v="0"/>
    <m/>
  </r>
  <r>
    <x v="21"/>
    <x v="7"/>
    <d v="2017-08-01T00:00:00"/>
    <x v="7"/>
    <n v="1660"/>
    <n v="1587"/>
    <n v="3247"/>
    <m/>
    <x v="0"/>
    <m/>
  </r>
  <r>
    <x v="21"/>
    <x v="7"/>
    <d v="2017-08-01T00:00:00"/>
    <x v="8"/>
    <n v="884"/>
    <n v="896"/>
    <n v="1780"/>
    <m/>
    <x v="0"/>
    <m/>
  </r>
  <r>
    <x v="21"/>
    <x v="7"/>
    <d v="2017-08-01T00:00:00"/>
    <x v="1"/>
    <n v="18"/>
    <n v="15"/>
    <n v="33"/>
    <m/>
    <x v="0"/>
    <m/>
  </r>
  <r>
    <x v="21"/>
    <x v="8"/>
    <d v="2017-09-01T00:00:00"/>
    <x v="7"/>
    <n v="1420"/>
    <n v="1335"/>
    <n v="2755"/>
    <m/>
    <x v="0"/>
    <m/>
  </r>
  <r>
    <x v="21"/>
    <x v="8"/>
    <d v="2017-09-01T00:00:00"/>
    <x v="8"/>
    <n v="800"/>
    <n v="653"/>
    <n v="1453"/>
    <m/>
    <x v="0"/>
    <m/>
  </r>
  <r>
    <x v="21"/>
    <x v="8"/>
    <d v="2017-09-01T00:00:00"/>
    <x v="6"/>
    <n v="396"/>
    <n v="336"/>
    <n v="732"/>
    <s v="KG"/>
    <x v="0"/>
    <m/>
  </r>
  <r>
    <x v="21"/>
    <x v="8"/>
    <d v="2017-09-01T00:00:00"/>
    <x v="6"/>
    <n v="145"/>
    <n v="119"/>
    <n v="264"/>
    <s v="zk"/>
    <x v="0"/>
    <m/>
  </r>
  <r>
    <x v="21"/>
    <x v="8"/>
    <d v="2017-09-01T00:00:00"/>
    <x v="1"/>
    <n v="20"/>
    <n v="12"/>
    <n v="32"/>
    <m/>
    <x v="0"/>
    <m/>
  </r>
  <r>
    <x v="21"/>
    <x v="8"/>
    <d v="2017-09-01T00:00:00"/>
    <x v="5"/>
    <n v="1285"/>
    <n v="1269"/>
    <n v="2554"/>
    <m/>
    <x v="0"/>
    <m/>
  </r>
  <r>
    <x v="21"/>
    <x v="8"/>
    <d v="2017-09-01T00:00:00"/>
    <x v="4"/>
    <n v="34835"/>
    <n v="31710"/>
    <n v="66545"/>
    <m/>
    <x v="0"/>
    <m/>
  </r>
  <r>
    <x v="21"/>
    <x v="8"/>
    <d v="2017-09-01T00:00:00"/>
    <x v="2"/>
    <n v="4358"/>
    <n v="3929"/>
    <n v="8287"/>
    <m/>
    <x v="0"/>
    <m/>
  </r>
  <r>
    <x v="21"/>
    <x v="8"/>
    <d v="2017-09-01T00:00:00"/>
    <x v="3"/>
    <n v="2497"/>
    <n v="2452"/>
    <n v="4949"/>
    <m/>
    <x v="0"/>
    <m/>
  </r>
  <r>
    <x v="21"/>
    <x v="9"/>
    <d v="2017-10-01T00:00:00"/>
    <x v="6"/>
    <n v="488"/>
    <n v="485"/>
    <n v="973"/>
    <s v="KG"/>
    <x v="0"/>
    <m/>
  </r>
  <r>
    <x v="21"/>
    <x v="9"/>
    <d v="2017-10-01T00:00:00"/>
    <x v="6"/>
    <n v="31"/>
    <n v="31"/>
    <n v="62"/>
    <s v="zk"/>
    <x v="0"/>
    <m/>
  </r>
  <r>
    <x v="21"/>
    <x v="9"/>
    <d v="2017-10-01T00:00:00"/>
    <x v="3"/>
    <n v="2469"/>
    <n v="2426"/>
    <n v="4895"/>
    <m/>
    <x v="0"/>
    <m/>
  </r>
  <r>
    <x v="21"/>
    <x v="9"/>
    <d v="2017-10-01T00:00:00"/>
    <x v="7"/>
    <n v="1493"/>
    <n v="1449"/>
    <n v="2942"/>
    <m/>
    <x v="0"/>
    <m/>
  </r>
  <r>
    <x v="21"/>
    <x v="9"/>
    <d v="2017-10-01T00:00:00"/>
    <x v="5"/>
    <n v="1348"/>
    <n v="1229"/>
    <n v="2577"/>
    <m/>
    <x v="0"/>
    <m/>
  </r>
  <r>
    <x v="21"/>
    <x v="9"/>
    <d v="2017-10-01T00:00:00"/>
    <x v="2"/>
    <n v="3504"/>
    <n v="3141"/>
    <n v="6645"/>
    <m/>
    <x v="0"/>
    <m/>
  </r>
  <r>
    <x v="21"/>
    <x v="9"/>
    <d v="2017-10-01T00:00:00"/>
    <x v="8"/>
    <n v="762"/>
    <n v="731"/>
    <n v="1493"/>
    <m/>
    <x v="0"/>
    <m/>
  </r>
  <r>
    <x v="21"/>
    <x v="10"/>
    <d v="2017-11-01T00:00:00"/>
    <x v="5"/>
    <n v="1392"/>
    <n v="1287"/>
    <n v="2679"/>
    <m/>
    <x v="0"/>
    <m/>
  </r>
  <r>
    <x v="21"/>
    <x v="10"/>
    <d v="2017-11-01T00:00:00"/>
    <x v="8"/>
    <n v="1906"/>
    <n v="777"/>
    <n v="2683"/>
    <s v="1140 Scenic Flights"/>
    <x v="0"/>
    <m/>
  </r>
  <r>
    <x v="21"/>
    <x v="10"/>
    <d v="2017-11-01T00:00:00"/>
    <x v="4"/>
    <n v="8895"/>
    <n v="8898"/>
    <n v="17793"/>
    <m/>
    <x v="0"/>
    <m/>
  </r>
  <r>
    <x v="21"/>
    <x v="10"/>
    <d v="2017-11-01T00:00:00"/>
    <x v="6"/>
    <n v="517"/>
    <n v="519"/>
    <n v="1036"/>
    <s v="KG"/>
    <x v="0"/>
    <m/>
  </r>
  <r>
    <x v="21"/>
    <x v="10"/>
    <d v="2017-11-01T00:00:00"/>
    <x v="1"/>
    <n v="18"/>
    <n v="8"/>
    <n v="26"/>
    <m/>
    <x v="0"/>
    <m/>
  </r>
  <r>
    <x v="21"/>
    <x v="10"/>
    <d v="2017-11-01T00:00:00"/>
    <x v="2"/>
    <n v="2108"/>
    <n v="2006"/>
    <n v="4114"/>
    <m/>
    <x v="0"/>
    <m/>
  </r>
  <r>
    <x v="21"/>
    <x v="10"/>
    <d v="2017-11-01T00:00:00"/>
    <x v="7"/>
    <n v="1564"/>
    <n v="1540"/>
    <n v="3104"/>
    <m/>
    <x v="0"/>
    <m/>
  </r>
  <r>
    <x v="21"/>
    <x v="10"/>
    <d v="2017-11-01T00:00:00"/>
    <x v="3"/>
    <n v="2448"/>
    <n v="2440"/>
    <n v="4888"/>
    <m/>
    <x v="0"/>
    <m/>
  </r>
  <r>
    <x v="21"/>
    <x v="9"/>
    <d v="2017-10-01T00:00:00"/>
    <x v="1"/>
    <n v="9"/>
    <n v="11"/>
    <n v="20"/>
    <m/>
    <x v="0"/>
    <m/>
  </r>
  <r>
    <x v="21"/>
    <x v="9"/>
    <d v="2017-10-01T00:00:00"/>
    <x v="4"/>
    <n v="19214"/>
    <n v="14707"/>
    <n v="33921"/>
    <m/>
    <x v="0"/>
    <m/>
  </r>
  <r>
    <x v="21"/>
    <x v="11"/>
    <d v="2017-12-01T00:00:00"/>
    <x v="1"/>
    <n v="15"/>
    <n v="14"/>
    <n v="29"/>
    <m/>
    <x v="0"/>
    <m/>
  </r>
  <r>
    <x v="21"/>
    <x v="11"/>
    <d v="2017-12-01T00:00:00"/>
    <x v="5"/>
    <n v="1488"/>
    <n v="1145"/>
    <n v="2633"/>
    <m/>
    <x v="0"/>
    <m/>
  </r>
  <r>
    <x v="21"/>
    <x v="11"/>
    <d v="2017-12-01T00:00:00"/>
    <x v="7"/>
    <n v="1555"/>
    <n v="1517"/>
    <n v="3072"/>
    <m/>
    <x v="0"/>
    <m/>
  </r>
  <r>
    <x v="21"/>
    <x v="11"/>
    <d v="2017-12-01T00:00:00"/>
    <x v="6"/>
    <n v="587"/>
    <n v="531"/>
    <n v="1118"/>
    <m/>
    <x v="0"/>
    <m/>
  </r>
  <r>
    <x v="21"/>
    <x v="11"/>
    <d v="2017-12-01T00:00:00"/>
    <x v="4"/>
    <n v="23726"/>
    <n v="26855"/>
    <n v="50581"/>
    <m/>
    <x v="0"/>
    <m/>
  </r>
  <r>
    <x v="21"/>
    <x v="11"/>
    <d v="2017-12-01T00:00:00"/>
    <x v="2"/>
    <n v="2315"/>
    <n v="2310"/>
    <n v="4625"/>
    <m/>
    <x v="0"/>
    <m/>
  </r>
  <r>
    <x v="21"/>
    <x v="11"/>
    <d v="2017-12-01T00:00:00"/>
    <x v="8"/>
    <n v="805"/>
    <n v="820"/>
    <n v="1625"/>
    <m/>
    <x v="0"/>
    <m/>
  </r>
  <r>
    <x v="21"/>
    <x v="11"/>
    <d v="2017-12-01T00:00:00"/>
    <x v="3"/>
    <n v="2102"/>
    <n v="2058"/>
    <n v="4160"/>
    <m/>
    <x v="0"/>
    <m/>
  </r>
  <r>
    <x v="22"/>
    <x v="0"/>
    <d v="2018-01-01T00:00:00"/>
    <x v="7"/>
    <n v="1429"/>
    <n v="1386"/>
    <n v="2815"/>
    <s v="United Airlines"/>
    <x v="0"/>
    <m/>
  </r>
  <r>
    <x v="21"/>
    <x v="0"/>
    <d v="2017-01-01T00:00:00"/>
    <x v="0"/>
    <n v="1035"/>
    <n v="1092"/>
    <n v="2127"/>
    <s v="Allegiant Air"/>
    <x v="1"/>
    <m/>
  </r>
  <r>
    <x v="21"/>
    <x v="0"/>
    <d v="2017-01-01T00:00:00"/>
    <x v="0"/>
    <n v="46"/>
    <n v="117"/>
    <n v="163"/>
    <s v="Allegiant Air Charter"/>
    <x v="2"/>
    <m/>
  </r>
  <r>
    <x v="21"/>
    <x v="0"/>
    <d v="2017-01-01T00:00:00"/>
    <x v="0"/>
    <n v="1688"/>
    <n v="1589"/>
    <n v="3277"/>
    <s v="Delta Airlines"/>
    <x v="1"/>
    <m/>
  </r>
  <r>
    <x v="21"/>
    <x v="0"/>
    <d v="2017-01-01T00:00:00"/>
    <x v="0"/>
    <n v="229"/>
    <n v="250"/>
    <n v="479"/>
    <s v="United Airlines"/>
    <x v="1"/>
    <m/>
  </r>
  <r>
    <x v="21"/>
    <x v="0"/>
    <d v="2017-01-01T00:00:00"/>
    <x v="0"/>
    <n v="3496"/>
    <n v="3544"/>
    <n v="7040"/>
    <s v="Trans State Airlines"/>
    <x v="1"/>
    <m/>
  </r>
  <r>
    <x v="21"/>
    <x v="1"/>
    <d v="2017-02-01T00:00:00"/>
    <x v="0"/>
    <n v="949"/>
    <n v="915"/>
    <n v="1864"/>
    <s v="Allegiant Air"/>
    <x v="1"/>
    <m/>
  </r>
  <r>
    <x v="21"/>
    <x v="1"/>
    <d v="2017-02-01T00:00:00"/>
    <x v="0"/>
    <n v="1543"/>
    <n v="1492"/>
    <n v="3035"/>
    <s v="Delta Airlines"/>
    <x v="1"/>
    <m/>
  </r>
  <r>
    <x v="21"/>
    <x v="1"/>
    <d v="2017-02-01T00:00:00"/>
    <x v="0"/>
    <n v="3896"/>
    <n v="3898"/>
    <n v="7794"/>
    <s v="Trans State Airlines"/>
    <x v="1"/>
    <m/>
  </r>
  <r>
    <x v="21"/>
    <x v="1"/>
    <d v="2017-02-01T00:00:00"/>
    <x v="0"/>
    <n v="105"/>
    <n v="105"/>
    <n v="210"/>
    <s v="XTRAirways"/>
    <x v="2"/>
    <m/>
  </r>
  <r>
    <x v="21"/>
    <x v="2"/>
    <d v="2017-03-01T00:00:00"/>
    <x v="0"/>
    <n v="1242"/>
    <n v="1145"/>
    <n v="2387"/>
    <s v="Allegiant Air"/>
    <x v="1"/>
    <m/>
  </r>
  <r>
    <x v="21"/>
    <x v="2"/>
    <d v="2017-03-01T00:00:00"/>
    <x v="0"/>
    <n v="2169"/>
    <n v="1917"/>
    <n v="4086"/>
    <s v="Delta Airlines"/>
    <x v="1"/>
    <m/>
  </r>
  <r>
    <x v="21"/>
    <x v="2"/>
    <d v="2017-03-01T00:00:00"/>
    <x v="0"/>
    <n v="3289"/>
    <n v="2806"/>
    <n v="6095"/>
    <s v="GoJet Airlines"/>
    <x v="1"/>
    <m/>
  </r>
  <r>
    <x v="21"/>
    <x v="2"/>
    <d v="2017-03-01T00:00:00"/>
    <x v="0"/>
    <n v="31"/>
    <n v="31"/>
    <n v="62"/>
    <s v="Sun Country"/>
    <x v="2"/>
    <m/>
  </r>
  <r>
    <x v="21"/>
    <x v="2"/>
    <d v="2017-03-01T00:00:00"/>
    <x v="0"/>
    <n v="140"/>
    <n v="137"/>
    <n v="277"/>
    <s v="Swift Air"/>
    <x v="2"/>
    <m/>
  </r>
  <r>
    <x v="21"/>
    <x v="2"/>
    <d v="2017-03-01T00:00:00"/>
    <x v="0"/>
    <n v="862"/>
    <n v="943"/>
    <n v="1805"/>
    <s v="Trans State Airlines"/>
    <x v="1"/>
    <m/>
  </r>
  <r>
    <x v="21"/>
    <x v="2"/>
    <d v="2017-03-01T00:00:00"/>
    <x v="0"/>
    <n v="791"/>
    <n v="970"/>
    <n v="1761"/>
    <s v="United Airlines"/>
    <x v="1"/>
    <m/>
  </r>
  <r>
    <x v="21"/>
    <x v="3"/>
    <d v="2017-04-01T00:00:00"/>
    <x v="0"/>
    <n v="1101"/>
    <n v="1165"/>
    <n v="2266"/>
    <s v="Allegiant Air"/>
    <x v="1"/>
    <m/>
  </r>
  <r>
    <x v="21"/>
    <x v="3"/>
    <d v="2017-04-01T00:00:00"/>
    <x v="0"/>
    <n v="1784"/>
    <n v="1917"/>
    <n v="3701"/>
    <s v="Delta Airlines"/>
    <x v="1"/>
    <m/>
  </r>
  <r>
    <x v="21"/>
    <x v="3"/>
    <d v="2017-04-01T00:00:00"/>
    <x v="0"/>
    <n v="3498"/>
    <n v="3276"/>
    <n v="6774"/>
    <s v="GoJet Airlines"/>
    <x v="1"/>
    <m/>
  </r>
  <r>
    <x v="21"/>
    <x v="3"/>
    <d v="2017-04-01T00:00:00"/>
    <x v="0"/>
    <n v="49"/>
    <n v="48"/>
    <n v="97"/>
    <s v="Sun Country"/>
    <x v="2"/>
    <m/>
  </r>
  <r>
    <x v="21"/>
    <x v="3"/>
    <d v="2017-04-01T00:00:00"/>
    <x v="0"/>
    <n v="769"/>
    <n v="1095"/>
    <n v="1864"/>
    <s v="Trans State Airlines"/>
    <x v="1"/>
    <m/>
  </r>
  <r>
    <x v="21"/>
    <x v="3"/>
    <d v="2017-04-01T00:00:00"/>
    <x v="0"/>
    <n v="110"/>
    <n v="195"/>
    <n v="305"/>
    <s v="United Airlines"/>
    <x v="1"/>
    <m/>
  </r>
  <r>
    <x v="21"/>
    <x v="4"/>
    <d v="2017-05-01T00:00:00"/>
    <x v="0"/>
    <n v="938"/>
    <n v="912"/>
    <n v="1850"/>
    <s v="Allegiant Air"/>
    <x v="1"/>
    <m/>
  </r>
  <r>
    <x v="21"/>
    <x v="4"/>
    <d v="2017-05-01T00:00:00"/>
    <x v="0"/>
    <n v="2243"/>
    <n v="2207"/>
    <n v="4450"/>
    <s v="Delta Airlines"/>
    <x v="1"/>
    <m/>
  </r>
  <r>
    <x v="21"/>
    <x v="4"/>
    <d v="2017-05-01T00:00:00"/>
    <x v="0"/>
    <n v="3503"/>
    <n v="3706"/>
    <n v="7209"/>
    <s v="GoJet Airlines"/>
    <x v="1"/>
    <m/>
  </r>
  <r>
    <x v="21"/>
    <x v="4"/>
    <d v="2017-05-01T00:00:00"/>
    <x v="0"/>
    <n v="141"/>
    <n v="141"/>
    <n v="282"/>
    <s v="Swift Air"/>
    <x v="2"/>
    <m/>
  </r>
  <r>
    <x v="21"/>
    <x v="4"/>
    <d v="2017-05-01T00:00:00"/>
    <x v="0"/>
    <n v="1258"/>
    <n v="1326"/>
    <n v="2584"/>
    <s v="Trans State Airlines"/>
    <x v="1"/>
    <m/>
  </r>
  <r>
    <x v="21"/>
    <x v="4"/>
    <d v="2017-05-01T00:00:00"/>
    <x v="0"/>
    <n v="71"/>
    <n v="40"/>
    <n v="111"/>
    <s v="United Airlines"/>
    <x v="1"/>
    <m/>
  </r>
  <r>
    <x v="21"/>
    <x v="5"/>
    <d v="2017-06-01T00:00:00"/>
    <x v="0"/>
    <n v="989"/>
    <n v="952"/>
    <n v="1941"/>
    <s v="Allegiant Air"/>
    <x v="1"/>
    <m/>
  </r>
  <r>
    <x v="21"/>
    <x v="5"/>
    <d v="2017-06-01T00:00:00"/>
    <x v="0"/>
    <n v="2494"/>
    <n v="2627"/>
    <n v="5121"/>
    <s v="Delta Airlines"/>
    <x v="1"/>
    <m/>
  </r>
  <r>
    <x v="21"/>
    <x v="5"/>
    <d v="2017-06-01T00:00:00"/>
    <x v="0"/>
    <n v="3257"/>
    <n v="3039"/>
    <n v="6296"/>
    <s v="GoJet Airlines"/>
    <x v="1"/>
    <m/>
  </r>
  <r>
    <x v="21"/>
    <x v="5"/>
    <d v="2017-06-01T00:00:00"/>
    <x v="0"/>
    <n v="2116"/>
    <n v="2323"/>
    <n v="4439"/>
    <s v="Trans State Airlines"/>
    <x v="1"/>
    <m/>
  </r>
  <r>
    <x v="21"/>
    <x v="5"/>
    <d v="2017-06-01T00:00:00"/>
    <x v="0"/>
    <n v="48"/>
    <n v="43"/>
    <n v="91"/>
    <s v="United Airlines"/>
    <x v="1"/>
    <m/>
  </r>
  <r>
    <x v="21"/>
    <x v="6"/>
    <d v="2017-07-01T00:00:00"/>
    <x v="0"/>
    <n v="1112"/>
    <n v="1107"/>
    <n v="2219"/>
    <s v="Allegiant Air"/>
    <x v="1"/>
    <m/>
  </r>
  <r>
    <x v="21"/>
    <x v="6"/>
    <d v="2017-07-01T00:00:00"/>
    <x v="0"/>
    <n v="2655"/>
    <n v="2654"/>
    <n v="5309"/>
    <s v="Delta Airlines"/>
    <x v="1"/>
    <m/>
  </r>
  <r>
    <x v="21"/>
    <x v="6"/>
    <d v="2017-07-01T00:00:00"/>
    <x v="0"/>
    <n v="2836"/>
    <n v="2729"/>
    <n v="5565"/>
    <s v="GoJet Airlines"/>
    <x v="1"/>
    <m/>
  </r>
  <r>
    <x v="21"/>
    <x v="6"/>
    <d v="2017-07-01T00:00:00"/>
    <x v="0"/>
    <n v="150"/>
    <n v="147"/>
    <n v="297"/>
    <s v="Swift Air"/>
    <x v="2"/>
    <m/>
  </r>
  <r>
    <x v="21"/>
    <x v="6"/>
    <d v="2017-07-01T00:00:00"/>
    <x v="0"/>
    <n v="2731"/>
    <n v="2504"/>
    <n v="5235"/>
    <s v="Trans State Airlines"/>
    <x v="1"/>
    <m/>
  </r>
  <r>
    <x v="21"/>
    <x v="6"/>
    <d v="2017-07-01T00:00:00"/>
    <x v="0"/>
    <n v="32"/>
    <n v="47"/>
    <n v="79"/>
    <s v="United Airlines"/>
    <x v="1"/>
    <m/>
  </r>
  <r>
    <x v="21"/>
    <x v="7"/>
    <d v="2017-08-01T00:00:00"/>
    <x v="0"/>
    <n v="486"/>
    <n v="529"/>
    <n v="1015"/>
    <s v="Allegiant Air"/>
    <x v="1"/>
    <m/>
  </r>
  <r>
    <x v="21"/>
    <x v="7"/>
    <d v="2017-08-01T00:00:00"/>
    <x v="0"/>
    <n v="2704"/>
    <n v="2686"/>
    <n v="5390"/>
    <s v="Delta Airlines"/>
    <x v="1"/>
    <m/>
  </r>
  <r>
    <x v="21"/>
    <x v="7"/>
    <d v="2017-08-01T00:00:00"/>
    <x v="0"/>
    <n v="3248"/>
    <n v="3149"/>
    <n v="6397"/>
    <s v="GoJet Airlines"/>
    <x v="1"/>
    <m/>
  </r>
  <r>
    <x v="21"/>
    <x v="7"/>
    <d v="2017-08-01T00:00:00"/>
    <x v="0"/>
    <n v="2480"/>
    <n v="2293"/>
    <n v="4773"/>
    <s v="Trans State Airlines"/>
    <x v="1"/>
    <m/>
  </r>
  <r>
    <x v="21"/>
    <x v="7"/>
    <d v="2017-08-01T00:00:00"/>
    <x v="0"/>
    <n v="0"/>
    <n v="0"/>
    <n v="0"/>
    <s v="United Airlines"/>
    <x v="1"/>
    <m/>
  </r>
  <r>
    <x v="21"/>
    <x v="8"/>
    <d v="2017-09-01T00:00:00"/>
    <x v="0"/>
    <n v="2065"/>
    <n v="2124"/>
    <n v="4189"/>
    <s v="Delta Airlines"/>
    <x v="1"/>
    <m/>
  </r>
  <r>
    <x v="21"/>
    <x v="8"/>
    <d v="2017-09-01T00:00:00"/>
    <x v="0"/>
    <n v="3301"/>
    <n v="3125"/>
    <n v="6426"/>
    <s v="GoJet Airlines"/>
    <x v="1"/>
    <m/>
  </r>
  <r>
    <x v="21"/>
    <x v="8"/>
    <d v="2017-09-01T00:00:00"/>
    <x v="0"/>
    <n v="123"/>
    <n v="123"/>
    <n v="246"/>
    <s v="Swift Air"/>
    <x v="2"/>
    <m/>
  </r>
  <r>
    <x v="21"/>
    <x v="8"/>
    <d v="2017-09-01T00:00:00"/>
    <x v="0"/>
    <n v="1585"/>
    <n v="1592"/>
    <n v="3177"/>
    <s v="Trans State Airlines"/>
    <x v="1"/>
    <m/>
  </r>
  <r>
    <x v="21"/>
    <x v="9"/>
    <d v="2017-10-01T00:00:00"/>
    <x v="0"/>
    <n v="885"/>
    <n v="821"/>
    <n v="1706"/>
    <s v="Allegiant Air"/>
    <x v="1"/>
    <m/>
  </r>
  <r>
    <x v="21"/>
    <x v="9"/>
    <d v="2017-10-01T00:00:00"/>
    <x v="0"/>
    <n v="2310"/>
    <n v="2263"/>
    <n v="4573"/>
    <s v="Delta Airlines"/>
    <x v="1"/>
    <m/>
  </r>
  <r>
    <x v="21"/>
    <x v="9"/>
    <d v="2017-10-01T00:00:00"/>
    <x v="0"/>
    <n v="829"/>
    <n v="759"/>
    <n v="1588"/>
    <s v="GoJet Airlines"/>
    <x v="1"/>
    <m/>
  </r>
  <r>
    <x v="21"/>
    <x v="9"/>
    <d v="2017-10-01T00:00:00"/>
    <x v="0"/>
    <n v="63"/>
    <n v="62"/>
    <n v="125"/>
    <s v="Sun Country"/>
    <x v="2"/>
    <m/>
  </r>
  <r>
    <x v="21"/>
    <x v="9"/>
    <d v="2017-10-01T00:00:00"/>
    <x v="0"/>
    <n v="3133"/>
    <n v="2991"/>
    <n v="6124"/>
    <s v="Trans State Airlines"/>
    <x v="1"/>
    <m/>
  </r>
  <r>
    <x v="21"/>
    <x v="9"/>
    <d v="2017-10-01T00:00:00"/>
    <x v="0"/>
    <n v="952"/>
    <n v="929"/>
    <n v="1881"/>
    <s v="United Airlines"/>
    <x v="1"/>
    <m/>
  </r>
  <r>
    <x v="21"/>
    <x v="10"/>
    <d v="2017-11-01T00:00:00"/>
    <x v="0"/>
    <n v="1119"/>
    <n v="1059"/>
    <n v="2178"/>
    <s v="Allegiant Air"/>
    <x v="1"/>
    <m/>
  </r>
  <r>
    <x v="21"/>
    <x v="10"/>
    <d v="2017-11-01T00:00:00"/>
    <x v="0"/>
    <n v="2297"/>
    <n v="2226"/>
    <n v="4523"/>
    <s v="Delta Airlines"/>
    <x v="1"/>
    <m/>
  </r>
  <r>
    <x v="21"/>
    <x v="10"/>
    <d v="2017-11-01T00:00:00"/>
    <x v="0"/>
    <n v="2240"/>
    <n v="1900"/>
    <n v="4140"/>
    <s v="GoJet Airlines"/>
    <x v="1"/>
    <m/>
  </r>
  <r>
    <x v="21"/>
    <x v="10"/>
    <d v="2017-11-01T00:00:00"/>
    <x v="0"/>
    <n v="105"/>
    <n v="105"/>
    <n v="210"/>
    <s v="Swift Air"/>
    <x v="2"/>
    <m/>
  </r>
  <r>
    <x v="21"/>
    <x v="10"/>
    <d v="2017-11-01T00:00:00"/>
    <x v="0"/>
    <n v="1317"/>
    <n v="1501"/>
    <n v="2818"/>
    <s v="Trans State Airlines"/>
    <x v="1"/>
    <m/>
  </r>
  <r>
    <x v="21"/>
    <x v="10"/>
    <d v="2017-11-01T00:00:00"/>
    <x v="0"/>
    <n v="1151"/>
    <n v="1317"/>
    <n v="2468"/>
    <s v="United Airlines"/>
    <x v="1"/>
    <m/>
  </r>
  <r>
    <x v="21"/>
    <x v="11"/>
    <d v="2017-12-01T00:00:00"/>
    <x v="0"/>
    <n v="1395"/>
    <n v="1408"/>
    <n v="2803"/>
    <s v="Allegiant Air"/>
    <x v="1"/>
    <m/>
  </r>
  <r>
    <x v="21"/>
    <x v="11"/>
    <d v="2017-12-01T00:00:00"/>
    <x v="0"/>
    <n v="2304"/>
    <n v="2106"/>
    <n v="4410"/>
    <s v="Delta Airlines"/>
    <x v="1"/>
    <m/>
  </r>
  <r>
    <x v="21"/>
    <x v="11"/>
    <d v="2017-12-01T00:00:00"/>
    <x v="0"/>
    <n v="2815"/>
    <n v="2708"/>
    <n v="5523"/>
    <s v="GoJet Airlines"/>
    <x v="1"/>
    <m/>
  </r>
  <r>
    <x v="21"/>
    <x v="11"/>
    <d v="2017-12-01T00:00:00"/>
    <x v="0"/>
    <n v="33"/>
    <n v="33"/>
    <n v="66"/>
    <s v="Sun Country"/>
    <x v="2"/>
    <m/>
  </r>
  <r>
    <x v="21"/>
    <x v="11"/>
    <d v="2017-12-01T00:00:00"/>
    <x v="0"/>
    <n v="2221"/>
    <n v="2442"/>
    <n v="4663"/>
    <s v="Trans State Airlines"/>
    <x v="1"/>
    <m/>
  </r>
  <r>
    <x v="22"/>
    <x v="0"/>
    <d v="2018-01-01T00:00:00"/>
    <x v="1"/>
    <n v="14"/>
    <n v="8"/>
    <n v="22"/>
    <s v="zk"/>
    <x v="1"/>
    <m/>
  </r>
  <r>
    <x v="22"/>
    <x v="0"/>
    <d v="2018-01-01T00:00:00"/>
    <x v="1"/>
    <n v="141"/>
    <n v="141"/>
    <n v="282"/>
    <s v="Swift Air"/>
    <x v="2"/>
    <m/>
  </r>
  <r>
    <x v="22"/>
    <x v="1"/>
    <d v="2018-02-01T00:00:00"/>
    <x v="1"/>
    <n v="7"/>
    <n v="8"/>
    <n v="15"/>
    <s v="zk"/>
    <x v="1"/>
    <m/>
  </r>
  <r>
    <x v="22"/>
    <x v="0"/>
    <d v="2018-01-01T00:00:00"/>
    <x v="5"/>
    <n v="1067"/>
    <n v="1321"/>
    <n v="2388"/>
    <s v="United Airlines"/>
    <x v="1"/>
    <m/>
  </r>
  <r>
    <x v="22"/>
    <x v="1"/>
    <d v="2018-02-01T00:00:00"/>
    <x v="5"/>
    <n v="1091"/>
    <n v="1002"/>
    <n v="2093"/>
    <s v="United Airlines"/>
    <x v="1"/>
    <m/>
  </r>
  <r>
    <x v="22"/>
    <x v="1"/>
    <d v="2018-02-01T00:00:00"/>
    <x v="7"/>
    <n v="1272"/>
    <n v="1311"/>
    <n v="2583"/>
    <s v="United Airlines"/>
    <x v="1"/>
    <m/>
  </r>
  <r>
    <x v="22"/>
    <x v="0"/>
    <d v="2018-01-01T00:00:00"/>
    <x v="7"/>
    <n v="76"/>
    <n v="76"/>
    <n v="152"/>
    <s v="Delta Airlines"/>
    <x v="1"/>
    <m/>
  </r>
  <r>
    <x v="22"/>
    <x v="0"/>
    <d v="2018-01-01T00:00:00"/>
    <x v="6"/>
    <n v="512"/>
    <n v="502"/>
    <n v="1014"/>
    <s v="KG"/>
    <x v="1"/>
    <m/>
  </r>
  <r>
    <x v="22"/>
    <x v="1"/>
    <d v="2018-02-01T00:00:00"/>
    <x v="6"/>
    <n v="505"/>
    <n v="511"/>
    <n v="1016"/>
    <s v="KG"/>
    <x v="1"/>
    <m/>
  </r>
  <r>
    <x v="22"/>
    <x v="0"/>
    <d v="2018-01-01T00:00:00"/>
    <x v="0"/>
    <n v="68"/>
    <n v="136"/>
    <n v="204"/>
    <s v="Allegiant Air"/>
    <x v="1"/>
    <m/>
  </r>
  <r>
    <x v="22"/>
    <x v="0"/>
    <d v="2018-01-01T00:00:00"/>
    <x v="0"/>
    <n v="2030"/>
    <n v="1852"/>
    <n v="3882"/>
    <s v="Delta Airlines"/>
    <x v="1"/>
    <m/>
  </r>
  <r>
    <x v="22"/>
    <x v="0"/>
    <d v="2018-01-01T00:00:00"/>
    <x v="0"/>
    <n v="1547"/>
    <n v="1579"/>
    <n v="3126"/>
    <s v="GoJet Airlines"/>
    <x v="1"/>
    <m/>
  </r>
  <r>
    <x v="22"/>
    <x v="0"/>
    <d v="2018-01-01T00:00:00"/>
    <x v="0"/>
    <n v="73"/>
    <n v="73"/>
    <n v="146"/>
    <s v="Swift Air"/>
    <x v="2"/>
    <m/>
  </r>
  <r>
    <x v="22"/>
    <x v="0"/>
    <d v="2018-01-01T00:00:00"/>
    <x v="0"/>
    <n v="1931"/>
    <n v="1951"/>
    <n v="3882"/>
    <s v="Trans State Airlines"/>
    <x v="1"/>
    <m/>
  </r>
  <r>
    <x v="22"/>
    <x v="0"/>
    <d v="2018-01-01T00:00:00"/>
    <x v="0"/>
    <n v="850"/>
    <n v="779"/>
    <n v="1629"/>
    <s v="United Airlines"/>
    <x v="1"/>
    <m/>
  </r>
  <r>
    <x v="22"/>
    <x v="1"/>
    <d v="2018-02-01T00:00:00"/>
    <x v="0"/>
    <n v="1857"/>
    <n v="1710"/>
    <n v="3567"/>
    <s v="Delta Airlines"/>
    <x v="1"/>
    <m/>
  </r>
  <r>
    <x v="22"/>
    <x v="1"/>
    <d v="2018-02-01T00:00:00"/>
    <x v="0"/>
    <n v="1415"/>
    <n v="1408"/>
    <n v="2823"/>
    <s v="GoJet Airlines"/>
    <x v="1"/>
    <m/>
  </r>
  <r>
    <x v="22"/>
    <x v="1"/>
    <d v="2018-02-01T00:00:00"/>
    <x v="0"/>
    <n v="2052"/>
    <n v="2248"/>
    <n v="4300"/>
    <s v="Trans State Airlines"/>
    <x v="1"/>
    <m/>
  </r>
  <r>
    <x v="22"/>
    <x v="1"/>
    <d v="2018-02-01T00:00:00"/>
    <x v="0"/>
    <n v="621"/>
    <n v="525"/>
    <n v="1146"/>
    <s v="United Airlines"/>
    <x v="1"/>
    <m/>
  </r>
  <r>
    <x v="22"/>
    <x v="0"/>
    <d v="2018-01-01T00:00:00"/>
    <x v="8"/>
    <n v="753"/>
    <n v="655"/>
    <n v="1408"/>
    <s v="KG"/>
    <x v="1"/>
    <m/>
  </r>
  <r>
    <x v="22"/>
    <x v="1"/>
    <d v="2018-02-01T00:00:00"/>
    <x v="8"/>
    <n v="686"/>
    <n v="706"/>
    <n v="1392"/>
    <s v="KG"/>
    <x v="1"/>
    <m/>
  </r>
  <r>
    <x v="22"/>
    <x v="0"/>
    <d v="2018-01-01T00:00:00"/>
    <x v="3"/>
    <n v="1920"/>
    <n v="1922"/>
    <n v="3842"/>
    <s v="United Airlines"/>
    <x v="1"/>
    <m/>
  </r>
  <r>
    <x v="22"/>
    <x v="1"/>
    <d v="2018-02-01T00:00:00"/>
    <x v="3"/>
    <n v="2074"/>
    <n v="2011"/>
    <n v="4085"/>
    <s v="United Airlines"/>
    <x v="1"/>
    <m/>
  </r>
  <r>
    <x v="22"/>
    <x v="0"/>
    <d v="2018-01-01T00:00:00"/>
    <x v="2"/>
    <n v="1819"/>
    <n v="1778"/>
    <n v="3597"/>
    <s v="Delta Airlines"/>
    <x v="1"/>
    <m/>
  </r>
  <r>
    <x v="22"/>
    <x v="1"/>
    <d v="2018-02-01T00:00:00"/>
    <x v="2"/>
    <n v="1630"/>
    <n v="1639"/>
    <n v="3269"/>
    <s v="Delta Airlines"/>
    <x v="1"/>
    <m/>
  </r>
  <r>
    <x v="22"/>
    <x v="0"/>
    <d v="2018-01-01T00:00:00"/>
    <x v="4"/>
    <n v="35589"/>
    <n v="29398"/>
    <n v="64987"/>
    <m/>
    <x v="1"/>
    <m/>
  </r>
  <r>
    <x v="22"/>
    <x v="1"/>
    <d v="2018-02-01T00:00:00"/>
    <x v="4"/>
    <n v="32033.279999999999"/>
    <n v="32685.119999999999"/>
    <n v="64718.399999999994"/>
    <m/>
    <x v="1"/>
    <m/>
  </r>
  <r>
    <x v="22"/>
    <x v="2"/>
    <d v="2018-03-01T00:00:00"/>
    <x v="7"/>
    <n v="1525"/>
    <n v="1388"/>
    <n v="2913"/>
    <s v="United Airlines"/>
    <x v="1"/>
    <m/>
  </r>
  <r>
    <x v="22"/>
    <x v="2"/>
    <d v="2018-03-01T00:00:00"/>
    <x v="1"/>
    <n v="0"/>
    <n v="0"/>
    <n v="0"/>
    <s v="zk"/>
    <x v="1"/>
    <s v="Did not release report"/>
  </r>
  <r>
    <x v="22"/>
    <x v="2"/>
    <d v="2018-03-01T00:00:00"/>
    <x v="5"/>
    <n v="1232"/>
    <n v="1214"/>
    <n v="2446"/>
    <s v="United Airlines"/>
    <x v="1"/>
    <m/>
  </r>
  <r>
    <x v="22"/>
    <x v="2"/>
    <d v="2018-03-01T00:00:00"/>
    <x v="8"/>
    <n v="815"/>
    <n v="795"/>
    <n v="1610"/>
    <s v="KG"/>
    <x v="1"/>
    <m/>
  </r>
  <r>
    <x v="22"/>
    <x v="2"/>
    <d v="2018-03-01T00:00:00"/>
    <x v="6"/>
    <n v="545"/>
    <n v="523"/>
    <n v="1068"/>
    <s v="KG"/>
    <x v="1"/>
    <m/>
  </r>
  <r>
    <x v="22"/>
    <x v="2"/>
    <d v="2018-03-01T00:00:00"/>
    <x v="2"/>
    <n v="1546"/>
    <n v="1484"/>
    <n v="3030"/>
    <s v="United Airlines"/>
    <x v="1"/>
    <m/>
  </r>
  <r>
    <x v="22"/>
    <x v="2"/>
    <d v="2018-03-01T00:00:00"/>
    <x v="2"/>
    <n v="837"/>
    <n v="675"/>
    <n v="1512"/>
    <s v="Delta Airlines"/>
    <x v="1"/>
    <m/>
  </r>
  <r>
    <x v="22"/>
    <x v="2"/>
    <d v="2018-03-01T00:00:00"/>
    <x v="3"/>
    <n v="2428"/>
    <n v="2206"/>
    <n v="4634"/>
    <s v="United Airlines"/>
    <x v="1"/>
    <m/>
  </r>
  <r>
    <x v="22"/>
    <x v="3"/>
    <d v="2018-04-01T00:00:00"/>
    <x v="5"/>
    <n v="1300"/>
    <n v="1239"/>
    <n v="2539"/>
    <s v="United Airlines"/>
    <x v="1"/>
    <m/>
  </r>
  <r>
    <x v="22"/>
    <x v="2"/>
    <d v="2018-03-01T00:00:00"/>
    <x v="0"/>
    <n v="2263"/>
    <n v="2106"/>
    <n v="4369"/>
    <s v="Delta Airlines"/>
    <x v="1"/>
    <m/>
  </r>
  <r>
    <x v="22"/>
    <x v="2"/>
    <d v="2018-03-01T00:00:00"/>
    <x v="0"/>
    <n v="2170"/>
    <n v="1859"/>
    <n v="4029"/>
    <s v="GoJet Airlines"/>
    <x v="1"/>
    <m/>
  </r>
  <r>
    <x v="22"/>
    <x v="2"/>
    <d v="2018-03-01T00:00:00"/>
    <x v="0"/>
    <n v="2848"/>
    <n v="2912"/>
    <n v="5760"/>
    <s v="Trans State Airlines"/>
    <x v="1"/>
    <m/>
  </r>
  <r>
    <x v="22"/>
    <x v="2"/>
    <d v="2018-03-01T00:00:00"/>
    <x v="0"/>
    <n v="31"/>
    <n v="35"/>
    <n v="66"/>
    <s v="United Airlines"/>
    <x v="1"/>
    <m/>
  </r>
  <r>
    <x v="22"/>
    <x v="2"/>
    <d v="2018-03-01T00:00:00"/>
    <x v="0"/>
    <n v="148"/>
    <n v="150"/>
    <n v="298"/>
    <s v="Swift Air"/>
    <x v="2"/>
    <m/>
  </r>
  <r>
    <x v="22"/>
    <x v="2"/>
    <d v="2018-03-01T00:00:00"/>
    <x v="0"/>
    <n v="48"/>
    <n v="48"/>
    <n v="96"/>
    <s v="Sun Country"/>
    <x v="2"/>
    <m/>
  </r>
  <r>
    <x v="22"/>
    <x v="3"/>
    <d v="2018-04-01T00:00:00"/>
    <x v="0"/>
    <n v="2122"/>
    <n v="2200"/>
    <n v="4322"/>
    <s v="Delta Airlines"/>
    <x v="1"/>
    <m/>
  </r>
  <r>
    <x v="22"/>
    <x v="3"/>
    <d v="2018-04-01T00:00:00"/>
    <x v="0"/>
    <n v="2494"/>
    <n v="2606"/>
    <n v="5100"/>
    <s v="GoJet Airlines"/>
    <x v="1"/>
    <m/>
  </r>
  <r>
    <x v="22"/>
    <x v="3"/>
    <d v="2018-04-01T00:00:00"/>
    <x v="0"/>
    <n v="2191"/>
    <n v="2312"/>
    <n v="4503"/>
    <s v="Trans State Airlines"/>
    <x v="1"/>
    <m/>
  </r>
  <r>
    <x v="22"/>
    <x v="3"/>
    <d v="2018-04-01T00:00:00"/>
    <x v="0"/>
    <n v="92"/>
    <n v="88"/>
    <n v="180"/>
    <s v="United Airlines"/>
    <x v="1"/>
    <m/>
  </r>
  <r>
    <x v="22"/>
    <x v="2"/>
    <d v="2018-03-01T00:00:00"/>
    <x v="4"/>
    <n v="36133"/>
    <n v="31639"/>
    <n v="67772"/>
    <m/>
    <x v="1"/>
    <m/>
  </r>
  <r>
    <x v="22"/>
    <x v="3"/>
    <d v="2018-04-01T00:00:00"/>
    <x v="4"/>
    <n v="12239"/>
    <n v="10941"/>
    <n v="23180"/>
    <m/>
    <x v="1"/>
    <m/>
  </r>
  <r>
    <x v="22"/>
    <x v="3"/>
    <d v="2018-04-01T00:00:00"/>
    <x v="1"/>
    <n v="0"/>
    <n v="0"/>
    <n v="0"/>
    <m/>
    <x v="1"/>
    <m/>
  </r>
  <r>
    <x v="22"/>
    <x v="3"/>
    <d v="2018-04-01T00:00:00"/>
    <x v="6"/>
    <n v="551"/>
    <n v="604"/>
    <n v="1155"/>
    <s v="KG"/>
    <x v="1"/>
    <m/>
  </r>
  <r>
    <x v="22"/>
    <x v="3"/>
    <d v="2018-04-01T00:00:00"/>
    <x v="8"/>
    <n v="686"/>
    <n v="661"/>
    <n v="1347"/>
    <s v="KG"/>
    <x v="1"/>
    <m/>
  </r>
  <r>
    <x v="22"/>
    <x v="3"/>
    <d v="2018-04-01T00:00:00"/>
    <x v="2"/>
    <n v="1723"/>
    <n v="1987"/>
    <n v="3710"/>
    <s v="United Airlines"/>
    <x v="1"/>
    <m/>
  </r>
  <r>
    <x v="22"/>
    <x v="3"/>
    <d v="2018-04-01T00:00:00"/>
    <x v="2"/>
    <n v="668"/>
    <n v="597"/>
    <n v="1265"/>
    <s v="Delta Airlines"/>
    <x v="1"/>
    <m/>
  </r>
  <r>
    <x v="22"/>
    <x v="3"/>
    <d v="2018-04-01T00:00:00"/>
    <x v="7"/>
    <n v="1581"/>
    <n v="1689"/>
    <n v="3270"/>
    <s v="United Airlines"/>
    <x v="1"/>
    <m/>
  </r>
  <r>
    <x v="22"/>
    <x v="3"/>
    <d v="2018-04-01T00:00:00"/>
    <x v="3"/>
    <n v="2219"/>
    <n v="2461"/>
    <n v="4680"/>
    <s v="United Airlines"/>
    <x v="1"/>
    <m/>
  </r>
  <r>
    <x v="22"/>
    <x v="4"/>
    <d v="2018-05-01T00:00:00"/>
    <x v="1"/>
    <n v="0"/>
    <n v="0"/>
    <n v="0"/>
    <m/>
    <x v="0"/>
    <m/>
  </r>
  <r>
    <x v="22"/>
    <x v="4"/>
    <d v="2018-05-01T00:00:00"/>
    <x v="5"/>
    <n v="1469"/>
    <n v="1416"/>
    <n v="2885"/>
    <s v="United Airlines"/>
    <x v="1"/>
    <m/>
  </r>
  <r>
    <x v="22"/>
    <x v="4"/>
    <d v="2018-05-01T00:00:00"/>
    <x v="7"/>
    <n v="2012"/>
    <n v="1935"/>
    <n v="3947"/>
    <s v="United Airlines"/>
    <x v="1"/>
    <m/>
  </r>
  <r>
    <x v="22"/>
    <x v="4"/>
    <d v="2018-05-01T00:00:00"/>
    <x v="7"/>
    <n v="82"/>
    <n v="82"/>
    <n v="164"/>
    <s v="Swift Air"/>
    <x v="2"/>
    <m/>
  </r>
  <r>
    <x v="22"/>
    <x v="4"/>
    <d v="2018-05-01T00:00:00"/>
    <x v="0"/>
    <n v="2290"/>
    <n v="2236"/>
    <n v="4526"/>
    <s v="Delta Airlines"/>
    <x v="1"/>
    <m/>
  </r>
  <r>
    <x v="22"/>
    <x v="4"/>
    <d v="2018-05-01T00:00:00"/>
    <x v="0"/>
    <n v="2471"/>
    <n v="2385"/>
    <n v="4856"/>
    <s v="GoJet Airlines"/>
    <x v="1"/>
    <m/>
  </r>
  <r>
    <x v="22"/>
    <x v="4"/>
    <d v="2018-05-01T00:00:00"/>
    <x v="0"/>
    <n v="2242"/>
    <n v="2300"/>
    <n v="4542"/>
    <s v="Trans State Airlines"/>
    <x v="1"/>
    <m/>
  </r>
  <r>
    <x v="22"/>
    <x v="4"/>
    <d v="2018-05-01T00:00:00"/>
    <x v="0"/>
    <n v="40"/>
    <n v="46"/>
    <n v="86"/>
    <s v="United Airlines"/>
    <x v="1"/>
    <m/>
  </r>
  <r>
    <x v="22"/>
    <x v="4"/>
    <d v="2018-05-01T00:00:00"/>
    <x v="0"/>
    <n v="36"/>
    <m/>
    <n v="36"/>
    <s v="Sun Country"/>
    <x v="2"/>
    <m/>
  </r>
  <r>
    <x v="22"/>
    <x v="4"/>
    <d v="2018-05-01T00:00:00"/>
    <x v="6"/>
    <n v="547"/>
    <n v="557"/>
    <n v="1104"/>
    <s v="KG"/>
    <x v="1"/>
    <m/>
  </r>
  <r>
    <x v="22"/>
    <x v="4"/>
    <d v="2018-05-01T00:00:00"/>
    <x v="4"/>
    <n v="12239"/>
    <n v="1373"/>
    <n v="13612"/>
    <m/>
    <x v="1"/>
    <m/>
  </r>
  <r>
    <x v="22"/>
    <x v="4"/>
    <d v="2018-05-01T00:00:00"/>
    <x v="2"/>
    <n v="2441"/>
    <n v="2705"/>
    <n v="5146"/>
    <s v="United Airlines"/>
    <x v="1"/>
    <m/>
  </r>
  <r>
    <x v="22"/>
    <x v="4"/>
    <d v="2018-05-01T00:00:00"/>
    <x v="2"/>
    <n v="1210"/>
    <n v="964"/>
    <n v="2174"/>
    <s v="Delta Airlines"/>
    <x v="1"/>
    <m/>
  </r>
  <r>
    <x v="22"/>
    <x v="3"/>
    <d v="2018-04-01T00:00:00"/>
    <x v="3"/>
    <n v="152"/>
    <n v="152"/>
    <n v="304"/>
    <s v="Swift Air"/>
    <x v="2"/>
    <m/>
  </r>
  <r>
    <x v="22"/>
    <x v="4"/>
    <d v="2018-05-01T00:00:00"/>
    <x v="8"/>
    <n v="787"/>
    <n v="793"/>
    <n v="1580"/>
    <s v="KG"/>
    <x v="1"/>
    <m/>
  </r>
  <r>
    <x v="22"/>
    <x v="4"/>
    <d v="2018-05-01T00:00:00"/>
    <x v="3"/>
    <n v="2520"/>
    <n v="2596"/>
    <n v="5116"/>
    <s v="United Airlines"/>
    <x v="1"/>
    <m/>
  </r>
  <r>
    <x v="22"/>
    <x v="5"/>
    <d v="2018-06-01T00:00:00"/>
    <x v="5"/>
    <n v="1435"/>
    <n v="1443"/>
    <n v="2878"/>
    <s v="United Airlines"/>
    <x v="1"/>
    <m/>
  </r>
  <r>
    <x v="22"/>
    <x v="5"/>
    <d v="2018-06-01T00:00:00"/>
    <x v="1"/>
    <n v="0"/>
    <n v="0"/>
    <n v="0"/>
    <m/>
    <x v="1"/>
    <m/>
  </r>
  <r>
    <x v="22"/>
    <x v="5"/>
    <d v="2018-06-01T00:00:00"/>
    <x v="7"/>
    <n v="2014"/>
    <n v="2031"/>
    <n v="4045"/>
    <s v="United Airlines"/>
    <x v="1"/>
    <m/>
  </r>
  <r>
    <x v="22"/>
    <x v="5"/>
    <d v="2018-06-01T00:00:00"/>
    <x v="6"/>
    <m/>
    <m/>
    <n v="0"/>
    <m/>
    <x v="0"/>
    <m/>
  </r>
  <r>
    <x v="22"/>
    <x v="6"/>
    <d v="2018-07-01T00:00:00"/>
    <x v="6"/>
    <n v="657"/>
    <n v="621"/>
    <n v="1278"/>
    <s v="KG"/>
    <x v="1"/>
    <m/>
  </r>
  <r>
    <x v="22"/>
    <x v="6"/>
    <d v="2018-07-01T00:00:00"/>
    <x v="8"/>
    <n v="899"/>
    <n v="900"/>
    <n v="1799"/>
    <s v="KG"/>
    <x v="1"/>
    <m/>
  </r>
  <r>
    <x v="22"/>
    <x v="6"/>
    <d v="2018-07-01T00:00:00"/>
    <x v="3"/>
    <n v="2493"/>
    <n v="2515"/>
    <n v="5008"/>
    <s v="United Airlines"/>
    <x v="0"/>
    <m/>
  </r>
  <r>
    <x v="22"/>
    <x v="6"/>
    <d v="2018-07-01T00:00:00"/>
    <x v="5"/>
    <n v="1406"/>
    <n v="1424"/>
    <n v="2830"/>
    <s v="United Airlines"/>
    <x v="1"/>
    <m/>
  </r>
  <r>
    <x v="22"/>
    <x v="5"/>
    <d v="2018-06-01T00:00:00"/>
    <x v="0"/>
    <n v="2285"/>
    <n v="2257"/>
    <n v="4542"/>
    <s v="Delta Airlines"/>
    <x v="1"/>
    <m/>
  </r>
  <r>
    <x v="22"/>
    <x v="5"/>
    <d v="2018-06-01T00:00:00"/>
    <x v="0"/>
    <n v="536"/>
    <n v="489"/>
    <n v="1025"/>
    <s v="GoJet Airlines"/>
    <x v="1"/>
    <m/>
  </r>
  <r>
    <x v="22"/>
    <x v="5"/>
    <d v="2018-06-01T00:00:00"/>
    <x v="0"/>
    <n v="2955"/>
    <n v="2994"/>
    <n v="5949"/>
    <s v="Trans State Airlines"/>
    <x v="1"/>
    <m/>
  </r>
  <r>
    <x v="22"/>
    <x v="5"/>
    <d v="2018-06-01T00:00:00"/>
    <x v="0"/>
    <n v="1820"/>
    <n v="2049"/>
    <n v="3869"/>
    <s v="United Airlines"/>
    <x v="1"/>
    <m/>
  </r>
  <r>
    <x v="22"/>
    <x v="5"/>
    <d v="2018-06-01T00:00:00"/>
    <x v="0"/>
    <n v="46"/>
    <n v="45"/>
    <n v="91"/>
    <s v="Sun Country"/>
    <x v="2"/>
    <m/>
  </r>
  <r>
    <x v="22"/>
    <x v="6"/>
    <d v="2018-07-01T00:00:00"/>
    <x v="0"/>
    <n v="2146"/>
    <n v="2021"/>
    <n v="4167"/>
    <s v="Delta Airlines"/>
    <x v="1"/>
    <m/>
  </r>
  <r>
    <x v="22"/>
    <x v="6"/>
    <d v="2018-07-01T00:00:00"/>
    <x v="0"/>
    <n v="536"/>
    <n v="489"/>
    <n v="1025"/>
    <s v="GoJet Airlines"/>
    <x v="1"/>
    <m/>
  </r>
  <r>
    <x v="22"/>
    <x v="6"/>
    <d v="2018-07-01T00:00:00"/>
    <x v="0"/>
    <n v="3295"/>
    <n v="3226"/>
    <n v="6521"/>
    <s v="Trans State Airlines"/>
    <x v="1"/>
    <m/>
  </r>
  <r>
    <x v="22"/>
    <x v="6"/>
    <d v="2018-07-01T00:00:00"/>
    <x v="0"/>
    <n v="2361"/>
    <n v="2367"/>
    <n v="4728"/>
    <s v="United Airlines"/>
    <x v="1"/>
    <m/>
  </r>
  <r>
    <x v="22"/>
    <x v="6"/>
    <d v="2018-07-01T00:00:00"/>
    <x v="0"/>
    <n v="150"/>
    <n v="150"/>
    <n v="300"/>
    <s v="Swift Air"/>
    <x v="2"/>
    <m/>
  </r>
  <r>
    <x v="22"/>
    <x v="5"/>
    <d v="2018-06-01T00:00:00"/>
    <x v="3"/>
    <n v="2652"/>
    <n v="2893"/>
    <n v="5545"/>
    <s v="United Airlines"/>
    <x v="1"/>
    <m/>
  </r>
  <r>
    <x v="22"/>
    <x v="5"/>
    <d v="2018-06-01T00:00:00"/>
    <x v="2"/>
    <n v="3510"/>
    <n v="3842"/>
    <n v="7352"/>
    <s v="United Airlines"/>
    <x v="1"/>
    <m/>
  </r>
  <r>
    <x v="22"/>
    <x v="5"/>
    <d v="2018-06-01T00:00:00"/>
    <x v="2"/>
    <n v="1624"/>
    <n v="1388"/>
    <n v="3012"/>
    <s v="Delta Airlines"/>
    <x v="1"/>
    <m/>
  </r>
  <r>
    <x v="22"/>
    <x v="6"/>
    <d v="2018-07-01T00:00:00"/>
    <x v="2"/>
    <n v="4172"/>
    <n v="3938"/>
    <n v="8110"/>
    <s v="United Airlines"/>
    <x v="1"/>
    <m/>
  </r>
  <r>
    <x v="22"/>
    <x v="6"/>
    <d v="2018-07-01T00:00:00"/>
    <x v="2"/>
    <n v="1624"/>
    <n v="1388"/>
    <n v="3012"/>
    <s v="Delta Airlines"/>
    <x v="1"/>
    <m/>
  </r>
  <r>
    <x v="22"/>
    <x v="5"/>
    <d v="2018-06-01T00:00:00"/>
    <x v="4"/>
    <n v="37867"/>
    <n v="43607"/>
    <n v="81474"/>
    <m/>
    <x v="1"/>
    <m/>
  </r>
  <r>
    <x v="22"/>
    <x v="6"/>
    <d v="2018-07-01T00:00:00"/>
    <x v="4"/>
    <n v="56762"/>
    <n v="57190"/>
    <n v="113952"/>
    <m/>
    <x v="1"/>
    <m/>
  </r>
  <r>
    <x v="22"/>
    <x v="6"/>
    <d v="2018-07-01T00:00:00"/>
    <x v="1"/>
    <n v="0"/>
    <n v="0"/>
    <n v="0"/>
    <m/>
    <x v="1"/>
    <m/>
  </r>
  <r>
    <x v="22"/>
    <x v="5"/>
    <d v="2018-06-01T00:00:00"/>
    <x v="8"/>
    <n v="853"/>
    <n v="814"/>
    <n v="1667"/>
    <s v="KG"/>
    <x v="1"/>
    <m/>
  </r>
  <r>
    <x v="22"/>
    <x v="5"/>
    <d v="2018-06-01T00:00:00"/>
    <x v="6"/>
    <n v="573"/>
    <n v="624"/>
    <n v="1197"/>
    <s v="KG"/>
    <x v="1"/>
    <m/>
  </r>
  <r>
    <x v="22"/>
    <x v="6"/>
    <d v="2018-07-01T00:00:00"/>
    <x v="7"/>
    <n v="2136"/>
    <n v="2177"/>
    <n v="4313"/>
    <s v="United Airlines"/>
    <x v="1"/>
    <m/>
  </r>
  <r>
    <x v="22"/>
    <x v="7"/>
    <d v="2018-08-01T00:00:00"/>
    <x v="5"/>
    <n v="1301"/>
    <n v="1501"/>
    <n v="2802"/>
    <s v="United Airlines"/>
    <x v="1"/>
    <m/>
  </r>
  <r>
    <x v="22"/>
    <x v="8"/>
    <d v="2018-09-01T00:00:00"/>
    <x v="5"/>
    <n v="1349"/>
    <n v="1251"/>
    <n v="2600"/>
    <s v="United Airlines"/>
    <x v="1"/>
    <m/>
  </r>
  <r>
    <x v="22"/>
    <x v="7"/>
    <d v="2018-08-01T00:00:00"/>
    <x v="7"/>
    <n v="2094"/>
    <n v="2010"/>
    <n v="4104"/>
    <s v="United Airlines"/>
    <x v="1"/>
    <m/>
  </r>
  <r>
    <x v="22"/>
    <x v="8"/>
    <d v="2018-09-01T00:00:00"/>
    <x v="7"/>
    <n v="1915"/>
    <n v="1881"/>
    <n v="3796"/>
    <s v="United Airlines"/>
    <x v="1"/>
    <m/>
  </r>
  <r>
    <x v="22"/>
    <x v="9"/>
    <d v="2018-10-01T00:00:00"/>
    <x v="7"/>
    <n v="2033"/>
    <n v="2012"/>
    <n v="4045"/>
    <s v="United Airlines"/>
    <x v="1"/>
    <m/>
  </r>
  <r>
    <x v="22"/>
    <x v="7"/>
    <d v="2018-08-01T00:00:00"/>
    <x v="6"/>
    <n v="703"/>
    <n v="677"/>
    <n v="1380"/>
    <s v="KG"/>
    <x v="1"/>
    <m/>
  </r>
  <r>
    <x v="22"/>
    <x v="8"/>
    <d v="2018-09-01T00:00:00"/>
    <x v="6"/>
    <n v="656"/>
    <n v="619"/>
    <n v="1275"/>
    <s v="KG"/>
    <x v="1"/>
    <m/>
  </r>
  <r>
    <x v="22"/>
    <x v="9"/>
    <d v="2018-10-01T00:00:00"/>
    <x v="6"/>
    <n v="654"/>
    <n v="688"/>
    <n v="1342"/>
    <s v="KG"/>
    <x v="1"/>
    <m/>
  </r>
  <r>
    <x v="22"/>
    <x v="7"/>
    <d v="2018-08-01T00:00:00"/>
    <x v="3"/>
    <n v="2378"/>
    <n v="2257"/>
    <n v="4635"/>
    <s v="United Airlines"/>
    <x v="1"/>
    <m/>
  </r>
  <r>
    <x v="22"/>
    <x v="8"/>
    <d v="2018-09-01T00:00:00"/>
    <x v="3"/>
    <n v="2080"/>
    <n v="2019"/>
    <n v="4099"/>
    <s v="United Airlines"/>
    <x v="1"/>
    <m/>
  </r>
  <r>
    <x v="22"/>
    <x v="9"/>
    <d v="2018-10-01T00:00:00"/>
    <x v="3"/>
    <n v="2313"/>
    <n v="2239"/>
    <n v="4552"/>
    <s v="United Airlines"/>
    <x v="1"/>
    <m/>
  </r>
  <r>
    <x v="22"/>
    <x v="9"/>
    <d v="2018-10-01T00:00:00"/>
    <x v="3"/>
    <n v="139"/>
    <n v="139"/>
    <n v="278"/>
    <s v="Swift Air"/>
    <x v="2"/>
    <m/>
  </r>
  <r>
    <x v="22"/>
    <x v="8"/>
    <d v="2018-09-01T00:00:00"/>
    <x v="8"/>
    <n v="854"/>
    <n v="718"/>
    <n v="1572"/>
    <s v="KG"/>
    <x v="1"/>
    <m/>
  </r>
  <r>
    <x v="22"/>
    <x v="7"/>
    <d v="2018-08-01T00:00:00"/>
    <x v="8"/>
    <n v="881"/>
    <n v="845"/>
    <n v="1726"/>
    <s v="KG"/>
    <x v="1"/>
    <m/>
  </r>
  <r>
    <x v="22"/>
    <x v="9"/>
    <d v="2018-10-01T00:00:00"/>
    <x v="8"/>
    <n v="823"/>
    <n v="835"/>
    <n v="1658"/>
    <s v="KG"/>
    <x v="1"/>
    <m/>
  </r>
  <r>
    <x v="22"/>
    <x v="7"/>
    <d v="2018-08-01T00:00:00"/>
    <x v="1"/>
    <n v="0"/>
    <n v="0"/>
    <n v="0"/>
    <m/>
    <x v="0"/>
    <m/>
  </r>
  <r>
    <x v="22"/>
    <x v="8"/>
    <d v="2018-09-01T00:00:00"/>
    <x v="1"/>
    <n v="0"/>
    <n v="0"/>
    <n v="0"/>
    <m/>
    <x v="0"/>
    <m/>
  </r>
  <r>
    <x v="22"/>
    <x v="9"/>
    <d v="2018-10-01T00:00:00"/>
    <x v="1"/>
    <n v="0"/>
    <n v="0"/>
    <n v="0"/>
    <m/>
    <x v="0"/>
    <m/>
  </r>
  <r>
    <x v="22"/>
    <x v="9"/>
    <d v="2018-10-01T00:00:00"/>
    <x v="5"/>
    <n v="1611"/>
    <n v="1481"/>
    <n v="3092"/>
    <s v="United Airlines"/>
    <x v="1"/>
    <m/>
  </r>
  <r>
    <x v="22"/>
    <x v="7"/>
    <d v="2018-08-01T00:00:00"/>
    <x v="0"/>
    <n v="2228"/>
    <n v="2224"/>
    <n v="4452"/>
    <s v="Delta Airlines"/>
    <x v="1"/>
    <m/>
  </r>
  <r>
    <x v="22"/>
    <x v="7"/>
    <d v="2018-08-01T00:00:00"/>
    <x v="0"/>
    <n v="536"/>
    <n v="489"/>
    <n v="1025"/>
    <s v="United Airlines"/>
    <x v="1"/>
    <m/>
  </r>
  <r>
    <x v="22"/>
    <x v="7"/>
    <d v="2018-08-01T00:00:00"/>
    <x v="0"/>
    <n v="3305"/>
    <n v="3223"/>
    <n v="6528"/>
    <s v="United Airlines"/>
    <x v="1"/>
    <m/>
  </r>
  <r>
    <x v="22"/>
    <x v="7"/>
    <d v="2018-08-01T00:00:00"/>
    <x v="0"/>
    <n v="2322"/>
    <n v="2151"/>
    <n v="4473"/>
    <s v="United Airlines"/>
    <x v="1"/>
    <m/>
  </r>
  <r>
    <x v="22"/>
    <x v="7"/>
    <d v="2018-08-01T00:00:00"/>
    <x v="0"/>
    <n v="100"/>
    <n v="39"/>
    <n v="139"/>
    <s v="Sun Country"/>
    <x v="2"/>
    <m/>
  </r>
  <r>
    <x v="22"/>
    <x v="8"/>
    <d v="2018-09-01T00:00:00"/>
    <x v="0"/>
    <n v="2327"/>
    <n v="2292"/>
    <n v="4619"/>
    <s v="Delta Airlines"/>
    <x v="1"/>
    <m/>
  </r>
  <r>
    <x v="22"/>
    <x v="8"/>
    <d v="2018-09-01T00:00:00"/>
    <x v="0"/>
    <n v="4411"/>
    <n v="4338"/>
    <n v="8749"/>
    <s v="United Airlines"/>
    <x v="1"/>
    <m/>
  </r>
  <r>
    <x v="22"/>
    <x v="8"/>
    <d v="2018-09-01T00:00:00"/>
    <x v="0"/>
    <n v="536"/>
    <n v="489"/>
    <n v="1025"/>
    <s v="United Airlines"/>
    <x v="1"/>
    <m/>
  </r>
  <r>
    <x v="22"/>
    <x v="8"/>
    <d v="2018-09-01T00:00:00"/>
    <x v="0"/>
    <n v="145"/>
    <n v="145"/>
    <n v="290"/>
    <s v="Swift Air"/>
    <x v="2"/>
    <m/>
  </r>
  <r>
    <x v="22"/>
    <x v="9"/>
    <d v="2018-10-01T00:00:00"/>
    <x v="0"/>
    <n v="2036"/>
    <n v="2246"/>
    <n v="4282"/>
    <s v="Delta Airlines"/>
    <x v="1"/>
    <m/>
  </r>
  <r>
    <x v="22"/>
    <x v="9"/>
    <d v="2018-10-01T00:00:00"/>
    <x v="0"/>
    <n v="3243"/>
    <n v="3076"/>
    <n v="6319"/>
    <s v="United Airlines"/>
    <x v="1"/>
    <m/>
  </r>
  <r>
    <x v="22"/>
    <x v="9"/>
    <d v="2018-10-01T00:00:00"/>
    <x v="0"/>
    <n v="1583"/>
    <n v="1441"/>
    <n v="3024"/>
    <s v="United Airlines"/>
    <x v="1"/>
    <m/>
  </r>
  <r>
    <x v="22"/>
    <x v="9"/>
    <d v="2018-10-01T00:00:00"/>
    <x v="0"/>
    <n v="180"/>
    <n v="234"/>
    <n v="414"/>
    <s v="United Airlines"/>
    <x v="1"/>
    <m/>
  </r>
  <r>
    <x v="22"/>
    <x v="9"/>
    <d v="2018-10-01T00:00:00"/>
    <x v="0"/>
    <n v="52"/>
    <n v="52"/>
    <n v="104"/>
    <s v="Sun Country"/>
    <x v="2"/>
    <m/>
  </r>
  <r>
    <x v="22"/>
    <x v="9"/>
    <d v="2018-10-01T00:00:00"/>
    <x v="2"/>
    <n v="2738"/>
    <n v="2496"/>
    <n v="5234"/>
    <s v="United Airlines"/>
    <x v="1"/>
    <m/>
  </r>
  <r>
    <x v="22"/>
    <x v="8"/>
    <d v="2018-09-01T00:00:00"/>
    <x v="2"/>
    <n v="2898"/>
    <n v="2570"/>
    <n v="5468"/>
    <s v="United Airlines"/>
    <x v="1"/>
    <m/>
  </r>
  <r>
    <x v="22"/>
    <x v="8"/>
    <d v="2018-09-01T00:00:00"/>
    <x v="2"/>
    <n v="1371"/>
    <n v="1027"/>
    <n v="2398"/>
    <s v="Delta Airlines"/>
    <x v="1"/>
    <m/>
  </r>
  <r>
    <x v="22"/>
    <x v="7"/>
    <d v="2018-08-01T00:00:00"/>
    <x v="2"/>
    <n v="3792"/>
    <n v="9736"/>
    <n v="13528"/>
    <s v="United Airlines"/>
    <x v="1"/>
    <m/>
  </r>
  <r>
    <x v="22"/>
    <x v="7"/>
    <d v="2018-08-01T00:00:00"/>
    <x v="2"/>
    <n v="1544"/>
    <n v="1312"/>
    <n v="2856"/>
    <s v="Delta Airlines"/>
    <x v="1"/>
    <m/>
  </r>
  <r>
    <x v="22"/>
    <x v="7"/>
    <d v="2018-08-01T00:00:00"/>
    <x v="4"/>
    <n v="56903"/>
    <n v="53605"/>
    <n v="110508"/>
    <m/>
    <x v="1"/>
    <m/>
  </r>
  <r>
    <x v="22"/>
    <x v="8"/>
    <d v="2018-09-01T00:00:00"/>
    <x v="4"/>
    <n v="43333"/>
    <n v="39469"/>
    <n v="82802"/>
    <m/>
    <x v="1"/>
    <m/>
  </r>
  <r>
    <x v="22"/>
    <x v="9"/>
    <d v="2018-10-01T00:00:00"/>
    <x v="4"/>
    <n v="23122"/>
    <n v="18518"/>
    <n v="41640"/>
    <m/>
    <x v="1"/>
    <m/>
  </r>
  <r>
    <x v="22"/>
    <x v="10"/>
    <d v="2018-11-01T00:00:00"/>
    <x v="1"/>
    <n v="736"/>
    <n v="725"/>
    <n v="1461"/>
    <s v="American Airlines"/>
    <x v="1"/>
    <m/>
  </r>
  <r>
    <x v="22"/>
    <x v="11"/>
    <d v="2018-12-01T00:00:00"/>
    <x v="1"/>
    <n v="861"/>
    <n v="904"/>
    <n v="1765"/>
    <s v="American Airlines"/>
    <x v="1"/>
    <m/>
  </r>
  <r>
    <x v="22"/>
    <x v="10"/>
    <d v="2018-11-01T00:00:00"/>
    <x v="5"/>
    <n v="1562"/>
    <n v="1520"/>
    <n v="3082"/>
    <s v="United Airlines"/>
    <x v="1"/>
    <m/>
  </r>
  <r>
    <x v="22"/>
    <x v="11"/>
    <d v="2018-12-01T00:00:00"/>
    <x v="5"/>
    <n v="1569"/>
    <n v="1317"/>
    <n v="2886"/>
    <s v="United Airlines"/>
    <x v="1"/>
    <m/>
  </r>
  <r>
    <x v="22"/>
    <x v="10"/>
    <d v="2018-11-01T00:00:00"/>
    <x v="7"/>
    <n v="2164"/>
    <n v="2103"/>
    <n v="4267"/>
    <s v="United Airlines"/>
    <x v="0"/>
    <m/>
  </r>
  <r>
    <x v="22"/>
    <x v="11"/>
    <d v="2018-12-01T00:00:00"/>
    <x v="7"/>
    <n v="2268"/>
    <n v="2228"/>
    <n v="4496"/>
    <s v="United Airlines"/>
    <x v="1"/>
    <m/>
  </r>
  <r>
    <x v="22"/>
    <x v="10"/>
    <d v="2018-11-01T00:00:00"/>
    <x v="6"/>
    <n v="681"/>
    <n v="659"/>
    <n v="1340"/>
    <s v="KG"/>
    <x v="1"/>
    <m/>
  </r>
  <r>
    <x v="22"/>
    <x v="11"/>
    <d v="2018-12-01T00:00:00"/>
    <x v="6"/>
    <n v="713"/>
    <n v="677"/>
    <n v="1390"/>
    <s v="KG"/>
    <x v="1"/>
    <m/>
  </r>
  <r>
    <x v="22"/>
    <x v="10"/>
    <d v="2018-11-01T00:00:00"/>
    <x v="4"/>
    <n v="12982"/>
    <n v="12981"/>
    <n v="25963"/>
    <m/>
    <x v="1"/>
    <m/>
  </r>
  <r>
    <x v="22"/>
    <x v="11"/>
    <d v="2018-12-01T00:00:00"/>
    <x v="4"/>
    <n v="23305"/>
    <n v="33049"/>
    <n v="56354"/>
    <m/>
    <x v="1"/>
    <m/>
  </r>
  <r>
    <x v="22"/>
    <x v="10"/>
    <d v="2018-11-01T00:00:00"/>
    <x v="2"/>
    <n v="2297"/>
    <n v="2133"/>
    <n v="4430"/>
    <s v="United Airlines"/>
    <x v="1"/>
    <m/>
  </r>
  <r>
    <x v="22"/>
    <x v="11"/>
    <d v="2018-12-01T00:00:00"/>
    <x v="2"/>
    <n v="2166"/>
    <n v="2302"/>
    <n v="4468"/>
    <s v="United Airlines"/>
    <x v="1"/>
    <m/>
  </r>
  <r>
    <x v="22"/>
    <x v="10"/>
    <d v="2018-11-01T00:00:00"/>
    <x v="8"/>
    <n v="821"/>
    <n v="783"/>
    <n v="1604"/>
    <s v="KG"/>
    <x v="1"/>
    <m/>
  </r>
  <r>
    <x v="22"/>
    <x v="11"/>
    <d v="2018-12-01T00:00:00"/>
    <x v="8"/>
    <n v="915"/>
    <n v="917"/>
    <n v="1832"/>
    <s v="KG"/>
    <x v="1"/>
    <m/>
  </r>
  <r>
    <x v="22"/>
    <x v="10"/>
    <d v="2018-11-01T00:00:00"/>
    <x v="0"/>
    <n v="2520"/>
    <n v="2382"/>
    <n v="4902"/>
    <s v="Delta Airlines"/>
    <x v="1"/>
    <m/>
  </r>
  <r>
    <x v="22"/>
    <x v="10"/>
    <d v="2018-11-01T00:00:00"/>
    <x v="0"/>
    <n v="134"/>
    <n v="108"/>
    <n v="242"/>
    <s v="GoJet Airlines"/>
    <x v="1"/>
    <m/>
  </r>
  <r>
    <x v="22"/>
    <x v="10"/>
    <d v="2018-11-01T00:00:00"/>
    <x v="0"/>
    <n v="2447"/>
    <n v="2368"/>
    <n v="4815"/>
    <s v="Trans State Airlines"/>
    <x v="1"/>
    <m/>
  </r>
  <r>
    <x v="22"/>
    <x v="10"/>
    <d v="2018-11-01T00:00:00"/>
    <x v="0"/>
    <n v="2077"/>
    <n v="1994"/>
    <n v="4071"/>
    <s v="United Airlines"/>
    <x v="1"/>
    <m/>
  </r>
  <r>
    <x v="22"/>
    <x v="10"/>
    <d v="2018-11-01T00:00:00"/>
    <x v="0"/>
    <n v="108"/>
    <n v="108"/>
    <n v="216"/>
    <s v="Swift Air"/>
    <x v="2"/>
    <m/>
  </r>
  <r>
    <x v="22"/>
    <x v="10"/>
    <d v="2018-11-01T00:00:00"/>
    <x v="0"/>
    <n v="54"/>
    <n v="54"/>
    <n v="108"/>
    <s v="Sun Country"/>
    <x v="2"/>
    <m/>
  </r>
  <r>
    <x v="22"/>
    <x v="11"/>
    <d v="2018-12-01T00:00:00"/>
    <x v="0"/>
    <n v="2365"/>
    <n v="2359"/>
    <n v="4724"/>
    <s v="Delta Airlines"/>
    <x v="1"/>
    <m/>
  </r>
  <r>
    <x v="22"/>
    <x v="11"/>
    <d v="2018-12-01T00:00:00"/>
    <x v="0"/>
    <n v="2034"/>
    <n v="2217"/>
    <n v="4251"/>
    <s v="GoJet Airlines"/>
    <x v="1"/>
    <m/>
  </r>
  <r>
    <x v="22"/>
    <x v="11"/>
    <d v="2018-12-01T00:00:00"/>
    <x v="0"/>
    <n v="2108"/>
    <n v="2078"/>
    <n v="4186"/>
    <s v="Trans State Airlines"/>
    <x v="1"/>
    <m/>
  </r>
  <r>
    <x v="22"/>
    <x v="11"/>
    <d v="2018-12-01T00:00:00"/>
    <x v="0"/>
    <n v="1313"/>
    <n v="1279"/>
    <n v="2592"/>
    <s v="United Airlines"/>
    <x v="1"/>
    <m/>
  </r>
  <r>
    <x v="22"/>
    <x v="11"/>
    <d v="2018-12-01T00:00:00"/>
    <x v="0"/>
    <n v="148"/>
    <n v="0"/>
    <n v="148"/>
    <s v="Swift Air"/>
    <x v="2"/>
    <m/>
  </r>
  <r>
    <x v="22"/>
    <x v="10"/>
    <d v="2018-11-01T00:00:00"/>
    <x v="3"/>
    <n v="2272"/>
    <n v="2148"/>
    <n v="4420"/>
    <s v="United Airlines"/>
    <x v="1"/>
    <m/>
  </r>
  <r>
    <x v="22"/>
    <x v="11"/>
    <d v="2018-12-01T00:00:00"/>
    <x v="3"/>
    <n v="2278"/>
    <n v="2343"/>
    <n v="4621"/>
    <s v="United Airlines"/>
    <x v="1"/>
    <m/>
  </r>
  <r>
    <x v="23"/>
    <x v="0"/>
    <d v="2019-01-01T00:00:00"/>
    <x v="4"/>
    <n v="39292"/>
    <n v="34326"/>
    <n v="73618"/>
    <m/>
    <x v="1"/>
    <m/>
  </r>
  <r>
    <x v="23"/>
    <x v="4"/>
    <d v="2019-05-01T00:00:00"/>
    <x v="8"/>
    <n v="828"/>
    <n v="634"/>
    <n v="1462"/>
    <s v="KG"/>
    <x v="1"/>
    <m/>
  </r>
  <r>
    <x v="23"/>
    <x v="1"/>
    <d v="2019-02-01T00:00:00"/>
    <x v="4"/>
    <n v="37790"/>
    <n v="38717"/>
    <n v="76507"/>
    <m/>
    <x v="1"/>
    <m/>
  </r>
  <r>
    <x v="23"/>
    <x v="2"/>
    <d v="2019-03-01T00:00:00"/>
    <x v="4"/>
    <n v="46217"/>
    <n v="39032"/>
    <n v="85249"/>
    <m/>
    <x v="1"/>
    <m/>
  </r>
  <r>
    <x v="23"/>
    <x v="3"/>
    <d v="2019-04-01T00:00:00"/>
    <x v="4"/>
    <n v="13143"/>
    <n v="13259"/>
    <n v="26402"/>
    <m/>
    <x v="1"/>
    <m/>
  </r>
  <r>
    <x v="23"/>
    <x v="1"/>
    <d v="2019-02-01T00:00:00"/>
    <x v="1"/>
    <n v="867"/>
    <n v="809"/>
    <n v="1676"/>
    <s v="American Airlines"/>
    <x v="1"/>
    <m/>
  </r>
  <r>
    <x v="23"/>
    <x v="0"/>
    <d v="2019-01-01T00:00:00"/>
    <x v="1"/>
    <n v="885"/>
    <n v="812"/>
    <n v="1697"/>
    <s v="American Airlines"/>
    <x v="1"/>
    <m/>
  </r>
  <r>
    <x v="23"/>
    <x v="2"/>
    <d v="2019-03-01T00:00:00"/>
    <x v="1"/>
    <n v="1065"/>
    <n v="982"/>
    <n v="2047"/>
    <s v="American Airlines"/>
    <x v="1"/>
    <m/>
  </r>
  <r>
    <x v="23"/>
    <x v="3"/>
    <d v="2019-04-01T00:00:00"/>
    <x v="7"/>
    <n v="1796"/>
    <n v="1914"/>
    <n v="3710"/>
    <s v="United Airlines"/>
    <x v="1"/>
    <m/>
  </r>
  <r>
    <x v="23"/>
    <x v="3"/>
    <d v="2019-04-01T00:00:00"/>
    <x v="6"/>
    <n v="510"/>
    <n v="560"/>
    <n v="1070"/>
    <s v="KG"/>
    <x v="1"/>
    <m/>
  </r>
  <r>
    <x v="23"/>
    <x v="0"/>
    <d v="2019-01-01T00:00:00"/>
    <x v="5"/>
    <n v="1112"/>
    <n v="1369"/>
    <n v="2481"/>
    <s v="United Airlines"/>
    <x v="1"/>
    <m/>
  </r>
  <r>
    <x v="23"/>
    <x v="1"/>
    <d v="2019-02-01T00:00:00"/>
    <x v="5"/>
    <n v="1184"/>
    <n v="1068"/>
    <n v="2252"/>
    <s v="United Airlines"/>
    <x v="1"/>
    <m/>
  </r>
  <r>
    <x v="23"/>
    <x v="2"/>
    <d v="2019-03-01T00:00:00"/>
    <x v="5"/>
    <n v="1243"/>
    <n v="1183"/>
    <n v="2426"/>
    <s v="United Airlines"/>
    <x v="1"/>
    <m/>
  </r>
  <r>
    <x v="23"/>
    <x v="0"/>
    <d v="2019-01-01T00:00:00"/>
    <x v="7"/>
    <n v="1815"/>
    <n v="1831"/>
    <n v="3646"/>
    <s v="United Airlines"/>
    <x v="1"/>
    <m/>
  </r>
  <r>
    <x v="23"/>
    <x v="1"/>
    <d v="2019-02-01T00:00:00"/>
    <x v="7"/>
    <n v="1660"/>
    <n v="1683"/>
    <n v="3343"/>
    <s v="United Airlines"/>
    <x v="1"/>
    <m/>
  </r>
  <r>
    <x v="23"/>
    <x v="2"/>
    <d v="2019-03-01T00:00:00"/>
    <x v="7"/>
    <n v="2068"/>
    <n v="2001"/>
    <n v="4069"/>
    <s v="United Airlines"/>
    <x v="1"/>
    <m/>
  </r>
  <r>
    <x v="23"/>
    <x v="2"/>
    <d v="2019-03-01T00:00:00"/>
    <x v="6"/>
    <n v="590"/>
    <n v="546"/>
    <n v="1136"/>
    <s v="KG"/>
    <x v="1"/>
    <m/>
  </r>
  <r>
    <x v="23"/>
    <x v="1"/>
    <d v="2019-02-01T00:00:00"/>
    <x v="6"/>
    <n v="472"/>
    <n v="506"/>
    <n v="978"/>
    <s v="KG"/>
    <x v="1"/>
    <m/>
  </r>
  <r>
    <x v="23"/>
    <x v="0"/>
    <d v="2019-01-01T00:00:00"/>
    <x v="6"/>
    <n v="504"/>
    <n v="533"/>
    <n v="1037"/>
    <s v="KG"/>
    <x v="1"/>
    <m/>
  </r>
  <r>
    <x v="23"/>
    <x v="0"/>
    <d v="2019-01-01T00:00:00"/>
    <x v="2"/>
    <n v="1808"/>
    <n v="1737"/>
    <n v="3545"/>
    <s v="United Airlines"/>
    <x v="1"/>
    <m/>
  </r>
  <r>
    <x v="23"/>
    <x v="1"/>
    <d v="2019-02-01T00:00:00"/>
    <x v="2"/>
    <n v="1838"/>
    <n v="1649"/>
    <n v="3487"/>
    <s v="United Airlines"/>
    <x v="1"/>
    <m/>
  </r>
  <r>
    <x v="23"/>
    <x v="2"/>
    <d v="2019-03-01T00:00:00"/>
    <x v="2"/>
    <n v="1854"/>
    <n v="1947"/>
    <n v="3801"/>
    <s v="United Airlines"/>
    <x v="1"/>
    <m/>
  </r>
  <r>
    <x v="23"/>
    <x v="3"/>
    <d v="2019-04-01T00:00:00"/>
    <x v="2"/>
    <n v="1879"/>
    <n v="1963"/>
    <n v="3842"/>
    <s v="United Airlines"/>
    <x v="1"/>
    <m/>
  </r>
  <r>
    <x v="23"/>
    <x v="0"/>
    <d v="2019-01-01T00:00:00"/>
    <x v="3"/>
    <n v="2161"/>
    <n v="2069"/>
    <n v="4230"/>
    <s v="United Airlines"/>
    <x v="1"/>
    <m/>
  </r>
  <r>
    <x v="23"/>
    <x v="1"/>
    <d v="2019-02-01T00:00:00"/>
    <x v="3"/>
    <n v="1839"/>
    <n v="1733"/>
    <n v="3572"/>
    <s v="United Airlines"/>
    <x v="1"/>
    <m/>
  </r>
  <r>
    <x v="23"/>
    <x v="2"/>
    <d v="2019-03-01T00:00:00"/>
    <x v="3"/>
    <n v="2203"/>
    <n v="2199"/>
    <n v="4402"/>
    <s v="United Airlines"/>
    <x v="1"/>
    <m/>
  </r>
  <r>
    <x v="23"/>
    <x v="3"/>
    <d v="2019-04-01T00:00:00"/>
    <x v="3"/>
    <n v="2162"/>
    <n v="2292"/>
    <n v="4454"/>
    <s v="United Airlines"/>
    <x v="1"/>
    <m/>
  </r>
  <r>
    <x v="23"/>
    <x v="0"/>
    <d v="2019-01-01T00:00:00"/>
    <x v="3"/>
    <n v="116"/>
    <n v="116"/>
    <n v="232"/>
    <s v="Swift Air"/>
    <x v="2"/>
    <m/>
  </r>
  <r>
    <x v="23"/>
    <x v="3"/>
    <d v="2019-04-01T00:00:00"/>
    <x v="3"/>
    <n v="149"/>
    <n v="149"/>
    <n v="298"/>
    <s v="Swift Air"/>
    <x v="2"/>
    <m/>
  </r>
  <r>
    <x v="23"/>
    <x v="0"/>
    <d v="2019-01-01T00:00:00"/>
    <x v="8"/>
    <n v="745"/>
    <n v="367"/>
    <n v="1112"/>
    <s v="KG"/>
    <x v="1"/>
    <m/>
  </r>
  <r>
    <x v="23"/>
    <x v="1"/>
    <d v="2019-02-01T00:00:00"/>
    <x v="8"/>
    <n v="676"/>
    <n v="680"/>
    <n v="1356"/>
    <s v="KG"/>
    <x v="1"/>
    <m/>
  </r>
  <r>
    <x v="23"/>
    <x v="3"/>
    <d v="2019-04-01T00:00:00"/>
    <x v="8"/>
    <n v="662"/>
    <n v="562"/>
    <n v="1224"/>
    <s v="KG"/>
    <x v="1"/>
    <m/>
  </r>
  <r>
    <x v="23"/>
    <x v="2"/>
    <d v="2019-03-01T00:00:00"/>
    <x v="8"/>
    <m/>
    <m/>
    <n v="0"/>
    <m/>
    <x v="1"/>
    <m/>
  </r>
  <r>
    <x v="23"/>
    <x v="3"/>
    <d v="2019-04-01T00:00:00"/>
    <x v="1"/>
    <n v="946"/>
    <n v="1006"/>
    <n v="1952"/>
    <s v="American Airlines"/>
    <x v="1"/>
    <m/>
  </r>
  <r>
    <x v="23"/>
    <x v="4"/>
    <d v="2019-05-01T00:00:00"/>
    <x v="6"/>
    <n v="674"/>
    <n v="653"/>
    <n v="1327"/>
    <s v="KG"/>
    <x v="1"/>
    <m/>
  </r>
  <r>
    <x v="23"/>
    <x v="2"/>
    <d v="2019-03-01T00:00:00"/>
    <x v="8"/>
    <n v="712"/>
    <n v="610"/>
    <n v="1322"/>
    <s v="KG"/>
    <x v="1"/>
    <m/>
  </r>
  <r>
    <x v="23"/>
    <x v="3"/>
    <d v="2019-04-01T00:00:00"/>
    <x v="5"/>
    <n v="1293"/>
    <n v="1176"/>
    <n v="2469"/>
    <s v="United Airlines"/>
    <x v="1"/>
    <m/>
  </r>
  <r>
    <x v="23"/>
    <x v="4"/>
    <d v="2019-05-01T00:00:00"/>
    <x v="5"/>
    <n v="1485"/>
    <n v="1427"/>
    <n v="2912"/>
    <s v="United Airlines"/>
    <x v="1"/>
    <m/>
  </r>
  <r>
    <x v="23"/>
    <x v="4"/>
    <d v="2019-05-01T00:00:00"/>
    <x v="1"/>
    <n v="1668"/>
    <n v="1694"/>
    <n v="3362"/>
    <s v="American Airlines"/>
    <x v="1"/>
    <m/>
  </r>
  <r>
    <x v="23"/>
    <x v="4"/>
    <d v="2019-05-01T00:00:00"/>
    <x v="7"/>
    <n v="1796"/>
    <n v="1914"/>
    <n v="3710"/>
    <s v="United Airlines"/>
    <x v="1"/>
    <m/>
  </r>
  <r>
    <x v="23"/>
    <x v="0"/>
    <d v="2019-01-01T00:00:00"/>
    <x v="0"/>
    <n v="2205"/>
    <n v="2003"/>
    <n v="4208"/>
    <s v="Delta Airlines"/>
    <x v="1"/>
    <m/>
  </r>
  <r>
    <x v="23"/>
    <x v="0"/>
    <d v="2019-01-01T00:00:00"/>
    <x v="0"/>
    <n v="2458"/>
    <n v="2270"/>
    <n v="4728"/>
    <s v="GoJet Airlines"/>
    <x v="1"/>
    <m/>
  </r>
  <r>
    <x v="23"/>
    <x v="0"/>
    <d v="2019-01-01T00:00:00"/>
    <x v="0"/>
    <n v="1663"/>
    <n v="1754"/>
    <n v="3417"/>
    <s v="Trans State Airlines"/>
    <x v="1"/>
    <m/>
  </r>
  <r>
    <x v="23"/>
    <x v="0"/>
    <d v="2019-01-01T00:00:00"/>
    <x v="0"/>
    <n v="238"/>
    <n v="247"/>
    <n v="485"/>
    <s v="United Airlines"/>
    <x v="1"/>
    <m/>
  </r>
  <r>
    <x v="23"/>
    <x v="0"/>
    <d v="2019-01-01T00:00:00"/>
    <x v="0"/>
    <n v="28"/>
    <n v="28"/>
    <n v="56"/>
    <s v="Sun Country"/>
    <x v="2"/>
    <m/>
  </r>
  <r>
    <x v="23"/>
    <x v="0"/>
    <d v="2019-01-01T00:00:00"/>
    <x v="0"/>
    <n v="0"/>
    <n v="148"/>
    <n v="148"/>
    <s v="Swift Air"/>
    <x v="2"/>
    <m/>
  </r>
  <r>
    <x v="23"/>
    <x v="1"/>
    <d v="2019-02-01T00:00:00"/>
    <x v="0"/>
    <n v="2060"/>
    <n v="1973"/>
    <n v="4033"/>
    <s v="Delta Airlines"/>
    <x v="1"/>
    <m/>
  </r>
  <r>
    <x v="23"/>
    <x v="1"/>
    <d v="2019-02-01T00:00:00"/>
    <x v="0"/>
    <n v="2368"/>
    <n v="2526"/>
    <n v="4894"/>
    <s v="GoJet Airlines"/>
    <x v="1"/>
    <m/>
  </r>
  <r>
    <x v="23"/>
    <x v="1"/>
    <d v="2019-02-01T00:00:00"/>
    <x v="0"/>
    <n v="1669"/>
    <n v="1630"/>
    <n v="3299"/>
    <s v="Trans State Airlines"/>
    <x v="1"/>
    <m/>
  </r>
  <r>
    <x v="23"/>
    <x v="1"/>
    <d v="2019-02-01T00:00:00"/>
    <x v="0"/>
    <n v="144"/>
    <n v="166"/>
    <n v="310"/>
    <s v="United Airlines"/>
    <x v="1"/>
    <m/>
  </r>
  <r>
    <x v="23"/>
    <x v="1"/>
    <d v="2019-02-01T00:00:00"/>
    <x v="0"/>
    <n v="30"/>
    <n v="30"/>
    <n v="60"/>
    <s v="Sun Country"/>
    <x v="2"/>
    <m/>
  </r>
  <r>
    <x v="23"/>
    <x v="1"/>
    <d v="2019-02-01T00:00:00"/>
    <x v="0"/>
    <n v="0"/>
    <m/>
    <n v="0"/>
    <s v="Swift Air"/>
    <x v="2"/>
    <m/>
  </r>
  <r>
    <x v="23"/>
    <x v="2"/>
    <d v="2019-03-01T00:00:00"/>
    <x v="0"/>
    <n v="2313"/>
    <n v="2226"/>
    <n v="4539"/>
    <s v="Delta Airlines"/>
    <x v="1"/>
    <m/>
  </r>
  <r>
    <x v="23"/>
    <x v="2"/>
    <d v="2019-03-01T00:00:00"/>
    <x v="0"/>
    <n v="2702"/>
    <n v="2935"/>
    <n v="5637"/>
    <s v="GoJet Airlines"/>
    <x v="1"/>
    <m/>
  </r>
  <r>
    <x v="23"/>
    <x v="2"/>
    <d v="2019-03-01T00:00:00"/>
    <x v="0"/>
    <n v="2060"/>
    <n v="1791"/>
    <n v="3851"/>
    <s v="Trans State Airlines"/>
    <x v="1"/>
    <m/>
  </r>
  <r>
    <x v="23"/>
    <x v="2"/>
    <d v="2019-03-01T00:00:00"/>
    <x v="0"/>
    <n v="245"/>
    <n v="206"/>
    <n v="451"/>
    <s v="United Airlines"/>
    <x v="1"/>
    <m/>
  </r>
  <r>
    <x v="23"/>
    <x v="2"/>
    <d v="2019-03-01T00:00:00"/>
    <x v="0"/>
    <n v="0"/>
    <n v="0"/>
    <n v="0"/>
    <s v="Sun Country"/>
    <x v="2"/>
    <m/>
  </r>
  <r>
    <x v="23"/>
    <x v="2"/>
    <d v="2019-03-01T00:00:00"/>
    <x v="0"/>
    <n v="122"/>
    <n v="121"/>
    <n v="243"/>
    <s v="Swift Air"/>
    <x v="2"/>
    <m/>
  </r>
  <r>
    <x v="23"/>
    <x v="3"/>
    <d v="2019-04-01T00:00:00"/>
    <x v="0"/>
    <n v="2060"/>
    <n v="2037"/>
    <n v="4097"/>
    <s v="Delta Airlines"/>
    <x v="1"/>
    <m/>
  </r>
  <r>
    <x v="23"/>
    <x v="3"/>
    <d v="2019-04-01T00:00:00"/>
    <x v="0"/>
    <n v="2753"/>
    <n v="2558"/>
    <n v="5311"/>
    <s v="GoJet Airlines"/>
    <x v="1"/>
    <m/>
  </r>
  <r>
    <x v="23"/>
    <x v="3"/>
    <d v="2019-04-01T00:00:00"/>
    <x v="0"/>
    <n v="2087"/>
    <n v="2094"/>
    <n v="4181"/>
    <s v="Trans State Airlines"/>
    <x v="1"/>
    <m/>
  </r>
  <r>
    <x v="23"/>
    <x v="3"/>
    <d v="2019-04-01T00:00:00"/>
    <x v="0"/>
    <n v="431"/>
    <n v="825"/>
    <n v="1256"/>
    <s v="United Airlines"/>
    <x v="1"/>
    <m/>
  </r>
  <r>
    <x v="23"/>
    <x v="3"/>
    <d v="2019-04-01T00:00:00"/>
    <x v="0"/>
    <n v="50"/>
    <n v="50"/>
    <n v="100"/>
    <s v="Sun Country"/>
    <x v="1"/>
    <m/>
  </r>
  <r>
    <x v="23"/>
    <x v="3"/>
    <d v="2019-04-01T00:00:00"/>
    <x v="0"/>
    <m/>
    <m/>
    <n v="0"/>
    <s v="Swift Air"/>
    <x v="2"/>
    <m/>
  </r>
  <r>
    <x v="23"/>
    <x v="4"/>
    <d v="2019-05-01T00:00:00"/>
    <x v="0"/>
    <n v="2258"/>
    <n v="2276"/>
    <n v="4534"/>
    <s v="Delta Airlines"/>
    <x v="1"/>
    <m/>
  </r>
  <r>
    <x v="23"/>
    <x v="4"/>
    <d v="2019-05-01T00:00:00"/>
    <x v="0"/>
    <n v="2746"/>
    <n v="2566"/>
    <n v="5312"/>
    <s v="GoJet Airlines"/>
    <x v="1"/>
    <m/>
  </r>
  <r>
    <x v="23"/>
    <x v="4"/>
    <d v="2019-05-01T00:00:00"/>
    <x v="0"/>
    <n v="2313"/>
    <n v="2246"/>
    <n v="4559"/>
    <s v="Trans State Airlines"/>
    <x v="1"/>
    <m/>
  </r>
  <r>
    <x v="23"/>
    <x v="4"/>
    <d v="2019-05-01T00:00:00"/>
    <x v="0"/>
    <n v="671"/>
    <n v="1143"/>
    <n v="1814"/>
    <s v="United Airlines"/>
    <x v="1"/>
    <m/>
  </r>
  <r>
    <x v="23"/>
    <x v="4"/>
    <d v="2019-05-01T00:00:00"/>
    <x v="0"/>
    <n v="45"/>
    <n v="45"/>
    <n v="90"/>
    <s v="Sun Country"/>
    <x v="2"/>
    <m/>
  </r>
  <r>
    <x v="23"/>
    <x v="4"/>
    <d v="2019-05-01T00:00:00"/>
    <x v="0"/>
    <n v="145"/>
    <n v="145"/>
    <n v="290"/>
    <s v="Swift Air"/>
    <x v="2"/>
    <m/>
  </r>
  <r>
    <x v="23"/>
    <x v="4"/>
    <d v="2019-05-01T00:00:00"/>
    <x v="2"/>
    <n v="245"/>
    <n v="352"/>
    <n v="597"/>
    <s v="Delta Airlines"/>
    <x v="1"/>
    <m/>
  </r>
  <r>
    <x v="23"/>
    <x v="4"/>
    <d v="2019-05-01T00:00:00"/>
    <x v="2"/>
    <n v="1793"/>
    <n v="2979"/>
    <n v="4772"/>
    <s v="United Airlines"/>
    <x v="1"/>
    <m/>
  </r>
  <r>
    <x v="23"/>
    <x v="4"/>
    <d v="2019-05-01T00:00:00"/>
    <x v="4"/>
    <n v="18961"/>
    <n v="2183"/>
    <n v="21144"/>
    <m/>
    <x v="1"/>
    <m/>
  </r>
  <r>
    <x v="23"/>
    <x v="4"/>
    <d v="2019-05-01T00:00:00"/>
    <x v="3"/>
    <n v="2378"/>
    <n v="2383"/>
    <n v="4761"/>
    <s v="United Airlines"/>
    <x v="1"/>
    <m/>
  </r>
  <r>
    <x v="23"/>
    <x v="4"/>
    <d v="2019-05-01T00:00:00"/>
    <x v="3"/>
    <n v="149"/>
    <n v="149"/>
    <n v="298"/>
    <s v="Swift Air"/>
    <x v="2"/>
    <m/>
  </r>
  <r>
    <x v="23"/>
    <x v="5"/>
    <d v="2019-06-01T00:00:00"/>
    <x v="7"/>
    <n v="1838"/>
    <n v="1873"/>
    <n v="3711"/>
    <s v="United Airlines"/>
    <x v="1"/>
    <m/>
  </r>
  <r>
    <x v="23"/>
    <x v="5"/>
    <d v="2019-06-01T00:00:00"/>
    <x v="6"/>
    <n v="625"/>
    <n v="694"/>
    <n v="1319"/>
    <s v="KG"/>
    <x v="1"/>
    <m/>
  </r>
  <r>
    <x v="23"/>
    <x v="5"/>
    <d v="2019-06-01T00:00:00"/>
    <x v="8"/>
    <n v="839"/>
    <n v="701"/>
    <n v="1540"/>
    <s v="KG"/>
    <x v="1"/>
    <m/>
  </r>
  <r>
    <x v="23"/>
    <x v="5"/>
    <d v="2019-06-01T00:00:00"/>
    <x v="2"/>
    <n v="3631"/>
    <n v="4126"/>
    <n v="7757"/>
    <s v="United Airlines"/>
    <x v="1"/>
    <m/>
  </r>
  <r>
    <x v="23"/>
    <x v="5"/>
    <d v="2019-06-01T00:00:00"/>
    <x v="2"/>
    <n v="1348"/>
    <n v="1546"/>
    <n v="2894"/>
    <s v="Delta Airlines"/>
    <x v="1"/>
    <m/>
  </r>
  <r>
    <x v="23"/>
    <x v="5"/>
    <d v="2019-06-01T00:00:00"/>
    <x v="3"/>
    <n v="2619"/>
    <n v="2523"/>
    <n v="5142"/>
    <s v="United Airlines"/>
    <x v="1"/>
    <m/>
  </r>
  <r>
    <x v="23"/>
    <x v="5"/>
    <d v="2019-06-01T00:00:00"/>
    <x v="3"/>
    <n v="69"/>
    <n v="0"/>
    <n v="69"/>
    <s v="Swift Air"/>
    <x v="2"/>
    <m/>
  </r>
  <r>
    <x v="23"/>
    <x v="6"/>
    <d v="2019-07-01T00:00:00"/>
    <x v="3"/>
    <n v="0"/>
    <n v="69"/>
    <n v="69"/>
    <s v="Swift Air"/>
    <x v="2"/>
    <m/>
  </r>
  <r>
    <x v="23"/>
    <x v="6"/>
    <d v="2019-07-01T00:00:00"/>
    <x v="5"/>
    <n v="1668"/>
    <n v="1622"/>
    <n v="3290"/>
    <s v="United Airlines"/>
    <x v="1"/>
    <m/>
  </r>
  <r>
    <x v="23"/>
    <x v="5"/>
    <d v="2019-06-01T00:00:00"/>
    <x v="5"/>
    <n v="1565"/>
    <n v="1368"/>
    <n v="2933"/>
    <s v="United Airlines"/>
    <x v="1"/>
    <m/>
  </r>
  <r>
    <x v="23"/>
    <x v="6"/>
    <d v="2019-07-01T00:00:00"/>
    <x v="1"/>
    <n v="1927"/>
    <n v="1999"/>
    <n v="3926"/>
    <s v="American Airlines"/>
    <x v="1"/>
    <m/>
  </r>
  <r>
    <x v="23"/>
    <x v="5"/>
    <d v="2019-06-01T00:00:00"/>
    <x v="1"/>
    <n v="1648"/>
    <n v="1829"/>
    <n v="3477"/>
    <s v="American Airlines"/>
    <x v="1"/>
    <m/>
  </r>
  <r>
    <x v="23"/>
    <x v="5"/>
    <d v="2019-06-01T00:00:00"/>
    <x v="4"/>
    <n v="48187"/>
    <n v="53823"/>
    <n v="102010"/>
    <m/>
    <x v="1"/>
    <m/>
  </r>
  <r>
    <x v="23"/>
    <x v="6"/>
    <d v="2019-07-01T00:00:00"/>
    <x v="8"/>
    <n v="880"/>
    <n v="774"/>
    <n v="1654"/>
    <s v="KG"/>
    <x v="1"/>
    <m/>
  </r>
  <r>
    <x v="23"/>
    <x v="5"/>
    <d v="2019-06-01T00:00:00"/>
    <x v="0"/>
    <n v="2393"/>
    <n v="2374"/>
    <n v="4767"/>
    <s v="Delta Airlines"/>
    <x v="1"/>
    <m/>
  </r>
  <r>
    <x v="23"/>
    <x v="5"/>
    <d v="2019-06-01T00:00:00"/>
    <x v="0"/>
    <n v="4230"/>
    <n v="4109"/>
    <n v="8339"/>
    <s v="GoJet Airlines"/>
    <x v="1"/>
    <m/>
  </r>
  <r>
    <x v="23"/>
    <x v="5"/>
    <d v="2019-06-01T00:00:00"/>
    <x v="0"/>
    <n v="762"/>
    <n v="692"/>
    <n v="1454"/>
    <s v="Trans State Airlines"/>
    <x v="1"/>
    <m/>
  </r>
  <r>
    <x v="23"/>
    <x v="5"/>
    <d v="2019-06-01T00:00:00"/>
    <x v="0"/>
    <n v="1691"/>
    <n v="1967"/>
    <n v="3658"/>
    <s v="United Airlines"/>
    <x v="1"/>
    <m/>
  </r>
  <r>
    <x v="23"/>
    <x v="5"/>
    <d v="2019-06-01T00:00:00"/>
    <x v="0"/>
    <n v="30"/>
    <n v="30"/>
    <n v="60"/>
    <s v="Sun Country"/>
    <x v="2"/>
    <m/>
  </r>
  <r>
    <x v="23"/>
    <x v="6"/>
    <d v="2019-07-01T00:00:00"/>
    <x v="0"/>
    <n v="2430"/>
    <n v="2341"/>
    <n v="4771"/>
    <s v="Delta Airlines"/>
    <x v="1"/>
    <m/>
  </r>
  <r>
    <x v="23"/>
    <x v="6"/>
    <d v="2019-07-01T00:00:00"/>
    <x v="0"/>
    <n v="3463"/>
    <n v="3399"/>
    <n v="6862"/>
    <s v="GoJet Airlines"/>
    <x v="1"/>
    <m/>
  </r>
  <r>
    <x v="23"/>
    <x v="6"/>
    <d v="2019-07-01T00:00:00"/>
    <x v="0"/>
    <n v="1220"/>
    <n v="1233"/>
    <n v="2453"/>
    <s v="Trans State Airlines"/>
    <x v="1"/>
    <m/>
  </r>
  <r>
    <x v="23"/>
    <x v="6"/>
    <d v="2019-07-01T00:00:00"/>
    <x v="0"/>
    <n v="2080"/>
    <n v="2185"/>
    <n v="4265"/>
    <s v="United Airlines"/>
    <x v="1"/>
    <m/>
  </r>
  <r>
    <x v="23"/>
    <x v="6"/>
    <d v="2019-07-01T00:00:00"/>
    <x v="0"/>
    <n v="37"/>
    <n v="37"/>
    <n v="74"/>
    <s v="Sun Country"/>
    <x v="2"/>
    <m/>
  </r>
  <r>
    <x v="23"/>
    <x v="6"/>
    <d v="2019-07-01T00:00:00"/>
    <x v="0"/>
    <n v="124"/>
    <n v="124"/>
    <n v="248"/>
    <s v="Swift Air"/>
    <x v="2"/>
    <m/>
  </r>
  <r>
    <x v="23"/>
    <x v="7"/>
    <d v="2019-08-01T00:00:00"/>
    <x v="1"/>
    <n v="1831"/>
    <n v="1847"/>
    <n v="3678"/>
    <s v="American Airlines"/>
    <x v="1"/>
    <m/>
  </r>
  <r>
    <x v="23"/>
    <x v="6"/>
    <d v="2019-07-01T00:00:00"/>
    <x v="2"/>
    <n v="5034"/>
    <n v="4663"/>
    <n v="9697"/>
    <s v="United Airlines"/>
    <x v="1"/>
    <m/>
  </r>
  <r>
    <x v="23"/>
    <x v="6"/>
    <d v="2019-07-01T00:00:00"/>
    <x v="2"/>
    <n v="1487"/>
    <n v="1582"/>
    <n v="3069"/>
    <s v="Delta Airlines"/>
    <x v="1"/>
    <m/>
  </r>
  <r>
    <x v="23"/>
    <x v="7"/>
    <d v="2019-08-01T00:00:00"/>
    <x v="2"/>
    <n v="4421"/>
    <n v="4434"/>
    <n v="8855"/>
    <s v="United Airlines"/>
    <x v="1"/>
    <m/>
  </r>
  <r>
    <x v="23"/>
    <x v="7"/>
    <d v="2019-08-01T00:00:00"/>
    <x v="2"/>
    <n v="1511"/>
    <n v="1501"/>
    <n v="3012"/>
    <s v="Delta Airlines"/>
    <x v="1"/>
    <m/>
  </r>
  <r>
    <x v="23"/>
    <x v="6"/>
    <d v="2019-07-01T00:00:00"/>
    <x v="3"/>
    <n v="2563"/>
    <n v="2621"/>
    <n v="5184"/>
    <s v="United Airlines"/>
    <x v="1"/>
    <m/>
  </r>
  <r>
    <x v="23"/>
    <x v="7"/>
    <d v="2019-08-01T00:00:00"/>
    <x v="3"/>
    <n v="2762"/>
    <n v="2695"/>
    <n v="5457"/>
    <s v="United Airlines"/>
    <x v="1"/>
    <m/>
  </r>
  <r>
    <x v="23"/>
    <x v="7"/>
    <d v="2019-08-01T00:00:00"/>
    <x v="7"/>
    <n v="2123"/>
    <n v="2022"/>
    <n v="4145"/>
    <s v="United Airlines"/>
    <x v="1"/>
    <m/>
  </r>
  <r>
    <x v="23"/>
    <x v="6"/>
    <d v="2019-07-01T00:00:00"/>
    <x v="7"/>
    <n v="2339"/>
    <n v="2355"/>
    <n v="4694"/>
    <s v="United Airlines"/>
    <x v="1"/>
    <m/>
  </r>
  <r>
    <x v="23"/>
    <x v="6"/>
    <d v="2019-07-01T00:00:00"/>
    <x v="7"/>
    <n v="38"/>
    <m/>
    <n v="38"/>
    <s v="United Airlines"/>
    <x v="1"/>
    <m/>
  </r>
  <r>
    <x v="23"/>
    <x v="6"/>
    <d v="2019-07-01T00:00:00"/>
    <x v="6"/>
    <n v="641"/>
    <n v="609"/>
    <n v="1250"/>
    <s v="KG"/>
    <x v="1"/>
    <m/>
  </r>
  <r>
    <x v="23"/>
    <x v="7"/>
    <d v="2019-08-01T00:00:00"/>
    <x v="6"/>
    <n v="731"/>
    <n v="703"/>
    <n v="1434"/>
    <s v="KG"/>
    <x v="1"/>
    <m/>
  </r>
  <r>
    <x v="23"/>
    <x v="6"/>
    <d v="2019-07-01T00:00:00"/>
    <x v="4"/>
    <n v="62417"/>
    <n v="63311"/>
    <n v="125728"/>
    <m/>
    <x v="1"/>
    <m/>
  </r>
  <r>
    <x v="23"/>
    <x v="7"/>
    <d v="2019-08-01T00:00:00"/>
    <x v="4"/>
    <n v="64055"/>
    <n v="61474"/>
    <n v="125529"/>
    <m/>
    <x v="1"/>
    <m/>
  </r>
  <r>
    <x v="23"/>
    <x v="7"/>
    <d v="2019-08-01T00:00:00"/>
    <x v="8"/>
    <n v="1006"/>
    <n v="785"/>
    <n v="1791"/>
    <s v="KG"/>
    <x v="1"/>
    <m/>
  </r>
  <r>
    <x v="23"/>
    <x v="7"/>
    <d v="2019-08-01T00:00:00"/>
    <x v="5"/>
    <n v="1632"/>
    <n v="1593"/>
    <n v="3225"/>
    <s v="United Airlines"/>
    <x v="1"/>
    <m/>
  </r>
  <r>
    <x v="23"/>
    <x v="7"/>
    <d v="2019-08-01T00:00:00"/>
    <x v="0"/>
    <n v="2491"/>
    <n v="2314"/>
    <n v="4805"/>
    <s v="Delta Airlines"/>
    <x v="1"/>
    <m/>
  </r>
  <r>
    <x v="23"/>
    <x v="7"/>
    <d v="2019-08-01T00:00:00"/>
    <x v="0"/>
    <n v="838"/>
    <n v="789"/>
    <n v="1627"/>
    <s v="GoJet Airlines"/>
    <x v="1"/>
    <m/>
  </r>
  <r>
    <x v="23"/>
    <x v="7"/>
    <d v="2019-08-01T00:00:00"/>
    <x v="0"/>
    <n v="2893"/>
    <n v="2844"/>
    <n v="5737"/>
    <s v="Trans State Airlines"/>
    <x v="1"/>
    <m/>
  </r>
  <r>
    <x v="23"/>
    <x v="7"/>
    <d v="2019-08-01T00:00:00"/>
    <x v="0"/>
    <n v="2958"/>
    <n v="2889"/>
    <n v="5847"/>
    <s v="United Airlines"/>
    <x v="1"/>
    <m/>
  </r>
  <r>
    <x v="23"/>
    <x v="8"/>
    <d v="2019-09-01T00:00:00"/>
    <x v="6"/>
    <n v="663"/>
    <n v="650"/>
    <n v="1313"/>
    <s v="KG"/>
    <x v="1"/>
    <m/>
  </r>
  <r>
    <x v="23"/>
    <x v="8"/>
    <d v="2019-09-01T00:00:00"/>
    <x v="2"/>
    <n v="3695"/>
    <n v="3395"/>
    <n v="7090"/>
    <s v="United Airlines"/>
    <x v="1"/>
    <m/>
  </r>
  <r>
    <x v="23"/>
    <x v="8"/>
    <d v="2019-09-01T00:00:00"/>
    <x v="2"/>
    <n v="1471"/>
    <n v="1301"/>
    <n v="2772"/>
    <s v="United Airlines"/>
    <x v="1"/>
    <m/>
  </r>
  <r>
    <x v="23"/>
    <x v="8"/>
    <d v="2019-09-01T00:00:00"/>
    <x v="5"/>
    <n v="1742"/>
    <n v="1586"/>
    <n v="3328"/>
    <s v="United Airlines"/>
    <x v="1"/>
    <m/>
  </r>
  <r>
    <x v="23"/>
    <x v="8"/>
    <d v="2019-09-01T00:00:00"/>
    <x v="1"/>
    <n v="1839"/>
    <n v="1900"/>
    <n v="3739"/>
    <s v="American Airlines"/>
    <x v="1"/>
    <m/>
  </r>
  <r>
    <x v="23"/>
    <x v="8"/>
    <d v="2019-09-01T00:00:00"/>
    <x v="3"/>
    <n v="2556"/>
    <n v="2428"/>
    <n v="4984"/>
    <s v="United Airlines"/>
    <x v="1"/>
    <m/>
  </r>
  <r>
    <x v="23"/>
    <x v="8"/>
    <d v="2019-09-01T00:00:00"/>
    <x v="8"/>
    <n v="963"/>
    <n v="716"/>
    <n v="1679"/>
    <s v="KG"/>
    <x v="1"/>
    <m/>
  </r>
  <r>
    <x v="23"/>
    <x v="8"/>
    <d v="2019-09-01T00:00:00"/>
    <x v="7"/>
    <n v="1936"/>
    <n v="1987"/>
    <n v="3923"/>
    <s v="United Airlines"/>
    <x v="1"/>
    <m/>
  </r>
  <r>
    <x v="23"/>
    <x v="8"/>
    <d v="2019-09-01T00:00:00"/>
    <x v="4"/>
    <n v="47761"/>
    <n v="43203"/>
    <n v="90964"/>
    <m/>
    <x v="1"/>
    <m/>
  </r>
  <r>
    <x v="24"/>
    <x v="12"/>
    <m/>
    <x v="10"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9" cacheId="37" applyNumberFormats="0" applyBorderFormats="0" applyFontFormats="0" applyPatternFormats="0" applyAlignmentFormats="0" applyWidthHeightFormats="1" dataCaption="Values" showError="1" updatedVersion="6" minRefreshableVersion="3" showCalcMbrs="0" useAutoFormatting="1" rowGrandTotals="0" itemPrintTitles="1" mergeItem="1" createdVersion="3" indent="0" compact="0" compactData="0" multipleFieldFilters="0" fieldListSortAscending="1">
  <location ref="A3:O49" firstHeaderRow="1" firstDataRow="2" firstDataCol="2" rowPageCount="1" colPageCount="1"/>
  <pivotFields count="9">
    <pivotField axis="axisRow" compact="0" outline="0" subtotalTop="0" showAll="0" insertBlankRow="1">
      <items count="2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4"/>
        <item x="21"/>
        <item x="22"/>
        <item x="23"/>
        <item t="default"/>
      </items>
    </pivotField>
    <pivotField axis="axisCol" compact="0" outline="0" subtotalTop="0" showAll="0" insertBlankRow="1">
      <items count="14">
        <item n="JAN" x="0"/>
        <item n="FEB" x="1"/>
        <item n="MAR" x="2"/>
        <item n="APR" x="3"/>
        <item n="MAY" x="4"/>
        <item n="JUN" x="5"/>
        <item n="JUL" x="6"/>
        <item n="AUG" x="7"/>
        <item n="SEP" x="8"/>
        <item n="OCT" x="9"/>
        <item n="NOV" x="10"/>
        <item n="DEC" x="11"/>
        <item x="12"/>
        <item t="default"/>
      </items>
    </pivotField>
    <pivotField compact="0" outline="0" subtotalTop="0" showAll="0" insertBlankRow="1"/>
    <pivotField axis="axisRow" compact="0" outline="0" subtotalTop="0" showAll="0" insertBlankRow="1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 insertBlankRow="1"/>
    <pivotField compact="0" outline="0" subtotalTop="0" showAll="0" insertBlankRow="1"/>
    <pivotField compact="0" outline="0" subtotalTop="0" showAll="0" insertBlankRow="1"/>
    <pivotField compact="0" outline="0" showAll="0" defaultSubtotal="0"/>
    <pivotField axis="axisPage" compact="0" outline="0" multipleItemSelectionAllowed="1" showAll="0" defaultSubtotal="0">
      <items count="4">
        <item x="1"/>
        <item h="1" x="2"/>
        <item x="0"/>
        <item m="1" x="3"/>
      </items>
    </pivotField>
  </pivotFields>
  <rowFields count="2">
    <field x="0"/>
    <field x="3"/>
  </rowFields>
  <rowItems count="45">
    <i>
      <x v="2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20"/>
    </i>
    <i t="blank">
      <x v="20"/>
    </i>
    <i>
      <x v="2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2"/>
    </i>
    <i t="blank">
      <x v="22"/>
    </i>
    <i>
      <x v="2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3"/>
    </i>
    <i t="blank">
      <x v="23"/>
    </i>
    <i>
      <x v="2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4"/>
    </i>
    <i t="blank">
      <x v="2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8" hier="-1"/>
  </pageFields>
  <dataFields count="1">
    <dataField name="Sum of PAX_ON" fld="4" baseField="0" baseItem="0" numFmtId="3"/>
  </dataFields>
  <formats count="12">
    <format dxfId="94">
      <pivotArea type="all" dataOnly="0" outline="0" fieldPosition="0"/>
    </format>
    <format dxfId="93">
      <pivotArea field="1" type="button" dataOnly="0" labelOnly="1" outline="0" axis="axisCol" fieldPosition="0"/>
    </format>
    <format dxfId="92">
      <pivotArea field="-2" type="button" dataOnly="0" labelOnly="1" outline="0" axis="axisValues" fieldPosition="0"/>
    </format>
    <format dxfId="91">
      <pivotArea type="all" dataOnly="0" outline="0" fieldPosition="0"/>
    </format>
    <format dxfId="90">
      <pivotArea type="origin" dataOnly="0" labelOnly="1" outline="0" fieldPosition="0"/>
    </format>
    <format dxfId="89">
      <pivotArea type="origin" dataOnly="0" labelOnly="1" outline="0" fieldPosition="0"/>
    </format>
    <format dxfId="88">
      <pivotArea field="0" type="button" dataOnly="0" labelOnly="1" outline="0" axis="axisRow" fieldPosition="0"/>
    </format>
    <format dxfId="87">
      <pivotArea field="3" type="button" dataOnly="0" labelOnly="1" outline="0" axis="axisRow" fieldPosition="1"/>
    </format>
    <format dxfId="86">
      <pivotArea grandCol="1" outline="0" collapsedLevelsAreSubtotals="1" fieldPosition="0"/>
    </format>
    <format dxfId="85">
      <pivotArea dataOnly="0" labelOnly="1" grandCol="1" outline="0" fieldPosition="0"/>
    </format>
    <format dxfId="84">
      <pivotArea outline="0" fieldPosition="0">
        <references count="1">
          <reference field="4294967294" count="1">
            <x v="0"/>
          </reference>
        </references>
      </pivotArea>
    </format>
    <format dxfId="83">
      <pivotArea dataOnly="0" labelOnly="1" outline="0" fieldPosition="0">
        <references count="1">
          <reference field="0" count="1">
            <x v="23"/>
          </reference>
        </references>
      </pivotArea>
    </format>
  </formats>
  <pivotTableStyleInfo name="PivotStyleLight22" showRowHeaders="1" showColHeaders="1" showRowStripes="1" showColStripes="0" showLastColumn="1"/>
</pivotTableDefinition>
</file>

<file path=xl/pivotTables/pivotTable10.xml><?xml version="1.0" encoding="utf-8"?>
<pivotTableDefinition xmlns="http://schemas.openxmlformats.org/spreadsheetml/2006/main" name="PivotTable9" cacheId="47" applyNumberFormats="0" applyBorderFormats="0" applyFontFormats="0" applyPatternFormats="0" applyAlignmentFormats="0" applyWidthHeightFormats="1" dataCaption="Values" showError="1" updatedVersion="6" minRefreshableVersion="3" showCalcMbrs="0" useAutoFormatting="1" rowGrandTotals="0" itemPrintTitles="1" mergeItem="1" createdVersion="3" indent="0" compact="0" compactData="0" multipleFieldFilters="0" chartFormat="17" fieldListSortAscending="1">
  <location ref="A3:G17" firstHeaderRow="1" firstDataRow="2" firstDataCol="2"/>
  <pivotFields count="7">
    <pivotField axis="axisCol" compact="0" outline="0" subtotalTop="0" showAll="0" insertBlankRow="1" defaultSubtota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4"/>
        <item x="21"/>
        <item x="22"/>
        <item x="23"/>
      </items>
    </pivotField>
    <pivotField axis="axisRow" compact="0" outline="0" subtotalTop="0" showAll="0" insertBlankRow="1" defaultSubtotal="0">
      <items count="13">
        <item n="JAN" x="0"/>
        <item n="FEB" x="1"/>
        <item n="MAR" x="2"/>
        <item n="APR" x="3"/>
        <item n="MAY" x="4"/>
        <item n="JUN" x="5"/>
        <item n="JUL" x="6"/>
        <item n="AUG" x="7"/>
        <item n="SEP" x="8"/>
        <item n="OCT" x="9"/>
        <item n="NOV" x="10"/>
        <item n="DEC" x="11"/>
        <item x="12"/>
      </items>
    </pivotField>
    <pivotField compact="0" outline="0" subtotalTop="0" showAll="0" insertBlankRow="1" defaultSubtotal="0"/>
    <pivotField axis="axisRow" compact="0" outline="0" subtotalTop="0" showAll="0" insertBlankRow="1" defaultSubtotal="0">
      <items count="11">
        <item h="1" x="2"/>
        <item h="1" x="0"/>
        <item h="1" x="1"/>
        <item h="1" x="3"/>
        <item x="4"/>
        <item h="1" x="5"/>
        <item h="1" x="6"/>
        <item h="1" x="7"/>
        <item h="1" x="8"/>
        <item h="1" x="9"/>
        <item h="1" x="10"/>
      </items>
    </pivotField>
    <pivotField dataField="1" compact="0" outline="0" subtotalTop="0" showAll="0" insertBlankRow="1" defaultSubtotal="0"/>
    <pivotField compact="0" outline="0" subtotalTop="0" showAll="0" insertBlankRow="1" defaultSubtotal="0"/>
    <pivotField compact="0" outline="0" subtotalTop="0" showAll="0" insertBlankRow="1" defaultSubtotal="0"/>
  </pivotFields>
  <rowFields count="2">
    <field x="3"/>
    <field x="1"/>
  </rowFields>
  <rowItems count="13"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blank">
      <x v="4"/>
    </i>
  </rowItems>
  <colFields count="1">
    <field x="0"/>
  </colFields>
  <colItems count="5">
    <i>
      <x v="20"/>
    </i>
    <i>
      <x v="22"/>
    </i>
    <i>
      <x v="23"/>
    </i>
    <i>
      <x v="24"/>
    </i>
    <i t="grand">
      <x/>
    </i>
  </colItems>
  <dataFields count="1">
    <dataField name="Enplanements" fld="4" baseField="0" baseItem="0" numFmtId="3"/>
  </dataFields>
  <formats count="6">
    <format dxfId="35">
      <pivotArea type="all" dataOnly="0" outline="0" fieldPosition="0"/>
    </format>
    <format dxfId="34">
      <pivotArea field="1" type="button" dataOnly="0" labelOnly="1" outline="0" axis="axisRow" fieldPosition="1"/>
    </format>
    <format dxfId="33">
      <pivotArea field="-2" type="button" dataOnly="0" labelOnly="1" outline="0" axis="axisValues" fieldPosition="0"/>
    </format>
    <format dxfId="32">
      <pivotArea dataOnly="0" labelOnly="1" outline="0" fieldPosition="0">
        <references count="1">
          <reference field="1" count="1">
            <x v="0"/>
          </reference>
        </references>
      </pivotArea>
    </format>
    <format dxfId="31">
      <pivotArea outline="0" fieldPosition="0">
        <references count="1">
          <reference field="4294967294" count="1">
            <x v="0"/>
          </reference>
        </references>
      </pivotArea>
    </format>
    <format dxfId="30">
      <pivotArea type="all" dataOnly="0" outline="0" fieldPosition="0"/>
    </format>
  </formats>
  <chartFormats count="17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2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2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2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2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2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2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2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2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2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2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2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2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2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2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2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2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2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2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2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2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2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2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2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2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1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1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1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1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1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1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1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1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1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1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1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1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1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1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1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1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1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1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1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1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1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1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1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1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1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1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1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1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1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1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4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4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4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4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7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8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8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8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8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1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3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3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3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4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4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4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4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4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14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14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</chartFormats>
  <pivotTableStyleInfo name="PivotStyleLight22" showRowHeaders="1" showColHeaders="1" showRowStripes="1" showColStripes="0" showLastColumn="1"/>
</pivotTableDefinition>
</file>

<file path=xl/pivotTables/pivotTable11.xml><?xml version="1.0" encoding="utf-8"?>
<pivotTableDefinition xmlns="http://schemas.openxmlformats.org/spreadsheetml/2006/main" name="PivotTable9" cacheId="47" applyNumberFormats="0" applyBorderFormats="0" applyFontFormats="0" applyPatternFormats="0" applyAlignmentFormats="0" applyWidthHeightFormats="1" dataCaption="Values" showError="1" updatedVersion="6" minRefreshableVersion="3" showCalcMbrs="0" useAutoFormatting="1" rowGrandTotals="0" itemPrintTitles="1" mergeItem="1" createdVersion="3" indent="0" compact="0" compactData="0" multipleFieldFilters="0" chartFormat="20" fieldListSortAscending="1">
  <location ref="A3:G17" firstHeaderRow="1" firstDataRow="2" firstDataCol="2"/>
  <pivotFields count="7">
    <pivotField axis="axisCol" compact="0" outline="0" subtotalTop="0" showAll="0" insertBlankRow="1" defaultSubtota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4"/>
        <item x="21"/>
        <item x="22"/>
        <item x="23"/>
      </items>
    </pivotField>
    <pivotField axis="axisRow" compact="0" outline="0" subtotalTop="0" showAll="0" insertBlankRow="1" defaultSubtotal="0">
      <items count="13">
        <item n="JAN" x="0"/>
        <item n="FEB" x="1"/>
        <item n="MAR" x="2"/>
        <item n="APR" x="3"/>
        <item n="MAY" x="4"/>
        <item n="JUN" x="5"/>
        <item n="JUL" x="6"/>
        <item n="AUG" x="7"/>
        <item n="SEP" x="8"/>
        <item n="OCT" x="9"/>
        <item n="NOV" x="10"/>
        <item n="DEC" x="11"/>
        <item x="12"/>
      </items>
    </pivotField>
    <pivotField compact="0" outline="0" subtotalTop="0" showAll="0" insertBlankRow="1" defaultSubtotal="0"/>
    <pivotField axis="axisRow" compact="0" outline="0" subtotalTop="0" showAll="0" insertBlankRow="1" defaultSubtotal="0">
      <items count="11">
        <item h="1" x="2"/>
        <item h="1" x="0"/>
        <item h="1" x="1"/>
        <item h="1" x="3"/>
        <item h="1" x="4"/>
        <item x="5"/>
        <item h="1" x="6"/>
        <item h="1" x="7"/>
        <item h="1" x="8"/>
        <item h="1" x="9"/>
        <item h="1" x="10"/>
      </items>
    </pivotField>
    <pivotField dataField="1" compact="0" outline="0" subtotalTop="0" showAll="0" insertBlankRow="1" defaultSubtotal="0"/>
    <pivotField compact="0" outline="0" subtotalTop="0" showAll="0" insertBlankRow="1" defaultSubtotal="0"/>
    <pivotField compact="0" outline="0" subtotalTop="0" showAll="0" insertBlankRow="1" defaultSubtotal="0"/>
  </pivotFields>
  <rowFields count="2">
    <field x="3"/>
    <field x="1"/>
  </rowFields>
  <rowItems count="13"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blank">
      <x v="5"/>
    </i>
  </rowItems>
  <colFields count="1">
    <field x="0"/>
  </colFields>
  <colItems count="5">
    <i>
      <x v="20"/>
    </i>
    <i>
      <x v="22"/>
    </i>
    <i>
      <x v="23"/>
    </i>
    <i>
      <x v="24"/>
    </i>
    <i t="grand">
      <x/>
    </i>
  </colItems>
  <dataFields count="1">
    <dataField name="Enplanements" fld="4" baseField="0" baseItem="0" numFmtId="3"/>
  </dataFields>
  <formats count="6">
    <format dxfId="29">
      <pivotArea type="all" dataOnly="0" outline="0" fieldPosition="0"/>
    </format>
    <format dxfId="28">
      <pivotArea field="1" type="button" dataOnly="0" labelOnly="1" outline="0" axis="axisRow" fieldPosition="1"/>
    </format>
    <format dxfId="27">
      <pivotArea field="-2" type="button" dataOnly="0" labelOnly="1" outline="0" axis="axisValues" fieldPosition="0"/>
    </format>
    <format dxfId="26">
      <pivotArea dataOnly="0" labelOnly="1" outline="0" fieldPosition="0">
        <references count="1">
          <reference field="1" count="1">
            <x v="0"/>
          </reference>
        </references>
      </pivotArea>
    </format>
    <format dxfId="25">
      <pivotArea outline="0" fieldPosition="0">
        <references count="1">
          <reference field="4294967294" count="1">
            <x v="0"/>
          </reference>
        </references>
      </pivotArea>
    </format>
    <format dxfId="24">
      <pivotArea type="all" dataOnly="0" outline="0" fieldPosition="0"/>
    </format>
  </formats>
  <chartFormats count="19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2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2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2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2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2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2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2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2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2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2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2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2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2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2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2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2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2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2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2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2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2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2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2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2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1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1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1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1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1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1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1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1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1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1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1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1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1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1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1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1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1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1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1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1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1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1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1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1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1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1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1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1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1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1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4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4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4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4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7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8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8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8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8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1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3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3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3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4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4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4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4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6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6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6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6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7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7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7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7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7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17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17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  <chartFormat chart="17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17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17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7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17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7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17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7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7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7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7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7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7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7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22" showRowHeaders="1" showColHeaders="1" showRowStripes="1" showColStripes="0" showLastColumn="1"/>
</pivotTableDefinition>
</file>

<file path=xl/pivotTables/pivotTable12.xml><?xml version="1.0" encoding="utf-8"?>
<pivotTableDefinition xmlns="http://schemas.openxmlformats.org/spreadsheetml/2006/main" name="PivotTable9" cacheId="47" applyNumberFormats="0" applyBorderFormats="0" applyFontFormats="0" applyPatternFormats="0" applyAlignmentFormats="0" applyWidthHeightFormats="1" dataCaption="Values" showError="1" updatedVersion="6" minRefreshableVersion="3" showCalcMbrs="0" useAutoFormatting="1" rowGrandTotals="0" itemPrintTitles="1" mergeItem="1" createdVersion="3" indent="0" compact="0" compactData="0" multipleFieldFilters="0" chartFormat="25" fieldListSortAscending="1">
  <location ref="A3:G17" firstHeaderRow="1" firstDataRow="2" firstDataCol="2"/>
  <pivotFields count="7">
    <pivotField axis="axisCol" compact="0" outline="0" subtotalTop="0" showAll="0" insertBlankRow="1" defaultSubtota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4"/>
        <item x="21"/>
        <item x="22"/>
        <item x="23"/>
      </items>
    </pivotField>
    <pivotField axis="axisRow" compact="0" outline="0" subtotalTop="0" showAll="0" insertBlankRow="1" defaultSubtotal="0">
      <items count="13">
        <item n="JAN" x="0"/>
        <item n="FEB" x="1"/>
        <item n="MAR" x="2"/>
        <item n="APR" x="3"/>
        <item n="MAY" x="4"/>
        <item n="JUN" x="5"/>
        <item n="JUL" x="6"/>
        <item n="AUG" x="7"/>
        <item n="SEP" x="8"/>
        <item n="OCT" x="9"/>
        <item n="NOV" x="10"/>
        <item n="DEC" x="11"/>
        <item x="12"/>
      </items>
    </pivotField>
    <pivotField compact="0" outline="0" subtotalTop="0" showAll="0" insertBlankRow="1" defaultSubtotal="0"/>
    <pivotField axis="axisRow" compact="0" outline="0" subtotalTop="0" showAll="0" insertBlankRow="1" defaultSubtotal="0">
      <items count="11">
        <item h="1" x="2"/>
        <item h="1" x="0"/>
        <item h="1" x="1"/>
        <item h="1" x="3"/>
        <item h="1" x="4"/>
        <item h="1" x="5"/>
        <item x="6"/>
        <item h="1" x="7"/>
        <item h="1" x="8"/>
        <item h="1" x="9"/>
        <item h="1" x="10"/>
      </items>
    </pivotField>
    <pivotField dataField="1" compact="0" outline="0" subtotalTop="0" showAll="0" insertBlankRow="1" defaultSubtotal="0"/>
    <pivotField compact="0" outline="0" subtotalTop="0" showAll="0" insertBlankRow="1" defaultSubtotal="0"/>
    <pivotField compact="0" outline="0" subtotalTop="0" showAll="0" insertBlankRow="1" defaultSubtotal="0"/>
  </pivotFields>
  <rowFields count="2">
    <field x="3"/>
    <field x="1"/>
  </rowFields>
  <rowItems count="13"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blank">
      <x v="6"/>
    </i>
  </rowItems>
  <colFields count="1">
    <field x="0"/>
  </colFields>
  <colItems count="5">
    <i>
      <x v="20"/>
    </i>
    <i>
      <x v="22"/>
    </i>
    <i>
      <x v="23"/>
    </i>
    <i>
      <x v="24"/>
    </i>
    <i t="grand">
      <x/>
    </i>
  </colItems>
  <dataFields count="1">
    <dataField name="Enplanements" fld="4" baseField="0" baseItem="0" numFmtId="3"/>
  </dataFields>
  <formats count="6">
    <format dxfId="23">
      <pivotArea type="all" dataOnly="0" outline="0" fieldPosition="0"/>
    </format>
    <format dxfId="22">
      <pivotArea field="1" type="button" dataOnly="0" labelOnly="1" outline="0" axis="axisRow" fieldPosition="1"/>
    </format>
    <format dxfId="21">
      <pivotArea field="-2" type="button" dataOnly="0" labelOnly="1" outline="0" axis="axisValues" fieldPosition="0"/>
    </format>
    <format dxfId="20">
      <pivotArea dataOnly="0" labelOnly="1" outline="0" fieldPosition="0">
        <references count="1">
          <reference field="1" count="1">
            <x v="0"/>
          </reference>
        </references>
      </pivotArea>
    </format>
    <format dxfId="19">
      <pivotArea outline="0" fieldPosition="0">
        <references count="1">
          <reference field="4294967294" count="1">
            <x v="0"/>
          </reference>
        </references>
      </pivotArea>
    </format>
    <format dxfId="18">
      <pivotArea type="all" dataOnly="0" outline="0" fieldPosition="0"/>
    </format>
  </formats>
  <chartFormats count="19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2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2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2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2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2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2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2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2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2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2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2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2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2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2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2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2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2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2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2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2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2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2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2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2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1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1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1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1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1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1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1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1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1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1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1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1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1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1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1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1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1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1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1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1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1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1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1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1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1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1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1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1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1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1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4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4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4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4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7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8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8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8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8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1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3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3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3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4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4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4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4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6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6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6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6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7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7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7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7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9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9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9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9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2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24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4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24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2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</chartFormats>
  <pivotTableStyleInfo name="PivotStyleLight22" showRowHeaders="1" showColHeaders="1" showRowStripes="1" showColStripes="0" showLastColumn="1"/>
</pivotTableDefinition>
</file>

<file path=xl/pivotTables/pivotTable13.xml><?xml version="1.0" encoding="utf-8"?>
<pivotTableDefinition xmlns="http://schemas.openxmlformats.org/spreadsheetml/2006/main" name="PivotTable9" cacheId="47" applyNumberFormats="0" applyBorderFormats="0" applyFontFormats="0" applyPatternFormats="0" applyAlignmentFormats="0" applyWidthHeightFormats="1" dataCaption="Values" showError="1" updatedVersion="6" minRefreshableVersion="3" showCalcMbrs="0" useAutoFormatting="1" rowGrandTotals="0" itemPrintTitles="1" mergeItem="1" createdVersion="3" indent="0" compact="0" compactData="0" multipleFieldFilters="0" chartFormat="26" fieldListSortAscending="1">
  <location ref="A3:G17" firstHeaderRow="1" firstDataRow="2" firstDataCol="2"/>
  <pivotFields count="7">
    <pivotField axis="axisCol" compact="0" outline="0" subtotalTop="0" showAll="0" insertBlankRow="1" defaultSubtota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4"/>
        <item x="21"/>
        <item x="22"/>
        <item x="23"/>
      </items>
    </pivotField>
    <pivotField axis="axisRow" compact="0" outline="0" subtotalTop="0" showAll="0" insertBlankRow="1" defaultSubtotal="0">
      <items count="13">
        <item n="JAN" x="0"/>
        <item n="FEB" x="1"/>
        <item n="MAR" x="2"/>
        <item n="APR" x="3"/>
        <item n="MAY" x="4"/>
        <item n="JUN" x="5"/>
        <item n="JUL" x="6"/>
        <item n="AUG" x="7"/>
        <item n="SEP" x="8"/>
        <item n="OCT" x="9"/>
        <item n="NOV" x="10"/>
        <item n="DEC" x="11"/>
        <item x="12"/>
      </items>
    </pivotField>
    <pivotField compact="0" outline="0" subtotalTop="0" showAll="0" insertBlankRow="1" defaultSubtotal="0"/>
    <pivotField axis="axisRow" compact="0" outline="0" subtotalTop="0" showAll="0" insertBlankRow="1" defaultSubtotal="0">
      <items count="11">
        <item h="1" x="2"/>
        <item h="1" x="0"/>
        <item h="1" x="1"/>
        <item h="1" x="3"/>
        <item h="1" x="4"/>
        <item h="1" x="5"/>
        <item h="1" x="6"/>
        <item x="7"/>
        <item h="1" x="8"/>
        <item h="1" x="9"/>
        <item h="1" x="10"/>
      </items>
    </pivotField>
    <pivotField dataField="1" compact="0" outline="0" subtotalTop="0" showAll="0" insertBlankRow="1" defaultSubtotal="0"/>
    <pivotField compact="0" outline="0" subtotalTop="0" showAll="0" insertBlankRow="1" defaultSubtotal="0"/>
    <pivotField compact="0" outline="0" subtotalTop="0" showAll="0" insertBlankRow="1" defaultSubtotal="0"/>
  </pivotFields>
  <rowFields count="2">
    <field x="3"/>
    <field x="1"/>
  </rowFields>
  <rowItems count="13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blank">
      <x v="7"/>
    </i>
  </rowItems>
  <colFields count="1">
    <field x="0"/>
  </colFields>
  <colItems count="5">
    <i>
      <x v="20"/>
    </i>
    <i>
      <x v="22"/>
    </i>
    <i>
      <x v="23"/>
    </i>
    <i>
      <x v="24"/>
    </i>
    <i t="grand">
      <x/>
    </i>
  </colItems>
  <dataFields count="1">
    <dataField name="Enplanements" fld="4" baseField="0" baseItem="0" numFmtId="3"/>
  </dataFields>
  <formats count="6">
    <format dxfId="17">
      <pivotArea type="all" dataOnly="0" outline="0" fieldPosition="0"/>
    </format>
    <format dxfId="16">
      <pivotArea field="1" type="button" dataOnly="0" labelOnly="1" outline="0" axis="axisRow" fieldPosition="1"/>
    </format>
    <format dxfId="15">
      <pivotArea field="-2" type="button" dataOnly="0" labelOnly="1" outline="0" axis="axisValues" fieldPosition="0"/>
    </format>
    <format dxfId="14">
      <pivotArea dataOnly="0" labelOnly="1" outline="0" fieldPosition="0">
        <references count="1">
          <reference field="1" count="1">
            <x v="0"/>
          </reference>
        </references>
      </pivotArea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12">
      <pivotArea type="all" dataOnly="0" outline="0" fieldPosition="0"/>
    </format>
  </formats>
  <chartFormats count="19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2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2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2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2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2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2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2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2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2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2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2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2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2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2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2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2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2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2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2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2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2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2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2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2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1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1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1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1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1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1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1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1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1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1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1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1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1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1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1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1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1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1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1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1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1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1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1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1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1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1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1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1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1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1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4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4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4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4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7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8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8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8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8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1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3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3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3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4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4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4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4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6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6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6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6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7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7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7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7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9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9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9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9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2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24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4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24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25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5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25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25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</chartFormats>
  <pivotTableStyleInfo name="PivotStyleLight22" showRowHeaders="1" showColHeaders="1" showRowStripes="1" showColStripes="0" showLastColumn="1"/>
</pivotTableDefinition>
</file>

<file path=xl/pivotTables/pivotTable14.xml><?xml version="1.0" encoding="utf-8"?>
<pivotTableDefinition xmlns="http://schemas.openxmlformats.org/spreadsheetml/2006/main" name="PivotTable9" cacheId="47" applyNumberFormats="0" applyBorderFormats="0" applyFontFormats="0" applyPatternFormats="0" applyAlignmentFormats="0" applyWidthHeightFormats="1" dataCaption="Values" showError="1" updatedVersion="6" minRefreshableVersion="3" showCalcMbrs="0" useAutoFormatting="1" rowGrandTotals="0" itemPrintTitles="1" mergeItem="1" createdVersion="3" indent="0" compact="0" compactData="0" multipleFieldFilters="0" chartFormat="29" fieldListSortAscending="1">
  <location ref="A3:F17" firstHeaderRow="1" firstDataRow="2" firstDataCol="2"/>
  <pivotFields count="7">
    <pivotField axis="axisCol" compact="0" outline="0" subtotalTop="0" showAll="0" insertBlankRow="1" defaultSubtota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4"/>
        <item x="21"/>
        <item x="22"/>
        <item x="23"/>
      </items>
    </pivotField>
    <pivotField axis="axisRow" compact="0" outline="0" subtotalTop="0" showAll="0" insertBlankRow="1" defaultSubtotal="0">
      <items count="13">
        <item n="JAN" x="0"/>
        <item n="FEB" x="1"/>
        <item n="MAR" x="2"/>
        <item n="APR" x="3"/>
        <item n="MAY" x="4"/>
        <item n="JUN" x="5"/>
        <item n="JUL" x="6"/>
        <item n="AUG" x="7"/>
        <item n="SEP" x="8"/>
        <item n="OCT" x="9"/>
        <item n="NOV" x="10"/>
        <item n="DEC" x="11"/>
        <item x="12"/>
      </items>
    </pivotField>
    <pivotField compact="0" outline="0" subtotalTop="0" showAll="0" insertBlankRow="1" defaultSubtotal="0"/>
    <pivotField axis="axisRow" compact="0" outline="0" subtotalTop="0" showAll="0" insertBlankRow="1" defaultSubtotal="0">
      <items count="11">
        <item h="1" x="2"/>
        <item h="1" x="0"/>
        <item h="1" x="1"/>
        <item h="1" x="3"/>
        <item h="1" x="4"/>
        <item h="1" x="5"/>
        <item h="1" x="6"/>
        <item h="1" x="7"/>
        <item x="8"/>
        <item h="1" x="9"/>
        <item h="1" x="10"/>
      </items>
    </pivotField>
    <pivotField dataField="1" compact="0" outline="0" subtotalTop="0" showAll="0" insertBlankRow="1" defaultSubtotal="0"/>
    <pivotField compact="0" outline="0" subtotalTop="0" showAll="0" insertBlankRow="1" defaultSubtotal="0"/>
    <pivotField compact="0" outline="0" subtotalTop="0" showAll="0" insertBlankRow="1" defaultSubtotal="0"/>
  </pivotFields>
  <rowFields count="2">
    <field x="3"/>
    <field x="1"/>
  </rowFields>
  <rowItems count="13"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blank">
      <x v="8"/>
    </i>
  </rowItems>
  <colFields count="1">
    <field x="0"/>
  </colFields>
  <colItems count="4">
    <i>
      <x v="22"/>
    </i>
    <i>
      <x v="23"/>
    </i>
    <i>
      <x v="24"/>
    </i>
    <i t="grand">
      <x/>
    </i>
  </colItems>
  <dataFields count="1">
    <dataField name="Enplanements" fld="4" baseField="0" baseItem="0" numFmtId="3"/>
  </dataFields>
  <formats count="6">
    <format dxfId="11">
      <pivotArea type="all" dataOnly="0" outline="0" fieldPosition="0"/>
    </format>
    <format dxfId="10">
      <pivotArea field="1" type="button" dataOnly="0" labelOnly="1" outline="0" axis="axisRow" fieldPosition="1"/>
    </format>
    <format dxfId="9">
      <pivotArea field="-2" type="button" dataOnly="0" labelOnly="1" outline="0" axis="axisValues" fieldPosition="0"/>
    </format>
    <format dxfId="8">
      <pivotArea dataOnly="0" labelOnly="1" outline="0" fieldPosition="0">
        <references count="1">
          <reference field="1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type="all" dataOnly="0" outline="0" fieldPosition="0"/>
    </format>
  </formats>
  <chartFormats count="20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2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2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2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2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2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2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2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2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2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2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2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2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2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2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2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2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2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2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2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2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2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2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2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2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1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1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1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1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1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1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1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1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1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1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1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1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1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1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1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1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1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1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1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1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1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1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1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1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1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1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1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1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1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1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4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4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4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4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7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8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8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8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8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1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3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3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3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4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4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4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4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6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6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6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6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7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7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7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7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9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9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9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9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2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2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3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3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3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3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5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5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5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5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6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6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6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6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8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8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8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8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6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26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26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</chartFormats>
  <pivotTableStyleInfo name="PivotStyleLight22" showRowHeaders="1" showColHeaders="1" showRowStripes="1" showColStripes="0" showLastColumn="1"/>
</pivotTableDefinition>
</file>

<file path=xl/pivotTables/pivotTable15.xml><?xml version="1.0" encoding="utf-8"?>
<pivotTableDefinition xmlns="http://schemas.openxmlformats.org/spreadsheetml/2006/main" name="PivotTable9" cacheId="47" applyNumberFormats="0" applyBorderFormats="0" applyFontFormats="0" applyPatternFormats="0" applyAlignmentFormats="0" applyWidthHeightFormats="1" dataCaption="Values" showError="1" updatedVersion="6" minRefreshableVersion="3" showCalcMbrs="0" useAutoFormatting="1" rowGrandTotals="0" itemPrintTitles="1" mergeItem="1" createdVersion="3" indent="0" compact="0" compactData="0" multipleFieldFilters="0" chartFormat="30" fieldListSortAscending="1">
  <location ref="A3:D14" firstHeaderRow="1" firstDataRow="2" firstDataCol="2"/>
  <pivotFields count="7">
    <pivotField axis="axisCol" compact="0" outline="0" subtotalTop="0" showAll="0" insertBlankRow="1" defaultSubtota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4"/>
        <item x="21"/>
        <item x="22"/>
        <item h="1" x="23"/>
      </items>
    </pivotField>
    <pivotField axis="axisRow" compact="0" outline="0" subtotalTop="0" showAll="0" insertBlankRow="1" defaultSubtotal="0">
      <items count="13">
        <item n="JAN" x="0"/>
        <item n="FEB" x="1"/>
        <item n="MAR" x="2"/>
        <item n="APR" x="3"/>
        <item n="MAY" x="4"/>
        <item n="JUN" x="5"/>
        <item n="JUL" x="6"/>
        <item n="AUG" x="7"/>
        <item n="SEP" x="8"/>
        <item n="OCT" x="9"/>
        <item n="NOV" x="10"/>
        <item n="DEC" x="11"/>
        <item x="12"/>
      </items>
    </pivotField>
    <pivotField compact="0" outline="0" subtotalTop="0" showAll="0" insertBlankRow="1" defaultSubtotal="0"/>
    <pivotField axis="axisRow" compact="0" outline="0" subtotalTop="0" showAll="0" insertBlankRow="1" defaultSubtotal="0">
      <items count="11">
        <item h="1" x="2"/>
        <item h="1" x="0"/>
        <item h="1" x="1"/>
        <item h="1" x="3"/>
        <item h="1" x="4"/>
        <item h="1" x="5"/>
        <item h="1" x="6"/>
        <item h="1" x="7"/>
        <item h="1" x="8"/>
        <item x="9"/>
        <item h="1" x="10"/>
      </items>
    </pivotField>
    <pivotField dataField="1" compact="0" outline="0" subtotalTop="0" showAll="0" insertBlankRow="1" defaultSubtotal="0"/>
    <pivotField compact="0" outline="0" subtotalTop="0" showAll="0" insertBlankRow="1" defaultSubtotal="0"/>
    <pivotField compact="0" outline="0" subtotalTop="0" showAll="0" insertBlankRow="1" defaultSubtotal="0"/>
  </pivotFields>
  <rowFields count="2">
    <field x="3"/>
    <field x="1"/>
  </rowFields>
  <rowItems count="10"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blank">
      <x v="9"/>
    </i>
  </rowItems>
  <colFields count="1">
    <field x="0"/>
  </colFields>
  <colItems count="2">
    <i>
      <x v="20"/>
    </i>
    <i t="grand">
      <x/>
    </i>
  </colItems>
  <dataFields count="1">
    <dataField name="Enplanements" fld="4" baseField="0" baseItem="0" numFmtId="3"/>
  </dataFields>
  <formats count="6">
    <format dxfId="5">
      <pivotArea type="all" dataOnly="0" outline="0" fieldPosition="0"/>
    </format>
    <format dxfId="4">
      <pivotArea field="1" type="button" dataOnly="0" labelOnly="1" outline="0" axis="axisRow" fieldPosition="1"/>
    </format>
    <format dxfId="3">
      <pivotArea field="-2" type="button" dataOnly="0" labelOnly="1" outline="0" axis="axisValues" fieldPosition="0"/>
    </format>
    <format dxfId="2">
      <pivotArea dataOnly="0" labelOnly="1" outline="0" fieldPosition="0">
        <references count="1">
          <reference field="1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type="all" dataOnly="0" outline="0" fieldPosition="0"/>
    </format>
  </formats>
  <chartFormats count="21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2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2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2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2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2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2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2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2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2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2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2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2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2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2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2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2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2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2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2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2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2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2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2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2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1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1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1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1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1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1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1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1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1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1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1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1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1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1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1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1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1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1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1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1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1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1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1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1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1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1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1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1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1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1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4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4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4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4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7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8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8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8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8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1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3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3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3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4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4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4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4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6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6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6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6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7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7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7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7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9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9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9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9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2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2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2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3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3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3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3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5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5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5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5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6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6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6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6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8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8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8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8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9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9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9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9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</chartFormats>
  <pivotTableStyleInfo name="PivotStyleLight22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9" cacheId="53" applyNumberFormats="0" applyBorderFormats="0" applyFontFormats="0" applyPatternFormats="0" applyAlignmentFormats="0" applyWidthHeightFormats="1" dataCaption="Values" showError="1" updatedVersion="6" minRefreshableVersion="3" showCalcMbrs="0" useAutoFormatting="1" rowGrandTotals="0" itemPrintTitles="1" mergeItem="1" createdVersion="3" indent="0" compact="0" compactData="0" multipleFieldFilters="0" fieldListSortAscending="1">
  <location ref="A3:O26" firstHeaderRow="1" firstDataRow="2" firstDataCol="2" rowPageCount="1" colPageCount="1"/>
  <pivotFields count="10">
    <pivotField axis="axisRow" compact="0" outline="0" subtotalTop="0" showAll="0" insertBlankRow="1">
      <items count="2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4"/>
        <item h="1" x="21"/>
        <item x="22"/>
        <item x="23"/>
        <item t="default"/>
      </items>
    </pivotField>
    <pivotField axis="axisCol" compact="0" outline="0" subtotalTop="0" showAll="0" insertBlankRow="1">
      <items count="14">
        <item n="JAN" x="0"/>
        <item n="FEB" x="1"/>
        <item n="MAR" x="2"/>
        <item n="APR" x="3"/>
        <item n="MAY" x="4"/>
        <item n="JUN" x="5"/>
        <item n="JUL" x="6"/>
        <item n="AUG" x="7"/>
        <item n="SEP" x="8"/>
        <item n="OCT" x="9"/>
        <item n="NOV" x="10"/>
        <item n="DEC" x="11"/>
        <item x="12"/>
        <item t="default"/>
      </items>
    </pivotField>
    <pivotField compact="0" outline="0" subtotalTop="0" showAll="0" insertBlankRow="1"/>
    <pivotField axis="axisRow" compact="0" outline="0" subtotalTop="0" showAll="0" insertBlankRow="1">
      <items count="12">
        <item x="2"/>
        <item x="0"/>
        <item x="1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 insertBlankRow="1"/>
    <pivotField compact="0" outline="0" subtotalTop="0" showAll="0" insertBlankRow="1"/>
    <pivotField dataField="1" compact="0" outline="0" subtotalTop="0" showAll="0" insertBlankRow="1"/>
    <pivotField compact="0" outline="0" showAll="0" defaultSubtotal="0"/>
    <pivotField axis="axisPage" compact="0" outline="0" multipleItemSelectionAllowed="1" showAll="0" defaultSubtotal="0">
      <items count="3">
        <item x="1"/>
        <item h="1" x="2"/>
        <item x="0"/>
      </items>
    </pivotField>
    <pivotField compact="0" outline="0" showAll="0" defaultSubtotal="0"/>
  </pivotFields>
  <rowFields count="2">
    <field x="0"/>
    <field x="3"/>
  </rowFields>
  <rowItems count="22">
    <i>
      <x v="2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3"/>
    </i>
    <i t="blank">
      <x v="23"/>
    </i>
    <i>
      <x v="2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24"/>
    </i>
    <i t="blank">
      <x v="2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8" hier="-1"/>
  </pageFields>
  <dataFields count="1">
    <dataField name="Sum of TOTAL" fld="6" baseField="3" baseItem="0" numFmtId="3"/>
  </dataFields>
  <formats count="23">
    <format dxfId="82">
      <pivotArea type="all" dataOnly="0" outline="0" fieldPosition="0"/>
    </format>
    <format dxfId="81">
      <pivotArea field="1" type="button" dataOnly="0" labelOnly="1" outline="0" axis="axisCol" fieldPosition="0"/>
    </format>
    <format dxfId="80">
      <pivotArea field="-2" type="button" dataOnly="0" labelOnly="1" outline="0" axis="axisValues" fieldPosition="0"/>
    </format>
    <format dxfId="79">
      <pivotArea dataOnly="0" labelOnly="1" outline="0" fieldPosition="0">
        <references count="1">
          <reference field="1" count="1">
            <x v="0"/>
          </reference>
        </references>
      </pivotArea>
    </format>
    <format dxfId="78">
      <pivotArea type="all" dataOnly="0" outline="0" fieldPosition="0"/>
    </format>
    <format dxfId="77">
      <pivotArea type="origin" dataOnly="0" labelOnly="1" outline="0" fieldPosition="0"/>
    </format>
    <format dxfId="76">
      <pivotArea type="origin" dataOnly="0" labelOnly="1" outline="0" fieldPosition="0"/>
    </format>
    <format dxfId="75">
      <pivotArea dataOnly="0" outline="0" fieldPosition="0">
        <references count="1">
          <reference field="1" count="1">
            <x v="1"/>
          </reference>
        </references>
      </pivotArea>
    </format>
    <format dxfId="74">
      <pivotArea dataOnly="0" outline="0" fieldPosition="0">
        <references count="1">
          <reference field="1" count="1">
            <x v="2"/>
          </reference>
        </references>
      </pivotArea>
    </format>
    <format dxfId="73">
      <pivotArea dataOnly="0" outline="0" fieldPosition="0">
        <references count="1">
          <reference field="1" count="1">
            <x v="3"/>
          </reference>
        </references>
      </pivotArea>
    </format>
    <format dxfId="72">
      <pivotArea dataOnly="0" outline="0" fieldPosition="0">
        <references count="1">
          <reference field="1" count="1">
            <x v="4"/>
          </reference>
        </references>
      </pivotArea>
    </format>
    <format dxfId="71">
      <pivotArea dataOnly="0" outline="0" fieldPosition="0">
        <references count="1">
          <reference field="1" count="1">
            <x v="5"/>
          </reference>
        </references>
      </pivotArea>
    </format>
    <format dxfId="70">
      <pivotArea dataOnly="0" outline="0" fieldPosition="0">
        <references count="1">
          <reference field="1" count="1">
            <x v="6"/>
          </reference>
        </references>
      </pivotArea>
    </format>
    <format dxfId="69">
      <pivotArea dataOnly="0" outline="0" fieldPosition="0">
        <references count="1">
          <reference field="1" count="1">
            <x v="7"/>
          </reference>
        </references>
      </pivotArea>
    </format>
    <format dxfId="68">
      <pivotArea dataOnly="0" outline="0" fieldPosition="0">
        <references count="1">
          <reference field="1" count="1">
            <x v="8"/>
          </reference>
        </references>
      </pivotArea>
    </format>
    <format dxfId="67">
      <pivotArea dataOnly="0" outline="0" fieldPosition="0">
        <references count="1">
          <reference field="1" count="1">
            <x v="9"/>
          </reference>
        </references>
      </pivotArea>
    </format>
    <format dxfId="66">
      <pivotArea dataOnly="0" outline="0" fieldPosition="0">
        <references count="1">
          <reference field="1" count="1">
            <x v="10"/>
          </reference>
        </references>
      </pivotArea>
    </format>
    <format dxfId="65">
      <pivotArea dataOnly="0" outline="0" fieldPosition="0">
        <references count="1">
          <reference field="1" count="1">
            <x v="11"/>
          </reference>
        </references>
      </pivotArea>
    </format>
    <format dxfId="64">
      <pivotArea field="0" type="button" dataOnly="0" labelOnly="1" outline="0" axis="axisRow" fieldPosition="0"/>
    </format>
    <format dxfId="63">
      <pivotArea field="3" type="button" dataOnly="0" labelOnly="1" outline="0" axis="axisRow" fieldPosition="1"/>
    </format>
    <format dxfId="62">
      <pivotArea dataOnly="0" labelOnly="1" outline="0" fieldPosition="0">
        <references count="1">
          <reference field="1" count="1">
            <x v="1"/>
          </reference>
        </references>
      </pivotArea>
    </format>
    <format dxfId="61">
      <pivotArea dataOnly="0" labelOnly="1" outline="0" fieldPosition="0">
        <references count="1">
          <reference field="1" count="1">
            <x v="0"/>
          </reference>
        </references>
      </pivotArea>
    </format>
    <format dxfId="6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22" showRowHeaders="1" showColHeaders="1" showRowStripes="1" showColStripes="0" showLastColumn="1"/>
</pivotTableDefinition>
</file>

<file path=xl/pivotTables/pivotTable3.xml><?xml version="1.0" encoding="utf-8"?>
<pivotTableDefinition xmlns="http://schemas.openxmlformats.org/spreadsheetml/2006/main" name="PivotTable1" cacheId="53" applyNumberFormats="0" applyBorderFormats="0" applyFontFormats="0" applyPatternFormats="0" applyAlignmentFormats="0" applyWidthHeightFormats="1" dataCaption="Values" updatedVersion="6" minRefreshableVersion="3" showCalcMbrs="0" useAutoFormatting="1" rowGrandTotals="0" colGrandTotals="0" itemPrintTitles="1" createdVersion="3" indent="0" outline="1" outlineData="1" multipleFieldFilters="0" chartFormat="34">
  <location ref="A55:E65" firstHeaderRow="1" firstDataRow="2" firstDataCol="1" rowPageCount="2" colPageCount="1"/>
  <pivotFields count="10">
    <pivotField axis="axisCol" showAll="0">
      <items count="2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x="21"/>
        <item x="22"/>
        <item x="23"/>
        <item h="1" x="24"/>
        <item t="default"/>
      </items>
    </pivotField>
    <pivotField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h="1" x="9"/>
        <item h="1" x="10"/>
        <item h="1" x="11"/>
        <item h="1" x="12"/>
        <item t="default"/>
      </items>
    </pivotField>
    <pivotField showAll="0"/>
    <pivotField axis="axisRow" showAll="0">
      <items count="12">
        <item x="2"/>
        <item x="0"/>
        <item x="1"/>
        <item x="3"/>
        <item x="4"/>
        <item x="5"/>
        <item x="6"/>
        <item x="7"/>
        <item x="8"/>
        <item h="1" x="9"/>
        <item h="1" x="10"/>
        <item t="default"/>
      </items>
    </pivotField>
    <pivotField dataField="1" showAll="0"/>
    <pivotField showAll="0"/>
    <pivotField showAll="0"/>
    <pivotField showAll="0"/>
    <pivotField axis="axisPage" multipleItemSelectionAllowed="1" showAll="0">
      <items count="4">
        <item x="1"/>
        <item h="1" x="2"/>
        <item x="0"/>
        <item t="default"/>
      </items>
    </pivotField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0"/>
  </colFields>
  <colItems count="4">
    <i>
      <x v="20"/>
    </i>
    <i>
      <x v="21"/>
    </i>
    <i>
      <x v="22"/>
    </i>
    <i>
      <x v="23"/>
    </i>
  </colItems>
  <pageFields count="2">
    <pageField fld="8" hier="-1"/>
    <pageField fld="1" hier="-1"/>
  </pageFields>
  <dataFields count="1">
    <dataField name="Sum of PAX_ON" fld="4" baseField="3" baseItem="2" numFmtId="3"/>
  </dataFields>
  <chartFormats count="7">
    <chartFormat chart="0" format="9" series="1">
      <pivotArea type="data" outline="0" fieldPosition="0">
        <references count="1">
          <reference field="0" count="1" selected="0">
            <x v="20"/>
          </reference>
        </references>
      </pivotArea>
    </chartFormat>
    <chartFormat chart="0" format="10" series="1">
      <pivotArea type="data" outline="0" fieldPosition="0">
        <references count="1">
          <reference field="0" count="1" selected="0">
            <x v="21"/>
          </reference>
        </references>
      </pivotArea>
    </chartFormat>
    <chartFormat chart="0" format="11" series="1">
      <pivotArea type="data" outline="0" fieldPosition="0">
        <references count="1">
          <reference field="0" count="1" selected="0">
            <x v="22"/>
          </reference>
        </references>
      </pivotArea>
    </chartFormat>
    <chartFormat chart="25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25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25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5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showCalcMbrs="0" useAutoFormatting="1" rowGrandTotals="0" colGrandTotals="0" itemPrintTitles="1" createdVersion="3" indent="0" outline="1" outlineData="1" multipleFieldFilters="0" chartFormat="82">
  <location ref="A3:E13" firstHeaderRow="1" firstDataRow="2" firstDataCol="1" rowPageCount="1" colPageCount="1"/>
  <pivotFields count="10">
    <pivotField axis="axisCol" showAll="0">
      <items count="2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x="20"/>
        <item x="21"/>
        <item x="22"/>
        <item t="default"/>
      </items>
    </pivotField>
    <pivotField showAll="0"/>
    <pivotField showAll="0"/>
    <pivotField axis="axisRow" showAll="0">
      <items count="11">
        <item n="Cody (COD)" x="2"/>
        <item n="Casper (CPR)" x="0"/>
        <item n="Cheyenne (CYS)" x="1"/>
        <item n="Gillette (GCC)" x="3"/>
        <item n="Jackson (JAC)" x="4"/>
        <item n="Laramie (LAR)" x="5"/>
        <item n="Riverton (RIW)" x="6"/>
        <item n="Rock Springs (RKS)" x="7"/>
        <item n="Sheridan (SHR)" x="8"/>
        <item h="1" x="9"/>
        <item t="default"/>
      </items>
    </pivotField>
    <pivotField showAll="0"/>
    <pivotField showAll="0"/>
    <pivotField dataField="1" showAll="0"/>
    <pivotField showAll="0"/>
    <pivotField axis="axisPage" multipleItemSelectionAllowed="1" showAll="0">
      <items count="4">
        <item x="1"/>
        <item h="1" x="2"/>
        <item x="0"/>
        <item t="default"/>
      </items>
    </pivotField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0"/>
  </colFields>
  <colItems count="4">
    <i>
      <x v="19"/>
    </i>
    <i>
      <x v="20"/>
    </i>
    <i>
      <x v="21"/>
    </i>
    <i>
      <x v="22"/>
    </i>
  </colItems>
  <pageFields count="1">
    <pageField fld="8" hier="-1"/>
  </pageFields>
  <dataFields count="1">
    <dataField name="Sum of TOTAL" fld="6" baseField="0" baseItem="1048828" numFmtId="3"/>
  </dataFields>
  <chartFormats count="4">
    <chartFormat chart="33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33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33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33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5">
  <location ref="A3:B27" firstHeaderRow="1" firstDataRow="1" firstDataCol="1"/>
  <pivotFields count="10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>
      <items count="11">
        <item h="1" x="2"/>
        <item h="1" x="0"/>
        <item h="1" x="1"/>
        <item h="1" x="3"/>
        <item h="1" x="4"/>
        <item x="5"/>
        <item h="1" x="6"/>
        <item h="1" x="7"/>
        <item h="1" x="8"/>
        <item h="1" x="9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um of PAX_ON" fld="4" baseField="0" baseItem="0" numFmtId="3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47" applyNumberFormats="0" applyBorderFormats="0" applyFontFormats="0" applyPatternFormats="0" applyAlignmentFormats="0" applyWidthHeightFormats="1" dataCaption="Values" showError="1" updatedVersion="6" minRefreshableVersion="3" showCalcMbrs="0" useAutoFormatting="1" rowGrandTotals="0" itemPrintTitles="1" mergeItem="1" createdVersion="3" indent="0" compact="0" compactData="0" multipleFieldFilters="0" chartFormat="5" fieldListSortAscending="1">
  <location ref="A3:G17" firstHeaderRow="1" firstDataRow="2" firstDataCol="2"/>
  <pivotFields count="7">
    <pivotField axis="axisCol" compact="0" outline="0" subtotalTop="0" showAll="0" insertBlankRow="1" defaultSubtota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4"/>
        <item x="21"/>
        <item x="22"/>
        <item x="23"/>
      </items>
    </pivotField>
    <pivotField axis="axisRow" compact="0" outline="0" subtotalTop="0" showAll="0" insertBlankRow="1" defaultSubtotal="0">
      <items count="13">
        <item n="JAN" x="0"/>
        <item n="FEB" x="1"/>
        <item n="MAR" x="2"/>
        <item n="APR" x="3"/>
        <item n="MAY" x="4"/>
        <item n="JUN" x="5"/>
        <item n="JUL" x="6"/>
        <item n="AUG" x="7"/>
        <item n="SEP" x="8"/>
        <item n="OCT" x="9"/>
        <item n="NOV" x="10"/>
        <item n="DEC" x="11"/>
        <item x="12"/>
      </items>
    </pivotField>
    <pivotField compact="0" outline="0" subtotalTop="0" showAll="0" insertBlankRow="1" defaultSubtotal="0"/>
    <pivotField axis="axisRow" compact="0" outline="0" subtotalTop="0" showAll="0" insertBlankRow="1" defaultSubtotal="0">
      <items count="11">
        <item x="2"/>
        <item h="1" x="0"/>
        <item h="1" x="1"/>
        <item h="1" x="3"/>
        <item h="1" x="4"/>
        <item h="1" x="5"/>
        <item h="1" x="6"/>
        <item h="1" x="7"/>
        <item h="1" x="8"/>
        <item h="1" x="9"/>
        <item h="1" x="10"/>
      </items>
    </pivotField>
    <pivotField dataField="1" compact="0" outline="0" subtotalTop="0" showAll="0" insertBlankRow="1" defaultSubtotal="0"/>
    <pivotField compact="0" outline="0" subtotalTop="0" showAll="0" insertBlankRow="1" defaultSubtotal="0"/>
    <pivotField compact="0" outline="0" subtotalTop="0" showAll="0" insertBlankRow="1" defaultSubtotal="0"/>
  </pivotFields>
  <rowFields count="2">
    <field x="3"/>
    <field x="1"/>
  </rowFields>
  <row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blank">
      <x/>
    </i>
  </rowItems>
  <colFields count="1">
    <field x="0"/>
  </colFields>
  <colItems count="5">
    <i>
      <x v="20"/>
    </i>
    <i>
      <x v="22"/>
    </i>
    <i>
      <x v="23"/>
    </i>
    <i>
      <x v="24"/>
    </i>
    <i t="grand">
      <x/>
    </i>
  </colItems>
  <dataFields count="1">
    <dataField name="Enplanements" fld="4" baseField="0" baseItem="0" numFmtId="3"/>
  </dataFields>
  <formats count="6">
    <format dxfId="59">
      <pivotArea type="all" dataOnly="0" outline="0" fieldPosition="0"/>
    </format>
    <format dxfId="58">
      <pivotArea field="1" type="button" dataOnly="0" labelOnly="1" outline="0" axis="axisRow" fieldPosition="1"/>
    </format>
    <format dxfId="57">
      <pivotArea field="-2" type="button" dataOnly="0" labelOnly="1" outline="0" axis="axisValues" fieldPosition="0"/>
    </format>
    <format dxfId="56">
      <pivotArea dataOnly="0" labelOnly="1" outline="0" fieldPosition="0">
        <references count="1">
          <reference field="1" count="1">
            <x v="0"/>
          </reference>
        </references>
      </pivotArea>
    </format>
    <format dxfId="55">
      <pivotArea outline="0" fieldPosition="0">
        <references count="1">
          <reference field="4294967294" count="1">
            <x v="0"/>
          </reference>
        </references>
      </pivotArea>
    </format>
    <format dxfId="54">
      <pivotArea type="all" dataOnly="0" outline="0" fieldPosition="0"/>
    </format>
  </formats>
  <chartFormats count="49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2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2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2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2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2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2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2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2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2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2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2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2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2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2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2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2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2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2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2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2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2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2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2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2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2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2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</chartFormats>
  <pivotTableStyleInfo name="PivotStyleLight22" showRowHeaders="1" showColHeaders="1" showRowStripes="1" showColStripes="0" showLastColumn="1"/>
</pivotTableDefinition>
</file>

<file path=xl/pivotTables/pivotTable7.xml><?xml version="1.0" encoding="utf-8"?>
<pivotTableDefinition xmlns="http://schemas.openxmlformats.org/spreadsheetml/2006/main" name="PivotTable9" cacheId="47" applyNumberFormats="0" applyBorderFormats="0" applyFontFormats="0" applyPatternFormats="0" applyAlignmentFormats="0" applyWidthHeightFormats="1" dataCaption="Values" showError="1" updatedVersion="6" minRefreshableVersion="3" showCalcMbrs="0" useAutoFormatting="1" rowGrandTotals="0" itemPrintTitles="1" mergeItem="1" createdVersion="3" indent="0" compact="0" compactData="0" multipleFieldFilters="0" chartFormat="8" fieldListSortAscending="1">
  <location ref="A3:G17" firstHeaderRow="1" firstDataRow="2" firstDataCol="2"/>
  <pivotFields count="7">
    <pivotField axis="axisCol" compact="0" outline="0" subtotalTop="0" showAll="0" insertBlankRow="1" defaultSubtota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4"/>
        <item x="21"/>
        <item x="22"/>
        <item x="23"/>
      </items>
    </pivotField>
    <pivotField axis="axisRow" compact="0" outline="0" subtotalTop="0" showAll="0" insertBlankRow="1" defaultSubtotal="0">
      <items count="13">
        <item n="JAN" x="0"/>
        <item n="FEB" x="1"/>
        <item n="MAR" x="2"/>
        <item n="APR" x="3"/>
        <item n="MAY" x="4"/>
        <item n="JUN" x="5"/>
        <item n="JUL" x="6"/>
        <item n="AUG" x="7"/>
        <item n="SEP" x="8"/>
        <item n="OCT" x="9"/>
        <item n="NOV" x="10"/>
        <item n="DEC" x="11"/>
        <item x="12"/>
      </items>
    </pivotField>
    <pivotField compact="0" outline="0" subtotalTop="0" showAll="0" insertBlankRow="1" defaultSubtotal="0"/>
    <pivotField axis="axisRow" compact="0" outline="0" subtotalTop="0" showAll="0" insertBlankRow="1" defaultSubtotal="0">
      <items count="11">
        <item h="1" x="2"/>
        <item x="0"/>
        <item h="1" x="1"/>
        <item h="1" x="3"/>
        <item h="1" x="4"/>
        <item h="1" x="5"/>
        <item h="1" x="6"/>
        <item h="1" x="7"/>
        <item h="1" x="8"/>
        <item h="1" x="9"/>
        <item h="1" x="10"/>
      </items>
    </pivotField>
    <pivotField dataField="1" compact="0" outline="0" subtotalTop="0" showAll="0" insertBlankRow="1" defaultSubtotal="0"/>
    <pivotField compact="0" outline="0" subtotalTop="0" showAll="0" insertBlankRow="1" defaultSubtotal="0"/>
    <pivotField compact="0" outline="0" subtotalTop="0" showAll="0" insertBlankRow="1" defaultSubtotal="0"/>
  </pivotFields>
  <rowFields count="2">
    <field x="3"/>
    <field x="1"/>
  </rowFields>
  <rowItems count="13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blank">
      <x v="1"/>
    </i>
  </rowItems>
  <colFields count="1">
    <field x="0"/>
  </colFields>
  <colItems count="5">
    <i>
      <x v="20"/>
    </i>
    <i>
      <x v="22"/>
    </i>
    <i>
      <x v="23"/>
    </i>
    <i>
      <x v="24"/>
    </i>
    <i t="grand">
      <x/>
    </i>
  </colItems>
  <dataFields count="1">
    <dataField name="Enplanements" fld="4" baseField="0" baseItem="0" numFmtId="3"/>
  </dataFields>
  <formats count="6">
    <format dxfId="53">
      <pivotArea type="all" dataOnly="0" outline="0" fieldPosition="0"/>
    </format>
    <format dxfId="52">
      <pivotArea field="1" type="button" dataOnly="0" labelOnly="1" outline="0" axis="axisRow" fieldPosition="1"/>
    </format>
    <format dxfId="51">
      <pivotArea field="-2" type="button" dataOnly="0" labelOnly="1" outline="0" axis="axisValues" fieldPosition="0"/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outline="0" fieldPosition="0">
        <references count="1">
          <reference field="4294967294" count="1">
            <x v="0"/>
          </reference>
        </references>
      </pivotArea>
    </format>
    <format dxfId="48">
      <pivotArea type="all" dataOnly="0" outline="0" fieldPosition="0"/>
    </format>
  </formats>
  <chartFormats count="14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2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2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2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2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2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2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2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2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2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2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2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2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2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2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2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2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2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2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2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2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2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2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2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2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1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1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1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1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1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1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1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1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1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1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1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1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1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1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1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1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1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1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1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1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1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1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1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1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1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1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1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1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1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1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4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4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4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4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5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5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5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</chartFormats>
  <pivotTableStyleInfo name="PivotStyleLight22" showRowHeaders="1" showColHeaders="1" showRowStripes="1" showColStripes="0" showLastColumn="1"/>
</pivotTableDefinition>
</file>

<file path=xl/pivotTables/pivotTable8.xml><?xml version="1.0" encoding="utf-8"?>
<pivotTableDefinition xmlns="http://schemas.openxmlformats.org/spreadsheetml/2006/main" name="PivotTable9" cacheId="47" applyNumberFormats="0" applyBorderFormats="0" applyFontFormats="0" applyPatternFormats="0" applyAlignmentFormats="0" applyWidthHeightFormats="1" dataCaption="Values" showError="1" updatedVersion="6" minRefreshableVersion="3" showCalcMbrs="0" useAutoFormatting="1" rowGrandTotals="0" itemPrintTitles="1" mergeItem="1" createdVersion="3" indent="0" compact="0" compactData="0" multipleFieldFilters="0" chartFormat="11" fieldListSortAscending="1">
  <location ref="A3:I17" firstHeaderRow="1" firstDataRow="2" firstDataCol="2"/>
  <pivotFields count="7">
    <pivotField axis="axisCol" compact="0" outline="0" subtotalTop="0" showAll="0" insertBlankRow="1" defaultSubtota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x="19"/>
        <item x="20"/>
        <item h="1" x="24"/>
        <item x="21"/>
        <item x="22"/>
        <item x="23"/>
      </items>
    </pivotField>
    <pivotField axis="axisRow" compact="0" outline="0" subtotalTop="0" showAll="0" insertBlankRow="1" defaultSubtotal="0">
      <items count="13">
        <item n="JAN" x="0"/>
        <item n="FEB" x="1"/>
        <item n="MAR" x="2"/>
        <item n="APR" x="3"/>
        <item n="MAY" x="4"/>
        <item n="JUN" x="5"/>
        <item n="JUL" x="6"/>
        <item n="AUG" x="7"/>
        <item n="SEP" x="8"/>
        <item n="OCT" x="9"/>
        <item n="NOV" x="10"/>
        <item n="DEC" x="11"/>
        <item x="12"/>
      </items>
    </pivotField>
    <pivotField compact="0" outline="0" subtotalTop="0" showAll="0" insertBlankRow="1" defaultSubtotal="0"/>
    <pivotField axis="axisRow" compact="0" outline="0" subtotalTop="0" showAll="0" insertBlankRow="1" defaultSubtotal="0">
      <items count="11">
        <item h="1" x="2"/>
        <item h="1" x="0"/>
        <item x="1"/>
        <item h="1" x="3"/>
        <item h="1" x="4"/>
        <item h="1" x="5"/>
        <item h="1" x="6"/>
        <item h="1" x="7"/>
        <item h="1" x="8"/>
        <item h="1" x="9"/>
        <item h="1" x="10"/>
      </items>
    </pivotField>
    <pivotField dataField="1" compact="0" outline="0" subtotalTop="0" showAll="0" insertBlankRow="1" defaultSubtotal="0"/>
    <pivotField compact="0" outline="0" subtotalTop="0" showAll="0" insertBlankRow="1" defaultSubtotal="0"/>
    <pivotField compact="0" outline="0" subtotalTop="0" showAll="0" insertBlankRow="1" defaultSubtotal="0"/>
  </pivotFields>
  <rowFields count="2">
    <field x="3"/>
    <field x="1"/>
  </rowFields>
  <rowItems count="13"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blank">
      <x v="2"/>
    </i>
  </rowItems>
  <colFields count="1">
    <field x="0"/>
  </colFields>
  <colItems count="7">
    <i>
      <x v="18"/>
    </i>
    <i>
      <x v="19"/>
    </i>
    <i>
      <x v="20"/>
    </i>
    <i>
      <x v="22"/>
    </i>
    <i>
      <x v="23"/>
    </i>
    <i>
      <x v="24"/>
    </i>
    <i t="grand">
      <x/>
    </i>
  </colItems>
  <dataFields count="1">
    <dataField name="Enplanements" fld="4" baseField="0" baseItem="0" numFmtId="3"/>
  </dataFields>
  <formats count="6">
    <format dxfId="47">
      <pivotArea type="all" dataOnly="0" outline="0" fieldPosition="0"/>
    </format>
    <format dxfId="46">
      <pivotArea field="1" type="button" dataOnly="0" labelOnly="1" outline="0" axis="axisRow" fieldPosition="1"/>
    </format>
    <format dxfId="45">
      <pivotArea field="-2" type="button" dataOnly="0" labelOnly="1" outline="0" axis="axisValues" fieldPosition="0"/>
    </format>
    <format dxfId="44">
      <pivotArea dataOnly="0" labelOnly="1" outline="0" fieldPosition="0">
        <references count="1">
          <reference field="1" count="1">
            <x v="0"/>
          </reference>
        </references>
      </pivotArea>
    </format>
    <format dxfId="43">
      <pivotArea outline="0" fieldPosition="0">
        <references count="1">
          <reference field="4294967294" count="1">
            <x v="0"/>
          </reference>
        </references>
      </pivotArea>
    </format>
    <format dxfId="42">
      <pivotArea type="all" dataOnly="0" outline="0" fieldPosition="0"/>
    </format>
  </formats>
  <chartFormats count="16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2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2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2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2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2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2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2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2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2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2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2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2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2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2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2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2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2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2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2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2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2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2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2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2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1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1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1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1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1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1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1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1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1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1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1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1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1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1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1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1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1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1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1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1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1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1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1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1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1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1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1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1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1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1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4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4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4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4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7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8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8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8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8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8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8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8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8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8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8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</chartFormats>
  <pivotTableStyleInfo name="PivotStyleLight22" showRowHeaders="1" showColHeaders="1" showRowStripes="1" showColStripes="0" showLastColumn="1"/>
</pivotTableDefinition>
</file>

<file path=xl/pivotTables/pivotTable9.xml><?xml version="1.0" encoding="utf-8"?>
<pivotTableDefinition xmlns="http://schemas.openxmlformats.org/spreadsheetml/2006/main" name="PivotTable9" cacheId="47" applyNumberFormats="0" applyBorderFormats="0" applyFontFormats="0" applyPatternFormats="0" applyAlignmentFormats="0" applyWidthHeightFormats="1" dataCaption="Values" showError="1" updatedVersion="6" minRefreshableVersion="3" showCalcMbrs="0" useAutoFormatting="1" rowGrandTotals="0" itemPrintTitles="1" mergeItem="1" createdVersion="3" indent="0" compact="0" compactData="0" multipleFieldFilters="0" chartFormat="14" fieldListSortAscending="1">
  <location ref="A3:G17" firstHeaderRow="1" firstDataRow="2" firstDataCol="2"/>
  <pivotFields count="7">
    <pivotField axis="axisCol" compact="0" outline="0" subtotalTop="0" showAll="0" insertBlankRow="1" defaultSubtota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4"/>
        <item x="21"/>
        <item x="22"/>
        <item x="23"/>
      </items>
    </pivotField>
    <pivotField axis="axisRow" compact="0" outline="0" subtotalTop="0" showAll="0" insertBlankRow="1" defaultSubtotal="0">
      <items count="13">
        <item n="JAN" x="0"/>
        <item n="FEB" x="1"/>
        <item n="MAR" x="2"/>
        <item n="APR" x="3"/>
        <item n="MAY" x="4"/>
        <item n="JUN" x="5"/>
        <item n="JUL" x="6"/>
        <item n="AUG" x="7"/>
        <item n="SEP" x="8"/>
        <item n="OCT" x="9"/>
        <item n="NOV" x="10"/>
        <item n="DEC" x="11"/>
        <item x="12"/>
      </items>
    </pivotField>
    <pivotField compact="0" outline="0" subtotalTop="0" showAll="0" insertBlankRow="1" defaultSubtotal="0"/>
    <pivotField axis="axisRow" compact="0" outline="0" subtotalTop="0" showAll="0" insertBlankRow="1" defaultSubtotal="0">
      <items count="11">
        <item h="1" x="2"/>
        <item h="1" x="0"/>
        <item h="1" x="1"/>
        <item x="3"/>
        <item h="1" x="4"/>
        <item h="1" x="5"/>
        <item h="1" x="6"/>
        <item h="1" x="7"/>
        <item h="1" x="8"/>
        <item h="1" x="9"/>
        <item h="1" x="10"/>
      </items>
    </pivotField>
    <pivotField dataField="1" compact="0" outline="0" subtotalTop="0" showAll="0" insertBlankRow="1" defaultSubtotal="0"/>
    <pivotField compact="0" outline="0" subtotalTop="0" showAll="0" insertBlankRow="1" defaultSubtotal="0"/>
    <pivotField compact="0" outline="0" subtotalTop="0" showAll="0" insertBlankRow="1" defaultSubtotal="0"/>
  </pivotFields>
  <rowFields count="2">
    <field x="3"/>
    <field x="1"/>
  </rowFields>
  <rowItems count="13"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blank">
      <x v="3"/>
    </i>
  </rowItems>
  <colFields count="1">
    <field x="0"/>
  </colFields>
  <colItems count="5">
    <i>
      <x v="20"/>
    </i>
    <i>
      <x v="22"/>
    </i>
    <i>
      <x v="23"/>
    </i>
    <i>
      <x v="24"/>
    </i>
    <i t="grand">
      <x/>
    </i>
  </colItems>
  <dataFields count="1">
    <dataField name="Enplanements" fld="4" baseField="0" baseItem="0" numFmtId="3"/>
  </dataFields>
  <formats count="6">
    <format dxfId="41">
      <pivotArea type="all" dataOnly="0" outline="0" fieldPosition="0"/>
    </format>
    <format dxfId="40">
      <pivotArea field="1" type="button" dataOnly="0" labelOnly="1" outline="0" axis="axisRow" fieldPosition="1"/>
    </format>
    <format dxfId="39">
      <pivotArea field="-2" type="button" dataOnly="0" labelOnly="1" outline="0" axis="axisValues" fieldPosition="0"/>
    </format>
    <format dxfId="38">
      <pivotArea dataOnly="0" labelOnly="1" outline="0" fieldPosition="0">
        <references count="1">
          <reference field="1" count="1">
            <x v="0"/>
          </reference>
        </references>
      </pivotArea>
    </format>
    <format dxfId="37">
      <pivotArea outline="0" fieldPosition="0">
        <references count="1">
          <reference field="4294967294" count="1">
            <x v="0"/>
          </reference>
        </references>
      </pivotArea>
    </format>
    <format dxfId="36">
      <pivotArea type="all" dataOnly="0" outline="0" fieldPosition="0"/>
    </format>
  </formats>
  <chartFormats count="16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2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2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2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2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2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2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2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2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2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2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2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2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2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2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2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2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2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2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2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2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2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2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2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2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2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1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1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1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1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1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1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1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1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1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1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1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1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1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1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1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1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1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1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1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1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1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1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1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1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1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1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1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1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1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1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2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3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4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5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6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7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8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9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0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1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2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3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5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6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7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8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9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0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11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0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2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3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5"/>
          </reference>
        </references>
      </pivotArea>
    </chartFormat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4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4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4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4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7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8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8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8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8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1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11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11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</chartFormats>
  <pivotTableStyleInfo name="PivotStyleLight22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63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9" sqref="I29"/>
    </sheetView>
  </sheetViews>
  <sheetFormatPr defaultColWidth="9.33203125" defaultRowHeight="11.25" x14ac:dyDescent="0.2"/>
  <cols>
    <col min="1" max="1" width="36.5" style="2" bestFit="1" customWidth="1"/>
    <col min="2" max="2" width="8" style="2" bestFit="1" customWidth="1"/>
    <col min="3" max="3" width="9.1640625" style="2" bestFit="1" customWidth="1"/>
    <col min="4" max="4" width="9.6640625" style="2" customWidth="1"/>
    <col min="5" max="5" width="8" style="2" bestFit="1" customWidth="1"/>
    <col min="6" max="6" width="9.6640625" style="2" bestFit="1" customWidth="1"/>
    <col min="7" max="7" width="8" style="2" bestFit="1" customWidth="1"/>
    <col min="8" max="8" width="9.6640625" style="2" bestFit="1" customWidth="1"/>
    <col min="9" max="9" width="7.6640625" style="2" bestFit="1" customWidth="1"/>
    <col min="10" max="10" width="8" style="2" customWidth="1"/>
    <col min="11" max="11" width="8.33203125" style="2" customWidth="1"/>
    <col min="12" max="12" width="7" style="2" bestFit="1" customWidth="1"/>
    <col min="13" max="13" width="8" style="2" bestFit="1" customWidth="1"/>
    <col min="14" max="15" width="6.6640625" style="2" bestFit="1" customWidth="1"/>
    <col min="16" max="16" width="8" style="2" bestFit="1" customWidth="1"/>
    <col min="17" max="19" width="7.6640625" style="2" bestFit="1" customWidth="1"/>
    <col min="20" max="20" width="6.6640625" style="2" bestFit="1" customWidth="1"/>
    <col min="21" max="21" width="7.6640625" style="2" bestFit="1" customWidth="1"/>
    <col min="22" max="22" width="8" style="2" bestFit="1" customWidth="1"/>
    <col min="23" max="24" width="6.6640625" style="2" bestFit="1" customWidth="1"/>
    <col min="25" max="25" width="8" style="2" bestFit="1" customWidth="1"/>
    <col min="26" max="27" width="7.6640625" style="2" bestFit="1" customWidth="1"/>
    <col min="28" max="28" width="8" style="2" bestFit="1" customWidth="1"/>
    <col min="29" max="29" width="7.6640625" style="2" bestFit="1" customWidth="1"/>
    <col min="30" max="30" width="7" style="2" bestFit="1" customWidth="1"/>
    <col min="31" max="31" width="8" style="2" bestFit="1" customWidth="1"/>
    <col min="32" max="33" width="5.6640625" style="2" bestFit="1" customWidth="1"/>
    <col min="34" max="34" width="8" style="2" bestFit="1" customWidth="1"/>
    <col min="35" max="16384" width="9.33203125" style="2"/>
  </cols>
  <sheetData>
    <row r="1" spans="1:34" x14ac:dyDescent="0.2">
      <c r="A1" s="1" t="s">
        <v>0</v>
      </c>
      <c r="B1" s="126" t="s">
        <v>1</v>
      </c>
      <c r="C1" s="127"/>
      <c r="D1" s="128"/>
      <c r="E1" s="123" t="s">
        <v>2</v>
      </c>
      <c r="F1" s="124"/>
      <c r="G1" s="125"/>
      <c r="H1" s="126" t="s">
        <v>3</v>
      </c>
      <c r="I1" s="127"/>
      <c r="J1" s="128"/>
      <c r="K1" s="123" t="s">
        <v>4</v>
      </c>
      <c r="L1" s="124"/>
      <c r="M1" s="125"/>
      <c r="N1" s="126" t="s">
        <v>5</v>
      </c>
      <c r="O1" s="127"/>
      <c r="P1" s="128"/>
      <c r="Q1" s="123" t="s">
        <v>6</v>
      </c>
      <c r="R1" s="124"/>
      <c r="S1" s="125"/>
      <c r="T1" s="126" t="s">
        <v>7</v>
      </c>
      <c r="U1" s="127"/>
      <c r="V1" s="128"/>
      <c r="W1" s="123" t="s">
        <v>8</v>
      </c>
      <c r="X1" s="124"/>
      <c r="Y1" s="125"/>
      <c r="Z1" s="126" t="s">
        <v>9</v>
      </c>
      <c r="AA1" s="127"/>
      <c r="AB1" s="128"/>
      <c r="AC1" s="123" t="s">
        <v>10</v>
      </c>
      <c r="AD1" s="124"/>
      <c r="AE1" s="125"/>
      <c r="AF1" s="126" t="s">
        <v>11</v>
      </c>
      <c r="AG1" s="137"/>
      <c r="AH1" s="138"/>
    </row>
    <row r="2" spans="1:34" x14ac:dyDescent="0.2">
      <c r="B2" s="129" t="s">
        <v>12</v>
      </c>
      <c r="C2" s="130"/>
      <c r="D2" s="131"/>
      <c r="E2" s="132" t="s">
        <v>13</v>
      </c>
      <c r="F2" s="133"/>
      <c r="G2" s="134"/>
      <c r="H2" s="129" t="s">
        <v>14</v>
      </c>
      <c r="I2" s="130"/>
      <c r="J2" s="131"/>
      <c r="K2" s="132" t="s">
        <v>15</v>
      </c>
      <c r="L2" s="133"/>
      <c r="M2" s="134"/>
      <c r="N2" s="129" t="s">
        <v>16</v>
      </c>
      <c r="O2" s="130"/>
      <c r="P2" s="131"/>
      <c r="Q2" s="132" t="s">
        <v>17</v>
      </c>
      <c r="R2" s="133"/>
      <c r="S2" s="134"/>
      <c r="T2" s="129" t="s">
        <v>18</v>
      </c>
      <c r="U2" s="130"/>
      <c r="V2" s="131"/>
      <c r="W2" s="132" t="s">
        <v>19</v>
      </c>
      <c r="X2" s="133"/>
      <c r="Y2" s="134"/>
      <c r="Z2" s="129" t="s">
        <v>20</v>
      </c>
      <c r="AA2" s="130"/>
      <c r="AB2" s="131"/>
      <c r="AC2" s="132" t="s">
        <v>21</v>
      </c>
      <c r="AD2" s="133"/>
      <c r="AE2" s="134"/>
      <c r="AF2" s="129" t="s">
        <v>22</v>
      </c>
      <c r="AG2" s="135"/>
      <c r="AH2" s="136"/>
    </row>
    <row r="3" spans="1:34" ht="12.75" x14ac:dyDescent="0.2">
      <c r="A3" s="3"/>
      <c r="B3" s="4"/>
      <c r="C3" s="5"/>
      <c r="D3" s="6"/>
      <c r="E3" s="4"/>
      <c r="F3" s="5"/>
      <c r="G3" s="6"/>
      <c r="H3" s="4"/>
      <c r="I3" s="5"/>
      <c r="J3" s="6"/>
      <c r="K3" s="4"/>
      <c r="L3" s="5"/>
      <c r="M3" s="6"/>
      <c r="N3" s="4"/>
      <c r="O3" s="5"/>
      <c r="P3" s="6"/>
      <c r="Q3" s="4"/>
      <c r="R3" s="5"/>
      <c r="S3" s="6"/>
      <c r="T3" s="4"/>
      <c r="U3" s="5"/>
      <c r="V3" s="6"/>
      <c r="W3" s="4"/>
      <c r="X3" s="5"/>
      <c r="Y3" s="6"/>
      <c r="Z3" s="4"/>
      <c r="AA3" s="5"/>
      <c r="AB3" s="6"/>
      <c r="AC3" s="4"/>
      <c r="AD3" s="5"/>
      <c r="AE3" s="6"/>
      <c r="AF3" s="4"/>
      <c r="AG3" s="5"/>
      <c r="AH3" s="6"/>
    </row>
    <row r="4" spans="1:34" ht="12" thickBot="1" x14ac:dyDescent="0.25">
      <c r="B4" s="7" t="s">
        <v>23</v>
      </c>
      <c r="C4" s="8" t="s">
        <v>24</v>
      </c>
      <c r="D4" s="9" t="s">
        <v>25</v>
      </c>
      <c r="E4" s="7" t="s">
        <v>23</v>
      </c>
      <c r="F4" s="8" t="s">
        <v>24</v>
      </c>
      <c r="G4" s="9" t="s">
        <v>25</v>
      </c>
      <c r="H4" s="7" t="s">
        <v>23</v>
      </c>
      <c r="I4" s="8" t="s">
        <v>24</v>
      </c>
      <c r="J4" s="9" t="s">
        <v>25</v>
      </c>
      <c r="K4" s="7" t="s">
        <v>23</v>
      </c>
      <c r="L4" s="8" t="s">
        <v>24</v>
      </c>
      <c r="M4" s="9" t="s">
        <v>25</v>
      </c>
      <c r="N4" s="7" t="s">
        <v>23</v>
      </c>
      <c r="O4" s="8" t="s">
        <v>24</v>
      </c>
      <c r="P4" s="9" t="s">
        <v>25</v>
      </c>
      <c r="Q4" s="7" t="s">
        <v>23</v>
      </c>
      <c r="R4" s="8" t="s">
        <v>24</v>
      </c>
      <c r="S4" s="9" t="s">
        <v>25</v>
      </c>
      <c r="T4" s="7" t="s">
        <v>23</v>
      </c>
      <c r="U4" s="8" t="s">
        <v>24</v>
      </c>
      <c r="V4" s="9" t="s">
        <v>25</v>
      </c>
      <c r="W4" s="7" t="s">
        <v>23</v>
      </c>
      <c r="X4" s="8" t="s">
        <v>24</v>
      </c>
      <c r="Y4" s="9" t="s">
        <v>25</v>
      </c>
      <c r="Z4" s="7" t="s">
        <v>23</v>
      </c>
      <c r="AA4" s="8" t="s">
        <v>24</v>
      </c>
      <c r="AB4" s="9" t="s">
        <v>25</v>
      </c>
      <c r="AC4" s="7" t="s">
        <v>23</v>
      </c>
      <c r="AD4" s="8" t="s">
        <v>24</v>
      </c>
      <c r="AE4" s="9" t="s">
        <v>25</v>
      </c>
      <c r="AF4" s="7" t="s">
        <v>23</v>
      </c>
      <c r="AG4" s="8" t="s">
        <v>24</v>
      </c>
      <c r="AH4" s="9" t="s">
        <v>25</v>
      </c>
    </row>
    <row r="5" spans="1:34" x14ac:dyDescent="0.2">
      <c r="A5" s="10">
        <v>29221</v>
      </c>
      <c r="B5" s="11">
        <f t="shared" ref="B5:C68" si="0">+SUM(E5,H5,K5,N5,Q5,T5,W5,Z5,AC5,AF5)</f>
        <v>0</v>
      </c>
      <c r="C5" s="12">
        <f t="shared" si="0"/>
        <v>0</v>
      </c>
      <c r="D5" s="13">
        <f>C5+B5</f>
        <v>0</v>
      </c>
      <c r="E5" s="11"/>
      <c r="F5" s="12"/>
      <c r="G5" s="13">
        <f>F5+E5</f>
        <v>0</v>
      </c>
      <c r="H5" s="11"/>
      <c r="I5" s="12"/>
      <c r="J5" s="13">
        <f>I5+H5</f>
        <v>0</v>
      </c>
      <c r="K5" s="11"/>
      <c r="L5" s="12"/>
      <c r="M5" s="13">
        <f>L5+K5</f>
        <v>0</v>
      </c>
      <c r="N5" s="11"/>
      <c r="O5" s="12"/>
      <c r="P5" s="13">
        <f>O5+N5</f>
        <v>0</v>
      </c>
      <c r="Q5" s="11"/>
      <c r="R5" s="12"/>
      <c r="S5" s="13">
        <f>R5+Q5</f>
        <v>0</v>
      </c>
      <c r="T5" s="11"/>
      <c r="U5" s="12"/>
      <c r="V5" s="13">
        <f>U5+T5</f>
        <v>0</v>
      </c>
      <c r="W5" s="11"/>
      <c r="X5" s="12"/>
      <c r="Y5" s="13">
        <f>X5+W5</f>
        <v>0</v>
      </c>
      <c r="Z5" s="11"/>
      <c r="AA5" s="12"/>
      <c r="AB5" s="13">
        <f>AA5+Z5</f>
        <v>0</v>
      </c>
      <c r="AC5" s="11"/>
      <c r="AD5" s="12"/>
      <c r="AE5" s="13">
        <f>AD5+AC5</f>
        <v>0</v>
      </c>
      <c r="AF5" s="11"/>
      <c r="AG5" s="12"/>
      <c r="AH5" s="13">
        <f>AG5+AF5</f>
        <v>0</v>
      </c>
    </row>
    <row r="6" spans="1:34" x14ac:dyDescent="0.2">
      <c r="A6" s="10">
        <v>29252</v>
      </c>
      <c r="B6" s="11">
        <f t="shared" si="0"/>
        <v>0</v>
      </c>
      <c r="C6" s="12">
        <f t="shared" si="0"/>
        <v>0</v>
      </c>
      <c r="D6" s="13">
        <f t="shared" ref="D6:D16" si="1">C6+B6</f>
        <v>0</v>
      </c>
      <c r="E6" s="11"/>
      <c r="F6" s="12"/>
      <c r="G6" s="13">
        <f t="shared" ref="G6:G16" si="2">F6+E6</f>
        <v>0</v>
      </c>
      <c r="H6" s="11"/>
      <c r="I6" s="12"/>
      <c r="J6" s="13">
        <f t="shared" ref="J6:J16" si="3">I6+H6</f>
        <v>0</v>
      </c>
      <c r="K6" s="11"/>
      <c r="L6" s="12"/>
      <c r="M6" s="13">
        <f t="shared" ref="M6:M16" si="4">L6+K6</f>
        <v>0</v>
      </c>
      <c r="N6" s="11"/>
      <c r="O6" s="12"/>
      <c r="P6" s="13">
        <f t="shared" ref="P6:P16" si="5">O6+N6</f>
        <v>0</v>
      </c>
      <c r="Q6" s="11"/>
      <c r="R6" s="12"/>
      <c r="S6" s="13">
        <f t="shared" ref="S6:S16" si="6">R6+Q6</f>
        <v>0</v>
      </c>
      <c r="T6" s="11"/>
      <c r="U6" s="12"/>
      <c r="V6" s="13">
        <f t="shared" ref="V6:V16" si="7">U6+T6</f>
        <v>0</v>
      </c>
      <c r="W6" s="11"/>
      <c r="X6" s="12"/>
      <c r="Y6" s="13">
        <f t="shared" ref="Y6:Y16" si="8">X6+W6</f>
        <v>0</v>
      </c>
      <c r="Z6" s="11"/>
      <c r="AA6" s="12"/>
      <c r="AB6" s="13">
        <f t="shared" ref="AB6:AB16" si="9">AA6+Z6</f>
        <v>0</v>
      </c>
      <c r="AC6" s="11"/>
      <c r="AD6" s="12"/>
      <c r="AE6" s="13">
        <f t="shared" ref="AE6:AE16" si="10">AD6+AC6</f>
        <v>0</v>
      </c>
      <c r="AF6" s="11"/>
      <c r="AG6" s="12"/>
      <c r="AH6" s="13">
        <f t="shared" ref="AH6:AH16" si="11">AG6+AF6</f>
        <v>0</v>
      </c>
    </row>
    <row r="7" spans="1:34" x14ac:dyDescent="0.2">
      <c r="A7" s="10">
        <v>29281</v>
      </c>
      <c r="B7" s="11">
        <f t="shared" si="0"/>
        <v>0</v>
      </c>
      <c r="C7" s="12">
        <f t="shared" si="0"/>
        <v>0</v>
      </c>
      <c r="D7" s="13">
        <f t="shared" si="1"/>
        <v>0</v>
      </c>
      <c r="E7" s="11"/>
      <c r="F7" s="12"/>
      <c r="G7" s="13">
        <f t="shared" si="2"/>
        <v>0</v>
      </c>
      <c r="H7" s="11"/>
      <c r="I7" s="12"/>
      <c r="J7" s="13">
        <f t="shared" si="3"/>
        <v>0</v>
      </c>
      <c r="K7" s="11"/>
      <c r="L7" s="12"/>
      <c r="M7" s="13">
        <f t="shared" si="4"/>
        <v>0</v>
      </c>
      <c r="N7" s="11"/>
      <c r="O7" s="12"/>
      <c r="P7" s="13">
        <f t="shared" si="5"/>
        <v>0</v>
      </c>
      <c r="Q7" s="11"/>
      <c r="R7" s="12"/>
      <c r="S7" s="13">
        <f t="shared" si="6"/>
        <v>0</v>
      </c>
      <c r="T7" s="11"/>
      <c r="U7" s="12"/>
      <c r="V7" s="13">
        <f t="shared" si="7"/>
        <v>0</v>
      </c>
      <c r="W7" s="11"/>
      <c r="X7" s="12"/>
      <c r="Y7" s="13">
        <f t="shared" si="8"/>
        <v>0</v>
      </c>
      <c r="Z7" s="11"/>
      <c r="AA7" s="12"/>
      <c r="AB7" s="13">
        <f t="shared" si="9"/>
        <v>0</v>
      </c>
      <c r="AC7" s="11"/>
      <c r="AD7" s="12"/>
      <c r="AE7" s="13">
        <f t="shared" si="10"/>
        <v>0</v>
      </c>
      <c r="AF7" s="11"/>
      <c r="AG7" s="12"/>
      <c r="AH7" s="13">
        <f t="shared" si="11"/>
        <v>0</v>
      </c>
    </row>
    <row r="8" spans="1:34" x14ac:dyDescent="0.2">
      <c r="A8" s="10">
        <v>29312</v>
      </c>
      <c r="B8" s="11">
        <f t="shared" si="0"/>
        <v>0</v>
      </c>
      <c r="C8" s="12">
        <f t="shared" si="0"/>
        <v>0</v>
      </c>
      <c r="D8" s="13">
        <f t="shared" si="1"/>
        <v>0</v>
      </c>
      <c r="E8" s="11"/>
      <c r="F8" s="12"/>
      <c r="G8" s="13">
        <f t="shared" si="2"/>
        <v>0</v>
      </c>
      <c r="H8" s="11"/>
      <c r="I8" s="12"/>
      <c r="J8" s="13">
        <f t="shared" si="3"/>
        <v>0</v>
      </c>
      <c r="K8" s="11"/>
      <c r="L8" s="12"/>
      <c r="M8" s="13">
        <f t="shared" si="4"/>
        <v>0</v>
      </c>
      <c r="N8" s="11"/>
      <c r="O8" s="12"/>
      <c r="P8" s="13">
        <f t="shared" si="5"/>
        <v>0</v>
      </c>
      <c r="Q8" s="11"/>
      <c r="R8" s="12"/>
      <c r="S8" s="13">
        <f t="shared" si="6"/>
        <v>0</v>
      </c>
      <c r="T8" s="11"/>
      <c r="U8" s="12"/>
      <c r="V8" s="13">
        <f t="shared" si="7"/>
        <v>0</v>
      </c>
      <c r="W8" s="11"/>
      <c r="X8" s="12"/>
      <c r="Y8" s="13">
        <f t="shared" si="8"/>
        <v>0</v>
      </c>
      <c r="Z8" s="11"/>
      <c r="AA8" s="12"/>
      <c r="AB8" s="13">
        <f t="shared" si="9"/>
        <v>0</v>
      </c>
      <c r="AC8" s="11"/>
      <c r="AD8" s="12"/>
      <c r="AE8" s="13">
        <f t="shared" si="10"/>
        <v>0</v>
      </c>
      <c r="AF8" s="11"/>
      <c r="AG8" s="12"/>
      <c r="AH8" s="13">
        <f t="shared" si="11"/>
        <v>0</v>
      </c>
    </row>
    <row r="9" spans="1:34" x14ac:dyDescent="0.2">
      <c r="A9" s="10">
        <v>29342</v>
      </c>
      <c r="B9" s="11">
        <f t="shared" si="0"/>
        <v>0</v>
      </c>
      <c r="C9" s="12">
        <f t="shared" si="0"/>
        <v>0</v>
      </c>
      <c r="D9" s="13">
        <f t="shared" si="1"/>
        <v>0</v>
      </c>
      <c r="E9" s="11"/>
      <c r="F9" s="12"/>
      <c r="G9" s="13">
        <f t="shared" si="2"/>
        <v>0</v>
      </c>
      <c r="H9" s="11"/>
      <c r="I9" s="12"/>
      <c r="J9" s="13">
        <f t="shared" si="3"/>
        <v>0</v>
      </c>
      <c r="K9" s="11"/>
      <c r="L9" s="12"/>
      <c r="M9" s="13">
        <f t="shared" si="4"/>
        <v>0</v>
      </c>
      <c r="N9" s="11"/>
      <c r="O9" s="12"/>
      <c r="P9" s="13">
        <f t="shared" si="5"/>
        <v>0</v>
      </c>
      <c r="Q9" s="11"/>
      <c r="R9" s="12"/>
      <c r="S9" s="13">
        <f t="shared" si="6"/>
        <v>0</v>
      </c>
      <c r="T9" s="11"/>
      <c r="U9" s="12"/>
      <c r="V9" s="13">
        <f t="shared" si="7"/>
        <v>0</v>
      </c>
      <c r="W9" s="11"/>
      <c r="X9" s="12"/>
      <c r="Y9" s="13">
        <f t="shared" si="8"/>
        <v>0</v>
      </c>
      <c r="Z9" s="11"/>
      <c r="AA9" s="12"/>
      <c r="AB9" s="13">
        <f t="shared" si="9"/>
        <v>0</v>
      </c>
      <c r="AC9" s="11"/>
      <c r="AD9" s="12"/>
      <c r="AE9" s="13">
        <f t="shared" si="10"/>
        <v>0</v>
      </c>
      <c r="AF9" s="11"/>
      <c r="AG9" s="12"/>
      <c r="AH9" s="13">
        <f t="shared" si="11"/>
        <v>0</v>
      </c>
    </row>
    <row r="10" spans="1:34" x14ac:dyDescent="0.2">
      <c r="A10" s="10">
        <v>29373</v>
      </c>
      <c r="B10" s="11">
        <f t="shared" si="0"/>
        <v>0</v>
      </c>
      <c r="C10" s="12">
        <f t="shared" si="0"/>
        <v>0</v>
      </c>
      <c r="D10" s="13">
        <f t="shared" si="1"/>
        <v>0</v>
      </c>
      <c r="E10" s="11"/>
      <c r="F10" s="12"/>
      <c r="G10" s="13">
        <f t="shared" si="2"/>
        <v>0</v>
      </c>
      <c r="H10" s="11"/>
      <c r="I10" s="12"/>
      <c r="J10" s="13">
        <f t="shared" si="3"/>
        <v>0</v>
      </c>
      <c r="K10" s="11"/>
      <c r="L10" s="12"/>
      <c r="M10" s="13">
        <f t="shared" si="4"/>
        <v>0</v>
      </c>
      <c r="N10" s="11"/>
      <c r="O10" s="12"/>
      <c r="P10" s="13">
        <f t="shared" si="5"/>
        <v>0</v>
      </c>
      <c r="Q10" s="11"/>
      <c r="R10" s="12"/>
      <c r="S10" s="13">
        <f t="shared" si="6"/>
        <v>0</v>
      </c>
      <c r="T10" s="11"/>
      <c r="U10" s="12"/>
      <c r="V10" s="13">
        <f t="shared" si="7"/>
        <v>0</v>
      </c>
      <c r="W10" s="11"/>
      <c r="X10" s="12"/>
      <c r="Y10" s="13">
        <f t="shared" si="8"/>
        <v>0</v>
      </c>
      <c r="Z10" s="11"/>
      <c r="AA10" s="12"/>
      <c r="AB10" s="13">
        <f t="shared" si="9"/>
        <v>0</v>
      </c>
      <c r="AC10" s="11"/>
      <c r="AD10" s="12"/>
      <c r="AE10" s="13">
        <f t="shared" si="10"/>
        <v>0</v>
      </c>
      <c r="AF10" s="11"/>
      <c r="AG10" s="12"/>
      <c r="AH10" s="13">
        <f t="shared" si="11"/>
        <v>0</v>
      </c>
    </row>
    <row r="11" spans="1:34" x14ac:dyDescent="0.2">
      <c r="A11" s="10">
        <v>29403</v>
      </c>
      <c r="B11" s="11">
        <f t="shared" si="0"/>
        <v>0</v>
      </c>
      <c r="C11" s="12">
        <f t="shared" si="0"/>
        <v>0</v>
      </c>
      <c r="D11" s="13">
        <f t="shared" si="1"/>
        <v>0</v>
      </c>
      <c r="E11" s="11"/>
      <c r="F11" s="12"/>
      <c r="G11" s="13">
        <f t="shared" si="2"/>
        <v>0</v>
      </c>
      <c r="H11" s="11"/>
      <c r="I11" s="12"/>
      <c r="J11" s="13">
        <f t="shared" si="3"/>
        <v>0</v>
      </c>
      <c r="K11" s="11"/>
      <c r="L11" s="12"/>
      <c r="M11" s="13">
        <f t="shared" si="4"/>
        <v>0</v>
      </c>
      <c r="N11" s="11"/>
      <c r="O11" s="12"/>
      <c r="P11" s="13">
        <f t="shared" si="5"/>
        <v>0</v>
      </c>
      <c r="Q11" s="11"/>
      <c r="R11" s="12"/>
      <c r="S11" s="13">
        <f t="shared" si="6"/>
        <v>0</v>
      </c>
      <c r="T11" s="11"/>
      <c r="U11" s="12"/>
      <c r="V11" s="13">
        <f t="shared" si="7"/>
        <v>0</v>
      </c>
      <c r="W11" s="11"/>
      <c r="X11" s="12"/>
      <c r="Y11" s="13">
        <f t="shared" si="8"/>
        <v>0</v>
      </c>
      <c r="Z11" s="11"/>
      <c r="AA11" s="12"/>
      <c r="AB11" s="13">
        <f t="shared" si="9"/>
        <v>0</v>
      </c>
      <c r="AC11" s="11"/>
      <c r="AD11" s="12"/>
      <c r="AE11" s="13">
        <f t="shared" si="10"/>
        <v>0</v>
      </c>
      <c r="AF11" s="11"/>
      <c r="AG11" s="12"/>
      <c r="AH11" s="13">
        <f t="shared" si="11"/>
        <v>0</v>
      </c>
    </row>
    <row r="12" spans="1:34" x14ac:dyDescent="0.2">
      <c r="A12" s="10">
        <v>29434</v>
      </c>
      <c r="B12" s="11">
        <f t="shared" si="0"/>
        <v>0</v>
      </c>
      <c r="C12" s="12">
        <f t="shared" si="0"/>
        <v>0</v>
      </c>
      <c r="D12" s="13">
        <f t="shared" si="1"/>
        <v>0</v>
      </c>
      <c r="E12" s="11"/>
      <c r="F12" s="12"/>
      <c r="G12" s="13">
        <f t="shared" si="2"/>
        <v>0</v>
      </c>
      <c r="H12" s="11"/>
      <c r="I12" s="12"/>
      <c r="J12" s="13">
        <f t="shared" si="3"/>
        <v>0</v>
      </c>
      <c r="K12" s="11"/>
      <c r="L12" s="12"/>
      <c r="M12" s="13">
        <f t="shared" si="4"/>
        <v>0</v>
      </c>
      <c r="N12" s="11"/>
      <c r="O12" s="12"/>
      <c r="P12" s="13">
        <f t="shared" si="5"/>
        <v>0</v>
      </c>
      <c r="Q12" s="11"/>
      <c r="R12" s="12"/>
      <c r="S12" s="13">
        <f t="shared" si="6"/>
        <v>0</v>
      </c>
      <c r="T12" s="11"/>
      <c r="U12" s="12"/>
      <c r="V12" s="13">
        <f t="shared" si="7"/>
        <v>0</v>
      </c>
      <c r="W12" s="11"/>
      <c r="X12" s="12"/>
      <c r="Y12" s="13">
        <f t="shared" si="8"/>
        <v>0</v>
      </c>
      <c r="Z12" s="11"/>
      <c r="AA12" s="12"/>
      <c r="AB12" s="13">
        <f t="shared" si="9"/>
        <v>0</v>
      </c>
      <c r="AC12" s="11"/>
      <c r="AD12" s="12"/>
      <c r="AE12" s="13">
        <f t="shared" si="10"/>
        <v>0</v>
      </c>
      <c r="AF12" s="11"/>
      <c r="AG12" s="12"/>
      <c r="AH12" s="13">
        <f t="shared" si="11"/>
        <v>0</v>
      </c>
    </row>
    <row r="13" spans="1:34" x14ac:dyDescent="0.2">
      <c r="A13" s="10">
        <v>29465</v>
      </c>
      <c r="B13" s="11">
        <f t="shared" si="0"/>
        <v>0</v>
      </c>
      <c r="C13" s="12">
        <f t="shared" si="0"/>
        <v>0</v>
      </c>
      <c r="D13" s="13">
        <f t="shared" si="1"/>
        <v>0</v>
      </c>
      <c r="E13" s="11"/>
      <c r="F13" s="12"/>
      <c r="G13" s="13">
        <f t="shared" si="2"/>
        <v>0</v>
      </c>
      <c r="H13" s="11"/>
      <c r="I13" s="12"/>
      <c r="J13" s="13">
        <f t="shared" si="3"/>
        <v>0</v>
      </c>
      <c r="K13" s="11"/>
      <c r="L13" s="12"/>
      <c r="M13" s="13">
        <f t="shared" si="4"/>
        <v>0</v>
      </c>
      <c r="N13" s="11"/>
      <c r="O13" s="12"/>
      <c r="P13" s="13">
        <f t="shared" si="5"/>
        <v>0</v>
      </c>
      <c r="Q13" s="11"/>
      <c r="R13" s="12"/>
      <c r="S13" s="13">
        <f t="shared" si="6"/>
        <v>0</v>
      </c>
      <c r="T13" s="11"/>
      <c r="U13" s="12"/>
      <c r="V13" s="13">
        <f t="shared" si="7"/>
        <v>0</v>
      </c>
      <c r="W13" s="11"/>
      <c r="X13" s="12"/>
      <c r="Y13" s="13">
        <f t="shared" si="8"/>
        <v>0</v>
      </c>
      <c r="Z13" s="11"/>
      <c r="AA13" s="12"/>
      <c r="AB13" s="13">
        <f t="shared" si="9"/>
        <v>0</v>
      </c>
      <c r="AC13" s="11"/>
      <c r="AD13" s="12"/>
      <c r="AE13" s="13">
        <f t="shared" si="10"/>
        <v>0</v>
      </c>
      <c r="AF13" s="11"/>
      <c r="AG13" s="12"/>
      <c r="AH13" s="13">
        <f t="shared" si="11"/>
        <v>0</v>
      </c>
    </row>
    <row r="14" spans="1:34" x14ac:dyDescent="0.2">
      <c r="A14" s="10">
        <v>29495</v>
      </c>
      <c r="B14" s="11">
        <f t="shared" si="0"/>
        <v>0</v>
      </c>
      <c r="C14" s="12">
        <f t="shared" si="0"/>
        <v>0</v>
      </c>
      <c r="D14" s="13">
        <f t="shared" si="1"/>
        <v>0</v>
      </c>
      <c r="E14" s="11"/>
      <c r="F14" s="12"/>
      <c r="G14" s="13">
        <f t="shared" si="2"/>
        <v>0</v>
      </c>
      <c r="H14" s="11"/>
      <c r="I14" s="12"/>
      <c r="J14" s="13">
        <f t="shared" si="3"/>
        <v>0</v>
      </c>
      <c r="K14" s="11"/>
      <c r="L14" s="12"/>
      <c r="M14" s="13">
        <f t="shared" si="4"/>
        <v>0</v>
      </c>
      <c r="N14" s="11"/>
      <c r="O14" s="12"/>
      <c r="P14" s="13">
        <f t="shared" si="5"/>
        <v>0</v>
      </c>
      <c r="Q14" s="11"/>
      <c r="R14" s="12"/>
      <c r="S14" s="13">
        <f t="shared" si="6"/>
        <v>0</v>
      </c>
      <c r="T14" s="11"/>
      <c r="U14" s="12"/>
      <c r="V14" s="13">
        <f t="shared" si="7"/>
        <v>0</v>
      </c>
      <c r="W14" s="11"/>
      <c r="X14" s="12"/>
      <c r="Y14" s="13">
        <f t="shared" si="8"/>
        <v>0</v>
      </c>
      <c r="Z14" s="11"/>
      <c r="AA14" s="12"/>
      <c r="AB14" s="13">
        <f t="shared" si="9"/>
        <v>0</v>
      </c>
      <c r="AC14" s="11"/>
      <c r="AD14" s="12"/>
      <c r="AE14" s="13">
        <f t="shared" si="10"/>
        <v>0</v>
      </c>
      <c r="AF14" s="11"/>
      <c r="AG14" s="12"/>
      <c r="AH14" s="13">
        <f t="shared" si="11"/>
        <v>0</v>
      </c>
    </row>
    <row r="15" spans="1:34" x14ac:dyDescent="0.2">
      <c r="A15" s="10">
        <v>29526</v>
      </c>
      <c r="B15" s="11">
        <f t="shared" si="0"/>
        <v>0</v>
      </c>
      <c r="C15" s="12">
        <f t="shared" si="0"/>
        <v>0</v>
      </c>
      <c r="D15" s="13">
        <f t="shared" si="1"/>
        <v>0</v>
      </c>
      <c r="E15" s="11"/>
      <c r="F15" s="12"/>
      <c r="G15" s="13">
        <f t="shared" si="2"/>
        <v>0</v>
      </c>
      <c r="H15" s="11"/>
      <c r="I15" s="12"/>
      <c r="J15" s="13">
        <f t="shared" si="3"/>
        <v>0</v>
      </c>
      <c r="K15" s="11"/>
      <c r="L15" s="12"/>
      <c r="M15" s="13">
        <f t="shared" si="4"/>
        <v>0</v>
      </c>
      <c r="N15" s="11"/>
      <c r="O15" s="12"/>
      <c r="P15" s="13">
        <f t="shared" si="5"/>
        <v>0</v>
      </c>
      <c r="Q15" s="11"/>
      <c r="R15" s="12"/>
      <c r="S15" s="13">
        <f t="shared" si="6"/>
        <v>0</v>
      </c>
      <c r="T15" s="11"/>
      <c r="U15" s="12"/>
      <c r="V15" s="13">
        <f t="shared" si="7"/>
        <v>0</v>
      </c>
      <c r="W15" s="11"/>
      <c r="X15" s="12"/>
      <c r="Y15" s="13">
        <f t="shared" si="8"/>
        <v>0</v>
      </c>
      <c r="Z15" s="11"/>
      <c r="AA15" s="12"/>
      <c r="AB15" s="13">
        <f t="shared" si="9"/>
        <v>0</v>
      </c>
      <c r="AC15" s="11"/>
      <c r="AD15" s="12"/>
      <c r="AE15" s="13">
        <f t="shared" si="10"/>
        <v>0</v>
      </c>
      <c r="AF15" s="11"/>
      <c r="AG15" s="12"/>
      <c r="AH15" s="13">
        <f t="shared" si="11"/>
        <v>0</v>
      </c>
    </row>
    <row r="16" spans="1:34" s="18" customFormat="1" ht="12" thickBot="1" x14ac:dyDescent="0.25">
      <c r="A16" s="14">
        <v>29556</v>
      </c>
      <c r="B16" s="15">
        <f t="shared" si="0"/>
        <v>0</v>
      </c>
      <c r="C16" s="16">
        <f t="shared" si="0"/>
        <v>0</v>
      </c>
      <c r="D16" s="17">
        <f t="shared" si="1"/>
        <v>0</v>
      </c>
      <c r="E16" s="15"/>
      <c r="F16" s="16"/>
      <c r="G16" s="17">
        <f t="shared" si="2"/>
        <v>0</v>
      </c>
      <c r="H16" s="15"/>
      <c r="I16" s="16"/>
      <c r="J16" s="17">
        <f t="shared" si="3"/>
        <v>0</v>
      </c>
      <c r="K16" s="15"/>
      <c r="L16" s="16"/>
      <c r="M16" s="17">
        <f t="shared" si="4"/>
        <v>0</v>
      </c>
      <c r="N16" s="15"/>
      <c r="O16" s="16"/>
      <c r="P16" s="17">
        <f t="shared" si="5"/>
        <v>0</v>
      </c>
      <c r="Q16" s="15"/>
      <c r="R16" s="16"/>
      <c r="S16" s="17">
        <f t="shared" si="6"/>
        <v>0</v>
      </c>
      <c r="T16" s="15"/>
      <c r="U16" s="16"/>
      <c r="V16" s="17">
        <f t="shared" si="7"/>
        <v>0</v>
      </c>
      <c r="W16" s="15"/>
      <c r="X16" s="16"/>
      <c r="Y16" s="17">
        <f t="shared" si="8"/>
        <v>0</v>
      </c>
      <c r="Z16" s="15"/>
      <c r="AA16" s="16"/>
      <c r="AB16" s="17">
        <f t="shared" si="9"/>
        <v>0</v>
      </c>
      <c r="AC16" s="15"/>
      <c r="AD16" s="16"/>
      <c r="AE16" s="17">
        <f t="shared" si="10"/>
        <v>0</v>
      </c>
      <c r="AF16" s="15"/>
      <c r="AG16" s="16"/>
      <c r="AH16" s="17">
        <f t="shared" si="11"/>
        <v>0</v>
      </c>
    </row>
    <row r="17" spans="1:34" x14ac:dyDescent="0.2">
      <c r="A17" s="10">
        <v>29587</v>
      </c>
      <c r="B17" s="11">
        <f t="shared" si="0"/>
        <v>0</v>
      </c>
      <c r="C17" s="12">
        <f t="shared" si="0"/>
        <v>0</v>
      </c>
      <c r="D17" s="13">
        <f>C17+B17</f>
        <v>0</v>
      </c>
      <c r="E17" s="11"/>
      <c r="F17" s="12"/>
      <c r="G17" s="13">
        <f>F17+E17</f>
        <v>0</v>
      </c>
      <c r="H17" s="11"/>
      <c r="I17" s="12"/>
      <c r="J17" s="13">
        <f>I17+H17</f>
        <v>0</v>
      </c>
      <c r="K17" s="11"/>
      <c r="L17" s="12"/>
      <c r="M17" s="13">
        <f>L17+K17</f>
        <v>0</v>
      </c>
      <c r="N17" s="11"/>
      <c r="O17" s="12"/>
      <c r="P17" s="13">
        <f>O17+N17</f>
        <v>0</v>
      </c>
      <c r="Q17" s="11"/>
      <c r="R17" s="12"/>
      <c r="S17" s="13">
        <f>R17+Q17</f>
        <v>0</v>
      </c>
      <c r="T17" s="11"/>
      <c r="U17" s="12"/>
      <c r="V17" s="13">
        <f>U17+T17</f>
        <v>0</v>
      </c>
      <c r="W17" s="11"/>
      <c r="X17" s="12"/>
      <c r="Y17" s="13">
        <f>X17+W17</f>
        <v>0</v>
      </c>
      <c r="Z17" s="11"/>
      <c r="AA17" s="12"/>
      <c r="AB17" s="13">
        <f>AA17+Z17</f>
        <v>0</v>
      </c>
      <c r="AC17" s="11"/>
      <c r="AD17" s="12"/>
      <c r="AE17" s="13">
        <f>AD17+AC17</f>
        <v>0</v>
      </c>
      <c r="AF17" s="11"/>
      <c r="AG17" s="12"/>
      <c r="AH17" s="13">
        <f>AG17+AF17</f>
        <v>0</v>
      </c>
    </row>
    <row r="18" spans="1:34" x14ac:dyDescent="0.2">
      <c r="A18" s="10">
        <v>29618</v>
      </c>
      <c r="B18" s="11">
        <f t="shared" si="0"/>
        <v>0</v>
      </c>
      <c r="C18" s="12">
        <f t="shared" si="0"/>
        <v>0</v>
      </c>
      <c r="D18" s="13">
        <f t="shared" ref="D18:D28" si="12">C18+B18</f>
        <v>0</v>
      </c>
      <c r="E18" s="11"/>
      <c r="F18" s="12"/>
      <c r="G18" s="13">
        <f t="shared" ref="G18:G28" si="13">F18+E18</f>
        <v>0</v>
      </c>
      <c r="H18" s="11"/>
      <c r="I18" s="12"/>
      <c r="J18" s="13">
        <f t="shared" ref="J18:J28" si="14">I18+H18</f>
        <v>0</v>
      </c>
      <c r="K18" s="11"/>
      <c r="L18" s="12"/>
      <c r="M18" s="13">
        <f t="shared" ref="M18:M28" si="15">L18+K18</f>
        <v>0</v>
      </c>
      <c r="N18" s="11"/>
      <c r="O18" s="12"/>
      <c r="P18" s="13">
        <f t="shared" ref="P18:P28" si="16">O18+N18</f>
        <v>0</v>
      </c>
      <c r="Q18" s="11"/>
      <c r="R18" s="12"/>
      <c r="S18" s="13">
        <f t="shared" ref="S18:S28" si="17">R18+Q18</f>
        <v>0</v>
      </c>
      <c r="T18" s="11"/>
      <c r="U18" s="12"/>
      <c r="V18" s="13">
        <f t="shared" ref="V18:V28" si="18">U18+T18</f>
        <v>0</v>
      </c>
      <c r="W18" s="11"/>
      <c r="X18" s="12"/>
      <c r="Y18" s="13">
        <f t="shared" ref="Y18:Y28" si="19">X18+W18</f>
        <v>0</v>
      </c>
      <c r="Z18" s="11"/>
      <c r="AA18" s="12"/>
      <c r="AB18" s="13">
        <f t="shared" ref="AB18:AB28" si="20">AA18+Z18</f>
        <v>0</v>
      </c>
      <c r="AC18" s="11"/>
      <c r="AD18" s="12"/>
      <c r="AE18" s="13">
        <f t="shared" ref="AE18:AE28" si="21">AD18+AC18</f>
        <v>0</v>
      </c>
      <c r="AF18" s="11"/>
      <c r="AG18" s="12"/>
      <c r="AH18" s="13">
        <f t="shared" ref="AH18:AH28" si="22">AG18+AF18</f>
        <v>0</v>
      </c>
    </row>
    <row r="19" spans="1:34" x14ac:dyDescent="0.2">
      <c r="A19" s="10">
        <v>29646</v>
      </c>
      <c r="B19" s="11">
        <f t="shared" si="0"/>
        <v>0</v>
      </c>
      <c r="C19" s="12">
        <f t="shared" si="0"/>
        <v>0</v>
      </c>
      <c r="D19" s="13">
        <f t="shared" si="12"/>
        <v>0</v>
      </c>
      <c r="E19" s="11"/>
      <c r="F19" s="12"/>
      <c r="G19" s="13">
        <f t="shared" si="13"/>
        <v>0</v>
      </c>
      <c r="H19" s="11"/>
      <c r="I19" s="12"/>
      <c r="J19" s="13">
        <f t="shared" si="14"/>
        <v>0</v>
      </c>
      <c r="K19" s="11"/>
      <c r="L19" s="12"/>
      <c r="M19" s="13">
        <f t="shared" si="15"/>
        <v>0</v>
      </c>
      <c r="N19" s="11"/>
      <c r="O19" s="12"/>
      <c r="P19" s="13">
        <f t="shared" si="16"/>
        <v>0</v>
      </c>
      <c r="Q19" s="11"/>
      <c r="R19" s="12"/>
      <c r="S19" s="13">
        <f t="shared" si="17"/>
        <v>0</v>
      </c>
      <c r="T19" s="11"/>
      <c r="U19" s="12"/>
      <c r="V19" s="13">
        <f t="shared" si="18"/>
        <v>0</v>
      </c>
      <c r="W19" s="11"/>
      <c r="X19" s="12"/>
      <c r="Y19" s="13">
        <f t="shared" si="19"/>
        <v>0</v>
      </c>
      <c r="Z19" s="11"/>
      <c r="AA19" s="12"/>
      <c r="AB19" s="13">
        <f t="shared" si="20"/>
        <v>0</v>
      </c>
      <c r="AC19" s="11"/>
      <c r="AD19" s="12"/>
      <c r="AE19" s="13">
        <f t="shared" si="21"/>
        <v>0</v>
      </c>
      <c r="AF19" s="11"/>
      <c r="AG19" s="12"/>
      <c r="AH19" s="13">
        <f t="shared" si="22"/>
        <v>0</v>
      </c>
    </row>
    <row r="20" spans="1:34" x14ac:dyDescent="0.2">
      <c r="A20" s="10">
        <v>29677</v>
      </c>
      <c r="B20" s="11">
        <f t="shared" si="0"/>
        <v>0</v>
      </c>
      <c r="C20" s="12">
        <f t="shared" si="0"/>
        <v>0</v>
      </c>
      <c r="D20" s="13">
        <f t="shared" si="12"/>
        <v>0</v>
      </c>
      <c r="E20" s="11"/>
      <c r="F20" s="12"/>
      <c r="G20" s="13">
        <f t="shared" si="13"/>
        <v>0</v>
      </c>
      <c r="H20" s="11"/>
      <c r="I20" s="12"/>
      <c r="J20" s="13">
        <f t="shared" si="14"/>
        <v>0</v>
      </c>
      <c r="K20" s="11"/>
      <c r="L20" s="12"/>
      <c r="M20" s="13">
        <f t="shared" si="15"/>
        <v>0</v>
      </c>
      <c r="N20" s="11"/>
      <c r="O20" s="12"/>
      <c r="P20" s="13">
        <f t="shared" si="16"/>
        <v>0</v>
      </c>
      <c r="Q20" s="11"/>
      <c r="R20" s="12"/>
      <c r="S20" s="13">
        <f t="shared" si="17"/>
        <v>0</v>
      </c>
      <c r="T20" s="11"/>
      <c r="U20" s="12"/>
      <c r="V20" s="13">
        <f t="shared" si="18"/>
        <v>0</v>
      </c>
      <c r="W20" s="11"/>
      <c r="X20" s="12"/>
      <c r="Y20" s="13">
        <f t="shared" si="19"/>
        <v>0</v>
      </c>
      <c r="Z20" s="11"/>
      <c r="AA20" s="12"/>
      <c r="AB20" s="13">
        <f t="shared" si="20"/>
        <v>0</v>
      </c>
      <c r="AC20" s="11"/>
      <c r="AD20" s="12"/>
      <c r="AE20" s="13">
        <f t="shared" si="21"/>
        <v>0</v>
      </c>
      <c r="AF20" s="11"/>
      <c r="AG20" s="12"/>
      <c r="AH20" s="13">
        <f t="shared" si="22"/>
        <v>0</v>
      </c>
    </row>
    <row r="21" spans="1:34" x14ac:dyDescent="0.2">
      <c r="A21" s="10">
        <v>29707</v>
      </c>
      <c r="B21" s="11">
        <f t="shared" si="0"/>
        <v>0</v>
      </c>
      <c r="C21" s="12">
        <f t="shared" si="0"/>
        <v>0</v>
      </c>
      <c r="D21" s="13">
        <f t="shared" si="12"/>
        <v>0</v>
      </c>
      <c r="E21" s="11"/>
      <c r="F21" s="12"/>
      <c r="G21" s="13">
        <f t="shared" si="13"/>
        <v>0</v>
      </c>
      <c r="H21" s="11"/>
      <c r="I21" s="12"/>
      <c r="J21" s="13">
        <f t="shared" si="14"/>
        <v>0</v>
      </c>
      <c r="K21" s="11"/>
      <c r="L21" s="12"/>
      <c r="M21" s="13">
        <f t="shared" si="15"/>
        <v>0</v>
      </c>
      <c r="N21" s="11"/>
      <c r="O21" s="12"/>
      <c r="P21" s="13">
        <f t="shared" si="16"/>
        <v>0</v>
      </c>
      <c r="Q21" s="11"/>
      <c r="R21" s="12"/>
      <c r="S21" s="13">
        <f t="shared" si="17"/>
        <v>0</v>
      </c>
      <c r="T21" s="11"/>
      <c r="U21" s="12"/>
      <c r="V21" s="13">
        <f t="shared" si="18"/>
        <v>0</v>
      </c>
      <c r="W21" s="11"/>
      <c r="X21" s="12"/>
      <c r="Y21" s="13">
        <f t="shared" si="19"/>
        <v>0</v>
      </c>
      <c r="Z21" s="11"/>
      <c r="AA21" s="12"/>
      <c r="AB21" s="13">
        <f t="shared" si="20"/>
        <v>0</v>
      </c>
      <c r="AC21" s="11"/>
      <c r="AD21" s="12"/>
      <c r="AE21" s="13">
        <f t="shared" si="21"/>
        <v>0</v>
      </c>
      <c r="AF21" s="11"/>
      <c r="AG21" s="12"/>
      <c r="AH21" s="13">
        <f t="shared" si="22"/>
        <v>0</v>
      </c>
    </row>
    <row r="22" spans="1:34" x14ac:dyDescent="0.2">
      <c r="A22" s="10">
        <v>29738</v>
      </c>
      <c r="B22" s="11">
        <f t="shared" si="0"/>
        <v>0</v>
      </c>
      <c r="C22" s="12">
        <f t="shared" si="0"/>
        <v>0</v>
      </c>
      <c r="D22" s="13">
        <f t="shared" si="12"/>
        <v>0</v>
      </c>
      <c r="E22" s="11"/>
      <c r="F22" s="12"/>
      <c r="G22" s="13">
        <f t="shared" si="13"/>
        <v>0</v>
      </c>
      <c r="H22" s="11"/>
      <c r="I22" s="12"/>
      <c r="J22" s="13">
        <f t="shared" si="14"/>
        <v>0</v>
      </c>
      <c r="K22" s="11"/>
      <c r="L22" s="12"/>
      <c r="M22" s="13">
        <f t="shared" si="15"/>
        <v>0</v>
      </c>
      <c r="N22" s="11"/>
      <c r="O22" s="12"/>
      <c r="P22" s="13">
        <f t="shared" si="16"/>
        <v>0</v>
      </c>
      <c r="Q22" s="11"/>
      <c r="R22" s="12"/>
      <c r="S22" s="13">
        <f t="shared" si="17"/>
        <v>0</v>
      </c>
      <c r="T22" s="11"/>
      <c r="U22" s="12"/>
      <c r="V22" s="13">
        <f t="shared" si="18"/>
        <v>0</v>
      </c>
      <c r="W22" s="11"/>
      <c r="X22" s="12"/>
      <c r="Y22" s="13">
        <f t="shared" si="19"/>
        <v>0</v>
      </c>
      <c r="Z22" s="11"/>
      <c r="AA22" s="12"/>
      <c r="AB22" s="13">
        <f t="shared" si="20"/>
        <v>0</v>
      </c>
      <c r="AC22" s="11"/>
      <c r="AD22" s="12"/>
      <c r="AE22" s="13">
        <f t="shared" si="21"/>
        <v>0</v>
      </c>
      <c r="AF22" s="11"/>
      <c r="AG22" s="12"/>
      <c r="AH22" s="13">
        <f t="shared" si="22"/>
        <v>0</v>
      </c>
    </row>
    <row r="23" spans="1:34" x14ac:dyDescent="0.2">
      <c r="A23" s="10">
        <v>29768</v>
      </c>
      <c r="B23" s="11">
        <f t="shared" si="0"/>
        <v>0</v>
      </c>
      <c r="C23" s="12">
        <f t="shared" si="0"/>
        <v>0</v>
      </c>
      <c r="D23" s="13">
        <f t="shared" si="12"/>
        <v>0</v>
      </c>
      <c r="E23" s="11"/>
      <c r="F23" s="12"/>
      <c r="G23" s="13">
        <f t="shared" si="13"/>
        <v>0</v>
      </c>
      <c r="H23" s="11"/>
      <c r="I23" s="12"/>
      <c r="J23" s="13">
        <f t="shared" si="14"/>
        <v>0</v>
      </c>
      <c r="K23" s="11"/>
      <c r="L23" s="12"/>
      <c r="M23" s="13">
        <f t="shared" si="15"/>
        <v>0</v>
      </c>
      <c r="N23" s="11"/>
      <c r="O23" s="12"/>
      <c r="P23" s="13">
        <f t="shared" si="16"/>
        <v>0</v>
      </c>
      <c r="Q23" s="11"/>
      <c r="R23" s="12"/>
      <c r="S23" s="13">
        <f t="shared" si="17"/>
        <v>0</v>
      </c>
      <c r="T23" s="11"/>
      <c r="U23" s="12"/>
      <c r="V23" s="13">
        <f t="shared" si="18"/>
        <v>0</v>
      </c>
      <c r="W23" s="11"/>
      <c r="X23" s="12"/>
      <c r="Y23" s="13">
        <f t="shared" si="19"/>
        <v>0</v>
      </c>
      <c r="Z23" s="11"/>
      <c r="AA23" s="12"/>
      <c r="AB23" s="13">
        <f t="shared" si="20"/>
        <v>0</v>
      </c>
      <c r="AC23" s="11"/>
      <c r="AD23" s="12"/>
      <c r="AE23" s="13">
        <f t="shared" si="21"/>
        <v>0</v>
      </c>
      <c r="AF23" s="11"/>
      <c r="AG23" s="12"/>
      <c r="AH23" s="13">
        <f t="shared" si="22"/>
        <v>0</v>
      </c>
    </row>
    <row r="24" spans="1:34" x14ac:dyDescent="0.2">
      <c r="A24" s="10">
        <v>29799</v>
      </c>
      <c r="B24" s="11">
        <f t="shared" si="0"/>
        <v>0</v>
      </c>
      <c r="C24" s="12">
        <f t="shared" si="0"/>
        <v>0</v>
      </c>
      <c r="D24" s="13">
        <f t="shared" si="12"/>
        <v>0</v>
      </c>
      <c r="E24" s="11"/>
      <c r="F24" s="12"/>
      <c r="G24" s="13">
        <f t="shared" si="13"/>
        <v>0</v>
      </c>
      <c r="H24" s="11"/>
      <c r="I24" s="12"/>
      <c r="J24" s="13">
        <f t="shared" si="14"/>
        <v>0</v>
      </c>
      <c r="K24" s="11"/>
      <c r="L24" s="12"/>
      <c r="M24" s="13">
        <f t="shared" si="15"/>
        <v>0</v>
      </c>
      <c r="N24" s="11"/>
      <c r="O24" s="12"/>
      <c r="P24" s="13">
        <f t="shared" si="16"/>
        <v>0</v>
      </c>
      <c r="Q24" s="11"/>
      <c r="R24" s="12"/>
      <c r="S24" s="13">
        <f t="shared" si="17"/>
        <v>0</v>
      </c>
      <c r="T24" s="11"/>
      <c r="U24" s="12"/>
      <c r="V24" s="13">
        <f t="shared" si="18"/>
        <v>0</v>
      </c>
      <c r="W24" s="11"/>
      <c r="X24" s="12"/>
      <c r="Y24" s="13">
        <f t="shared" si="19"/>
        <v>0</v>
      </c>
      <c r="Z24" s="11"/>
      <c r="AA24" s="12"/>
      <c r="AB24" s="13">
        <f t="shared" si="20"/>
        <v>0</v>
      </c>
      <c r="AC24" s="11"/>
      <c r="AD24" s="12"/>
      <c r="AE24" s="13">
        <f t="shared" si="21"/>
        <v>0</v>
      </c>
      <c r="AF24" s="11"/>
      <c r="AG24" s="12"/>
      <c r="AH24" s="13">
        <f t="shared" si="22"/>
        <v>0</v>
      </c>
    </row>
    <row r="25" spans="1:34" x14ac:dyDescent="0.2">
      <c r="A25" s="10">
        <v>29830</v>
      </c>
      <c r="B25" s="11">
        <f t="shared" si="0"/>
        <v>0</v>
      </c>
      <c r="C25" s="12">
        <f t="shared" si="0"/>
        <v>0</v>
      </c>
      <c r="D25" s="13">
        <f t="shared" si="12"/>
        <v>0</v>
      </c>
      <c r="E25" s="11"/>
      <c r="F25" s="12"/>
      <c r="G25" s="13">
        <f t="shared" si="13"/>
        <v>0</v>
      </c>
      <c r="H25" s="11"/>
      <c r="I25" s="12"/>
      <c r="J25" s="13">
        <f t="shared" si="14"/>
        <v>0</v>
      </c>
      <c r="K25" s="11"/>
      <c r="L25" s="12"/>
      <c r="M25" s="13">
        <f t="shared" si="15"/>
        <v>0</v>
      </c>
      <c r="N25" s="11"/>
      <c r="O25" s="12"/>
      <c r="P25" s="13">
        <f t="shared" si="16"/>
        <v>0</v>
      </c>
      <c r="Q25" s="11"/>
      <c r="R25" s="12"/>
      <c r="S25" s="13">
        <f t="shared" si="17"/>
        <v>0</v>
      </c>
      <c r="T25" s="11"/>
      <c r="U25" s="12"/>
      <c r="V25" s="13">
        <f t="shared" si="18"/>
        <v>0</v>
      </c>
      <c r="W25" s="11"/>
      <c r="X25" s="12"/>
      <c r="Y25" s="13">
        <f t="shared" si="19"/>
        <v>0</v>
      </c>
      <c r="Z25" s="11"/>
      <c r="AA25" s="12"/>
      <c r="AB25" s="13">
        <f t="shared" si="20"/>
        <v>0</v>
      </c>
      <c r="AC25" s="11"/>
      <c r="AD25" s="12"/>
      <c r="AE25" s="13">
        <f t="shared" si="21"/>
        <v>0</v>
      </c>
      <c r="AF25" s="11"/>
      <c r="AG25" s="12"/>
      <c r="AH25" s="13">
        <f t="shared" si="22"/>
        <v>0</v>
      </c>
    </row>
    <row r="26" spans="1:34" x14ac:dyDescent="0.2">
      <c r="A26" s="10">
        <v>29860</v>
      </c>
      <c r="B26" s="11">
        <f t="shared" si="0"/>
        <v>0</v>
      </c>
      <c r="C26" s="12">
        <f t="shared" si="0"/>
        <v>0</v>
      </c>
      <c r="D26" s="13">
        <f t="shared" si="12"/>
        <v>0</v>
      </c>
      <c r="E26" s="11"/>
      <c r="F26" s="12"/>
      <c r="G26" s="13">
        <f t="shared" si="13"/>
        <v>0</v>
      </c>
      <c r="H26" s="11"/>
      <c r="I26" s="12"/>
      <c r="J26" s="13">
        <f t="shared" si="14"/>
        <v>0</v>
      </c>
      <c r="K26" s="11"/>
      <c r="L26" s="12"/>
      <c r="M26" s="13">
        <f t="shared" si="15"/>
        <v>0</v>
      </c>
      <c r="N26" s="11"/>
      <c r="O26" s="12"/>
      <c r="P26" s="13">
        <f t="shared" si="16"/>
        <v>0</v>
      </c>
      <c r="Q26" s="11"/>
      <c r="R26" s="12"/>
      <c r="S26" s="13">
        <f t="shared" si="17"/>
        <v>0</v>
      </c>
      <c r="T26" s="11"/>
      <c r="U26" s="12"/>
      <c r="V26" s="13">
        <f t="shared" si="18"/>
        <v>0</v>
      </c>
      <c r="W26" s="11"/>
      <c r="X26" s="12"/>
      <c r="Y26" s="13">
        <f t="shared" si="19"/>
        <v>0</v>
      </c>
      <c r="Z26" s="11"/>
      <c r="AA26" s="12"/>
      <c r="AB26" s="13">
        <f t="shared" si="20"/>
        <v>0</v>
      </c>
      <c r="AC26" s="11"/>
      <c r="AD26" s="12"/>
      <c r="AE26" s="13">
        <f t="shared" si="21"/>
        <v>0</v>
      </c>
      <c r="AF26" s="11"/>
      <c r="AG26" s="12"/>
      <c r="AH26" s="13">
        <f t="shared" si="22"/>
        <v>0</v>
      </c>
    </row>
    <row r="27" spans="1:34" x14ac:dyDescent="0.2">
      <c r="A27" s="10">
        <v>29891</v>
      </c>
      <c r="B27" s="11">
        <f t="shared" si="0"/>
        <v>0</v>
      </c>
      <c r="C27" s="12">
        <f t="shared" si="0"/>
        <v>0</v>
      </c>
      <c r="D27" s="13">
        <f t="shared" si="12"/>
        <v>0</v>
      </c>
      <c r="E27" s="11"/>
      <c r="F27" s="12"/>
      <c r="G27" s="13">
        <f t="shared" si="13"/>
        <v>0</v>
      </c>
      <c r="H27" s="11"/>
      <c r="I27" s="12"/>
      <c r="J27" s="13">
        <f t="shared" si="14"/>
        <v>0</v>
      </c>
      <c r="K27" s="11"/>
      <c r="L27" s="12"/>
      <c r="M27" s="13">
        <f t="shared" si="15"/>
        <v>0</v>
      </c>
      <c r="N27" s="11"/>
      <c r="O27" s="12"/>
      <c r="P27" s="13">
        <f t="shared" si="16"/>
        <v>0</v>
      </c>
      <c r="Q27" s="11"/>
      <c r="R27" s="12"/>
      <c r="S27" s="13">
        <f t="shared" si="17"/>
        <v>0</v>
      </c>
      <c r="T27" s="11"/>
      <c r="U27" s="12"/>
      <c r="V27" s="13">
        <f t="shared" si="18"/>
        <v>0</v>
      </c>
      <c r="W27" s="11"/>
      <c r="X27" s="12"/>
      <c r="Y27" s="13">
        <f t="shared" si="19"/>
        <v>0</v>
      </c>
      <c r="Z27" s="11"/>
      <c r="AA27" s="12"/>
      <c r="AB27" s="13">
        <f t="shared" si="20"/>
        <v>0</v>
      </c>
      <c r="AC27" s="11"/>
      <c r="AD27" s="12"/>
      <c r="AE27" s="13">
        <f t="shared" si="21"/>
        <v>0</v>
      </c>
      <c r="AF27" s="11"/>
      <c r="AG27" s="12"/>
      <c r="AH27" s="13">
        <f t="shared" si="22"/>
        <v>0</v>
      </c>
    </row>
    <row r="28" spans="1:34" s="18" customFormat="1" ht="12" thickBot="1" x14ac:dyDescent="0.25">
      <c r="A28" s="14">
        <v>29921</v>
      </c>
      <c r="B28" s="15">
        <f t="shared" si="0"/>
        <v>0</v>
      </c>
      <c r="C28" s="16">
        <f t="shared" si="0"/>
        <v>0</v>
      </c>
      <c r="D28" s="17">
        <f t="shared" si="12"/>
        <v>0</v>
      </c>
      <c r="E28" s="15"/>
      <c r="F28" s="16"/>
      <c r="G28" s="17">
        <f t="shared" si="13"/>
        <v>0</v>
      </c>
      <c r="H28" s="15"/>
      <c r="I28" s="16"/>
      <c r="J28" s="17">
        <f t="shared" si="14"/>
        <v>0</v>
      </c>
      <c r="K28" s="15"/>
      <c r="L28" s="16"/>
      <c r="M28" s="17">
        <f t="shared" si="15"/>
        <v>0</v>
      </c>
      <c r="N28" s="15"/>
      <c r="O28" s="16"/>
      <c r="P28" s="17">
        <f t="shared" si="16"/>
        <v>0</v>
      </c>
      <c r="Q28" s="15"/>
      <c r="R28" s="16"/>
      <c r="S28" s="17">
        <f t="shared" si="17"/>
        <v>0</v>
      </c>
      <c r="T28" s="15"/>
      <c r="U28" s="16"/>
      <c r="V28" s="17">
        <f t="shared" si="18"/>
        <v>0</v>
      </c>
      <c r="W28" s="15"/>
      <c r="X28" s="16"/>
      <c r="Y28" s="17">
        <f t="shared" si="19"/>
        <v>0</v>
      </c>
      <c r="Z28" s="15"/>
      <c r="AA28" s="16"/>
      <c r="AB28" s="17">
        <f t="shared" si="20"/>
        <v>0</v>
      </c>
      <c r="AC28" s="15"/>
      <c r="AD28" s="16"/>
      <c r="AE28" s="17">
        <f t="shared" si="21"/>
        <v>0</v>
      </c>
      <c r="AF28" s="15"/>
      <c r="AG28" s="16"/>
      <c r="AH28" s="17">
        <f t="shared" si="22"/>
        <v>0</v>
      </c>
    </row>
    <row r="29" spans="1:34" x14ac:dyDescent="0.2">
      <c r="A29" s="10">
        <v>29952</v>
      </c>
      <c r="B29" s="11">
        <f t="shared" si="0"/>
        <v>0</v>
      </c>
      <c r="C29" s="12">
        <f t="shared" si="0"/>
        <v>0</v>
      </c>
      <c r="D29" s="13">
        <f>C29+B29</f>
        <v>0</v>
      </c>
      <c r="E29" s="11"/>
      <c r="F29" s="12"/>
      <c r="G29" s="13">
        <f>F29+E29</f>
        <v>0</v>
      </c>
      <c r="H29" s="11"/>
      <c r="I29" s="12"/>
      <c r="J29" s="13">
        <f>I29+H29</f>
        <v>0</v>
      </c>
      <c r="K29" s="11"/>
      <c r="L29" s="12"/>
      <c r="M29" s="13">
        <f>L29+K29</f>
        <v>0</v>
      </c>
      <c r="N29" s="11"/>
      <c r="O29" s="12"/>
      <c r="P29" s="13">
        <f>O29+N29</f>
        <v>0</v>
      </c>
      <c r="Q29" s="11"/>
      <c r="R29" s="12"/>
      <c r="S29" s="13">
        <f>R29+Q29</f>
        <v>0</v>
      </c>
      <c r="T29" s="11"/>
      <c r="U29" s="12"/>
      <c r="V29" s="13">
        <f>U29+T29</f>
        <v>0</v>
      </c>
      <c r="W29" s="11"/>
      <c r="X29" s="12"/>
      <c r="Y29" s="13">
        <f>X29+W29</f>
        <v>0</v>
      </c>
      <c r="Z29" s="11"/>
      <c r="AA29" s="12"/>
      <c r="AB29" s="13">
        <f>AA29+Z29</f>
        <v>0</v>
      </c>
      <c r="AC29" s="11"/>
      <c r="AD29" s="12"/>
      <c r="AE29" s="13">
        <f>AD29+AC29</f>
        <v>0</v>
      </c>
      <c r="AF29" s="11"/>
      <c r="AG29" s="12"/>
      <c r="AH29" s="13">
        <f>AG29+AF29</f>
        <v>0</v>
      </c>
    </row>
    <row r="30" spans="1:34" x14ac:dyDescent="0.2">
      <c r="A30" s="10">
        <v>29983</v>
      </c>
      <c r="B30" s="11">
        <f t="shared" si="0"/>
        <v>0</v>
      </c>
      <c r="C30" s="12">
        <f t="shared" si="0"/>
        <v>0</v>
      </c>
      <c r="D30" s="13">
        <f t="shared" ref="D30:D40" si="23">C30+B30</f>
        <v>0</v>
      </c>
      <c r="E30" s="11"/>
      <c r="F30" s="12"/>
      <c r="G30" s="13">
        <f t="shared" ref="G30:G40" si="24">F30+E30</f>
        <v>0</v>
      </c>
      <c r="H30" s="11"/>
      <c r="I30" s="12"/>
      <c r="J30" s="13">
        <f t="shared" ref="J30:J40" si="25">I30+H30</f>
        <v>0</v>
      </c>
      <c r="K30" s="11"/>
      <c r="L30" s="12"/>
      <c r="M30" s="13">
        <f t="shared" ref="M30:M40" si="26">L30+K30</f>
        <v>0</v>
      </c>
      <c r="N30" s="11"/>
      <c r="O30" s="12"/>
      <c r="P30" s="13">
        <f t="shared" ref="P30:P40" si="27">O30+N30</f>
        <v>0</v>
      </c>
      <c r="Q30" s="11"/>
      <c r="R30" s="12"/>
      <c r="S30" s="13">
        <f t="shared" ref="S30:S40" si="28">R30+Q30</f>
        <v>0</v>
      </c>
      <c r="T30" s="11"/>
      <c r="U30" s="12"/>
      <c r="V30" s="13">
        <f t="shared" ref="V30:V40" si="29">U30+T30</f>
        <v>0</v>
      </c>
      <c r="W30" s="11"/>
      <c r="X30" s="12"/>
      <c r="Y30" s="13">
        <f t="shared" ref="Y30:Y40" si="30">X30+W30</f>
        <v>0</v>
      </c>
      <c r="Z30" s="11"/>
      <c r="AA30" s="12"/>
      <c r="AB30" s="13">
        <f t="shared" ref="AB30:AB40" si="31">AA30+Z30</f>
        <v>0</v>
      </c>
      <c r="AC30" s="11"/>
      <c r="AD30" s="12"/>
      <c r="AE30" s="13">
        <f t="shared" ref="AE30:AE40" si="32">AD30+AC30</f>
        <v>0</v>
      </c>
      <c r="AF30" s="11"/>
      <c r="AG30" s="12"/>
      <c r="AH30" s="13">
        <f t="shared" ref="AH30:AH40" si="33">AG30+AF30</f>
        <v>0</v>
      </c>
    </row>
    <row r="31" spans="1:34" x14ac:dyDescent="0.2">
      <c r="A31" s="10">
        <v>30011</v>
      </c>
      <c r="B31" s="11">
        <f t="shared" si="0"/>
        <v>0</v>
      </c>
      <c r="C31" s="12">
        <f t="shared" si="0"/>
        <v>0</v>
      </c>
      <c r="D31" s="13">
        <f t="shared" si="23"/>
        <v>0</v>
      </c>
      <c r="E31" s="11"/>
      <c r="F31" s="12"/>
      <c r="G31" s="13">
        <f t="shared" si="24"/>
        <v>0</v>
      </c>
      <c r="H31" s="11"/>
      <c r="I31" s="12"/>
      <c r="J31" s="13">
        <f t="shared" si="25"/>
        <v>0</v>
      </c>
      <c r="K31" s="11"/>
      <c r="L31" s="12"/>
      <c r="M31" s="13">
        <f t="shared" si="26"/>
        <v>0</v>
      </c>
      <c r="N31" s="11"/>
      <c r="O31" s="12"/>
      <c r="P31" s="13">
        <f t="shared" si="27"/>
        <v>0</v>
      </c>
      <c r="Q31" s="11"/>
      <c r="R31" s="12"/>
      <c r="S31" s="13">
        <f t="shared" si="28"/>
        <v>0</v>
      </c>
      <c r="T31" s="11"/>
      <c r="U31" s="12"/>
      <c r="V31" s="13">
        <f t="shared" si="29"/>
        <v>0</v>
      </c>
      <c r="W31" s="11"/>
      <c r="X31" s="12"/>
      <c r="Y31" s="13">
        <f t="shared" si="30"/>
        <v>0</v>
      </c>
      <c r="Z31" s="11"/>
      <c r="AA31" s="12"/>
      <c r="AB31" s="13">
        <f t="shared" si="31"/>
        <v>0</v>
      </c>
      <c r="AC31" s="11"/>
      <c r="AD31" s="12"/>
      <c r="AE31" s="13">
        <f t="shared" si="32"/>
        <v>0</v>
      </c>
      <c r="AF31" s="11"/>
      <c r="AG31" s="12"/>
      <c r="AH31" s="13">
        <f t="shared" si="33"/>
        <v>0</v>
      </c>
    </row>
    <row r="32" spans="1:34" x14ac:dyDescent="0.2">
      <c r="A32" s="10">
        <v>30042</v>
      </c>
      <c r="B32" s="11">
        <f t="shared" si="0"/>
        <v>0</v>
      </c>
      <c r="C32" s="12">
        <f t="shared" si="0"/>
        <v>0</v>
      </c>
      <c r="D32" s="13">
        <f t="shared" si="23"/>
        <v>0</v>
      </c>
      <c r="E32" s="11"/>
      <c r="F32" s="12"/>
      <c r="G32" s="13">
        <f t="shared" si="24"/>
        <v>0</v>
      </c>
      <c r="H32" s="11"/>
      <c r="I32" s="12"/>
      <c r="J32" s="13">
        <f t="shared" si="25"/>
        <v>0</v>
      </c>
      <c r="K32" s="11"/>
      <c r="L32" s="12"/>
      <c r="M32" s="13">
        <f t="shared" si="26"/>
        <v>0</v>
      </c>
      <c r="N32" s="11"/>
      <c r="O32" s="12"/>
      <c r="P32" s="13">
        <f t="shared" si="27"/>
        <v>0</v>
      </c>
      <c r="Q32" s="11"/>
      <c r="R32" s="12"/>
      <c r="S32" s="13">
        <f t="shared" si="28"/>
        <v>0</v>
      </c>
      <c r="T32" s="11"/>
      <c r="U32" s="12"/>
      <c r="V32" s="13">
        <f t="shared" si="29"/>
        <v>0</v>
      </c>
      <c r="W32" s="11"/>
      <c r="X32" s="12"/>
      <c r="Y32" s="13">
        <f t="shared" si="30"/>
        <v>0</v>
      </c>
      <c r="Z32" s="11"/>
      <c r="AA32" s="12"/>
      <c r="AB32" s="13">
        <f t="shared" si="31"/>
        <v>0</v>
      </c>
      <c r="AC32" s="11"/>
      <c r="AD32" s="12"/>
      <c r="AE32" s="13">
        <f t="shared" si="32"/>
        <v>0</v>
      </c>
      <c r="AF32" s="11"/>
      <c r="AG32" s="12"/>
      <c r="AH32" s="13">
        <f t="shared" si="33"/>
        <v>0</v>
      </c>
    </row>
    <row r="33" spans="1:34" x14ac:dyDescent="0.2">
      <c r="A33" s="10">
        <v>30072</v>
      </c>
      <c r="B33" s="11">
        <f t="shared" si="0"/>
        <v>0</v>
      </c>
      <c r="C33" s="12">
        <f t="shared" si="0"/>
        <v>0</v>
      </c>
      <c r="D33" s="13">
        <f t="shared" si="23"/>
        <v>0</v>
      </c>
      <c r="E33" s="11"/>
      <c r="F33" s="12"/>
      <c r="G33" s="13">
        <f t="shared" si="24"/>
        <v>0</v>
      </c>
      <c r="H33" s="11"/>
      <c r="I33" s="12"/>
      <c r="J33" s="13">
        <f t="shared" si="25"/>
        <v>0</v>
      </c>
      <c r="K33" s="11"/>
      <c r="L33" s="12"/>
      <c r="M33" s="13">
        <f t="shared" si="26"/>
        <v>0</v>
      </c>
      <c r="N33" s="11"/>
      <c r="O33" s="12"/>
      <c r="P33" s="13">
        <f t="shared" si="27"/>
        <v>0</v>
      </c>
      <c r="Q33" s="11"/>
      <c r="R33" s="12"/>
      <c r="S33" s="13">
        <f t="shared" si="28"/>
        <v>0</v>
      </c>
      <c r="T33" s="11"/>
      <c r="U33" s="12"/>
      <c r="V33" s="13">
        <f t="shared" si="29"/>
        <v>0</v>
      </c>
      <c r="W33" s="11"/>
      <c r="X33" s="12"/>
      <c r="Y33" s="13">
        <f t="shared" si="30"/>
        <v>0</v>
      </c>
      <c r="Z33" s="11"/>
      <c r="AA33" s="12"/>
      <c r="AB33" s="13">
        <f t="shared" si="31"/>
        <v>0</v>
      </c>
      <c r="AC33" s="11"/>
      <c r="AD33" s="12"/>
      <c r="AE33" s="13">
        <f t="shared" si="32"/>
        <v>0</v>
      </c>
      <c r="AF33" s="11"/>
      <c r="AG33" s="12"/>
      <c r="AH33" s="13">
        <f t="shared" si="33"/>
        <v>0</v>
      </c>
    </row>
    <row r="34" spans="1:34" x14ac:dyDescent="0.2">
      <c r="A34" s="10">
        <v>30103</v>
      </c>
      <c r="B34" s="11">
        <f t="shared" si="0"/>
        <v>0</v>
      </c>
      <c r="C34" s="12">
        <f t="shared" si="0"/>
        <v>0</v>
      </c>
      <c r="D34" s="13">
        <f t="shared" si="23"/>
        <v>0</v>
      </c>
      <c r="E34" s="11"/>
      <c r="F34" s="12"/>
      <c r="G34" s="13">
        <f t="shared" si="24"/>
        <v>0</v>
      </c>
      <c r="H34" s="11"/>
      <c r="I34" s="12"/>
      <c r="J34" s="13">
        <f t="shared" si="25"/>
        <v>0</v>
      </c>
      <c r="K34" s="11"/>
      <c r="L34" s="12"/>
      <c r="M34" s="13">
        <f t="shared" si="26"/>
        <v>0</v>
      </c>
      <c r="N34" s="11"/>
      <c r="O34" s="12"/>
      <c r="P34" s="13">
        <f t="shared" si="27"/>
        <v>0</v>
      </c>
      <c r="Q34" s="11"/>
      <c r="R34" s="12"/>
      <c r="S34" s="13">
        <f t="shared" si="28"/>
        <v>0</v>
      </c>
      <c r="T34" s="11"/>
      <c r="U34" s="12"/>
      <c r="V34" s="13">
        <f t="shared" si="29"/>
        <v>0</v>
      </c>
      <c r="W34" s="11"/>
      <c r="X34" s="12"/>
      <c r="Y34" s="13">
        <f t="shared" si="30"/>
        <v>0</v>
      </c>
      <c r="Z34" s="11"/>
      <c r="AA34" s="12"/>
      <c r="AB34" s="13">
        <f t="shared" si="31"/>
        <v>0</v>
      </c>
      <c r="AC34" s="11"/>
      <c r="AD34" s="12"/>
      <c r="AE34" s="13">
        <f t="shared" si="32"/>
        <v>0</v>
      </c>
      <c r="AF34" s="11"/>
      <c r="AG34" s="12"/>
      <c r="AH34" s="13">
        <f t="shared" si="33"/>
        <v>0</v>
      </c>
    </row>
    <row r="35" spans="1:34" x14ac:dyDescent="0.2">
      <c r="A35" s="10">
        <v>30133</v>
      </c>
      <c r="B35" s="11">
        <f t="shared" si="0"/>
        <v>0</v>
      </c>
      <c r="C35" s="12">
        <f t="shared" si="0"/>
        <v>0</v>
      </c>
      <c r="D35" s="13">
        <f t="shared" si="23"/>
        <v>0</v>
      </c>
      <c r="E35" s="11"/>
      <c r="F35" s="12"/>
      <c r="G35" s="13">
        <f t="shared" si="24"/>
        <v>0</v>
      </c>
      <c r="H35" s="11"/>
      <c r="I35" s="12"/>
      <c r="J35" s="13">
        <f t="shared" si="25"/>
        <v>0</v>
      </c>
      <c r="K35" s="11"/>
      <c r="L35" s="12"/>
      <c r="M35" s="13">
        <f t="shared" si="26"/>
        <v>0</v>
      </c>
      <c r="N35" s="11"/>
      <c r="O35" s="12"/>
      <c r="P35" s="13">
        <f t="shared" si="27"/>
        <v>0</v>
      </c>
      <c r="Q35" s="11"/>
      <c r="R35" s="12"/>
      <c r="S35" s="13">
        <f t="shared" si="28"/>
        <v>0</v>
      </c>
      <c r="T35" s="11"/>
      <c r="U35" s="12"/>
      <c r="V35" s="13">
        <f t="shared" si="29"/>
        <v>0</v>
      </c>
      <c r="W35" s="11"/>
      <c r="X35" s="12"/>
      <c r="Y35" s="13">
        <f t="shared" si="30"/>
        <v>0</v>
      </c>
      <c r="Z35" s="11"/>
      <c r="AA35" s="12"/>
      <c r="AB35" s="13">
        <f t="shared" si="31"/>
        <v>0</v>
      </c>
      <c r="AC35" s="11"/>
      <c r="AD35" s="12"/>
      <c r="AE35" s="13">
        <f t="shared" si="32"/>
        <v>0</v>
      </c>
      <c r="AF35" s="11"/>
      <c r="AG35" s="12"/>
      <c r="AH35" s="13">
        <f t="shared" si="33"/>
        <v>0</v>
      </c>
    </row>
    <row r="36" spans="1:34" x14ac:dyDescent="0.2">
      <c r="A36" s="10">
        <v>30164</v>
      </c>
      <c r="B36" s="11">
        <f t="shared" si="0"/>
        <v>0</v>
      </c>
      <c r="C36" s="12">
        <f t="shared" si="0"/>
        <v>0</v>
      </c>
      <c r="D36" s="13">
        <f t="shared" si="23"/>
        <v>0</v>
      </c>
      <c r="E36" s="11"/>
      <c r="F36" s="12"/>
      <c r="G36" s="13">
        <f t="shared" si="24"/>
        <v>0</v>
      </c>
      <c r="H36" s="11"/>
      <c r="I36" s="12"/>
      <c r="J36" s="13">
        <f t="shared" si="25"/>
        <v>0</v>
      </c>
      <c r="K36" s="11"/>
      <c r="L36" s="12"/>
      <c r="M36" s="13">
        <f t="shared" si="26"/>
        <v>0</v>
      </c>
      <c r="N36" s="11"/>
      <c r="O36" s="12"/>
      <c r="P36" s="13">
        <f t="shared" si="27"/>
        <v>0</v>
      </c>
      <c r="Q36" s="11"/>
      <c r="R36" s="12"/>
      <c r="S36" s="13">
        <f t="shared" si="28"/>
        <v>0</v>
      </c>
      <c r="T36" s="11"/>
      <c r="U36" s="12"/>
      <c r="V36" s="13">
        <f t="shared" si="29"/>
        <v>0</v>
      </c>
      <c r="W36" s="11"/>
      <c r="X36" s="12"/>
      <c r="Y36" s="13">
        <f t="shared" si="30"/>
        <v>0</v>
      </c>
      <c r="Z36" s="11"/>
      <c r="AA36" s="12"/>
      <c r="AB36" s="13">
        <f t="shared" si="31"/>
        <v>0</v>
      </c>
      <c r="AC36" s="11"/>
      <c r="AD36" s="12"/>
      <c r="AE36" s="13">
        <f t="shared" si="32"/>
        <v>0</v>
      </c>
      <c r="AF36" s="11"/>
      <c r="AG36" s="12"/>
      <c r="AH36" s="13">
        <f t="shared" si="33"/>
        <v>0</v>
      </c>
    </row>
    <row r="37" spans="1:34" x14ac:dyDescent="0.2">
      <c r="A37" s="10">
        <v>30195</v>
      </c>
      <c r="B37" s="11">
        <f t="shared" si="0"/>
        <v>0</v>
      </c>
      <c r="C37" s="12">
        <f t="shared" si="0"/>
        <v>0</v>
      </c>
      <c r="D37" s="13">
        <f t="shared" si="23"/>
        <v>0</v>
      </c>
      <c r="E37" s="11"/>
      <c r="F37" s="12"/>
      <c r="G37" s="13">
        <f t="shared" si="24"/>
        <v>0</v>
      </c>
      <c r="H37" s="11"/>
      <c r="I37" s="12"/>
      <c r="J37" s="13">
        <f t="shared" si="25"/>
        <v>0</v>
      </c>
      <c r="K37" s="11"/>
      <c r="L37" s="12"/>
      <c r="M37" s="13">
        <f t="shared" si="26"/>
        <v>0</v>
      </c>
      <c r="N37" s="11"/>
      <c r="O37" s="12"/>
      <c r="P37" s="13">
        <f t="shared" si="27"/>
        <v>0</v>
      </c>
      <c r="Q37" s="11"/>
      <c r="R37" s="12"/>
      <c r="S37" s="13">
        <f t="shared" si="28"/>
        <v>0</v>
      </c>
      <c r="T37" s="11"/>
      <c r="U37" s="12"/>
      <c r="V37" s="13">
        <f t="shared" si="29"/>
        <v>0</v>
      </c>
      <c r="W37" s="11"/>
      <c r="X37" s="12"/>
      <c r="Y37" s="13">
        <f t="shared" si="30"/>
        <v>0</v>
      </c>
      <c r="Z37" s="11"/>
      <c r="AA37" s="12"/>
      <c r="AB37" s="13">
        <f t="shared" si="31"/>
        <v>0</v>
      </c>
      <c r="AC37" s="11"/>
      <c r="AD37" s="12"/>
      <c r="AE37" s="13">
        <f t="shared" si="32"/>
        <v>0</v>
      </c>
      <c r="AF37" s="11"/>
      <c r="AG37" s="12"/>
      <c r="AH37" s="13">
        <f t="shared" si="33"/>
        <v>0</v>
      </c>
    </row>
    <row r="38" spans="1:34" x14ac:dyDescent="0.2">
      <c r="A38" s="10">
        <v>30225</v>
      </c>
      <c r="B38" s="11">
        <f t="shared" si="0"/>
        <v>0</v>
      </c>
      <c r="C38" s="12">
        <f t="shared" si="0"/>
        <v>0</v>
      </c>
      <c r="D38" s="13">
        <f t="shared" si="23"/>
        <v>0</v>
      </c>
      <c r="E38" s="11"/>
      <c r="F38" s="12"/>
      <c r="G38" s="13">
        <f t="shared" si="24"/>
        <v>0</v>
      </c>
      <c r="H38" s="11"/>
      <c r="I38" s="12"/>
      <c r="J38" s="13">
        <f t="shared" si="25"/>
        <v>0</v>
      </c>
      <c r="K38" s="11"/>
      <c r="L38" s="12"/>
      <c r="M38" s="13">
        <f t="shared" si="26"/>
        <v>0</v>
      </c>
      <c r="N38" s="11"/>
      <c r="O38" s="12"/>
      <c r="P38" s="13">
        <f t="shared" si="27"/>
        <v>0</v>
      </c>
      <c r="Q38" s="11"/>
      <c r="R38" s="12"/>
      <c r="S38" s="13">
        <f t="shared" si="28"/>
        <v>0</v>
      </c>
      <c r="T38" s="11"/>
      <c r="U38" s="12"/>
      <c r="V38" s="13">
        <f t="shared" si="29"/>
        <v>0</v>
      </c>
      <c r="W38" s="11"/>
      <c r="X38" s="12"/>
      <c r="Y38" s="13">
        <f t="shared" si="30"/>
        <v>0</v>
      </c>
      <c r="Z38" s="11"/>
      <c r="AA38" s="12"/>
      <c r="AB38" s="13">
        <f t="shared" si="31"/>
        <v>0</v>
      </c>
      <c r="AC38" s="11"/>
      <c r="AD38" s="12"/>
      <c r="AE38" s="13">
        <f t="shared" si="32"/>
        <v>0</v>
      </c>
      <c r="AF38" s="11"/>
      <c r="AG38" s="12"/>
      <c r="AH38" s="13">
        <f t="shared" si="33"/>
        <v>0</v>
      </c>
    </row>
    <row r="39" spans="1:34" x14ac:dyDescent="0.2">
      <c r="A39" s="10">
        <v>30256</v>
      </c>
      <c r="B39" s="11">
        <f t="shared" si="0"/>
        <v>0</v>
      </c>
      <c r="C39" s="12">
        <f t="shared" si="0"/>
        <v>0</v>
      </c>
      <c r="D39" s="13">
        <f t="shared" si="23"/>
        <v>0</v>
      </c>
      <c r="E39" s="11"/>
      <c r="F39" s="12"/>
      <c r="G39" s="13">
        <f t="shared" si="24"/>
        <v>0</v>
      </c>
      <c r="H39" s="11"/>
      <c r="I39" s="12"/>
      <c r="J39" s="13">
        <f t="shared" si="25"/>
        <v>0</v>
      </c>
      <c r="K39" s="11"/>
      <c r="L39" s="12"/>
      <c r="M39" s="13">
        <f t="shared" si="26"/>
        <v>0</v>
      </c>
      <c r="N39" s="11"/>
      <c r="O39" s="12"/>
      <c r="P39" s="13">
        <f t="shared" si="27"/>
        <v>0</v>
      </c>
      <c r="Q39" s="11"/>
      <c r="R39" s="12"/>
      <c r="S39" s="13">
        <f t="shared" si="28"/>
        <v>0</v>
      </c>
      <c r="T39" s="11"/>
      <c r="U39" s="12"/>
      <c r="V39" s="13">
        <f t="shared" si="29"/>
        <v>0</v>
      </c>
      <c r="W39" s="11"/>
      <c r="X39" s="12"/>
      <c r="Y39" s="13">
        <f t="shared" si="30"/>
        <v>0</v>
      </c>
      <c r="Z39" s="11"/>
      <c r="AA39" s="12"/>
      <c r="AB39" s="13">
        <f t="shared" si="31"/>
        <v>0</v>
      </c>
      <c r="AC39" s="11"/>
      <c r="AD39" s="12"/>
      <c r="AE39" s="13">
        <f t="shared" si="32"/>
        <v>0</v>
      </c>
      <c r="AF39" s="11"/>
      <c r="AG39" s="12"/>
      <c r="AH39" s="13">
        <f t="shared" si="33"/>
        <v>0</v>
      </c>
    </row>
    <row r="40" spans="1:34" s="18" customFormat="1" ht="12" thickBot="1" x14ac:dyDescent="0.25">
      <c r="A40" s="14">
        <v>30286</v>
      </c>
      <c r="B40" s="15">
        <f t="shared" si="0"/>
        <v>0</v>
      </c>
      <c r="C40" s="16">
        <f t="shared" si="0"/>
        <v>0</v>
      </c>
      <c r="D40" s="17">
        <f t="shared" si="23"/>
        <v>0</v>
      </c>
      <c r="E40" s="15"/>
      <c r="F40" s="16"/>
      <c r="G40" s="17">
        <f t="shared" si="24"/>
        <v>0</v>
      </c>
      <c r="H40" s="15"/>
      <c r="I40" s="16"/>
      <c r="J40" s="17">
        <f t="shared" si="25"/>
        <v>0</v>
      </c>
      <c r="K40" s="15"/>
      <c r="L40" s="16"/>
      <c r="M40" s="17">
        <f t="shared" si="26"/>
        <v>0</v>
      </c>
      <c r="N40" s="15"/>
      <c r="O40" s="16"/>
      <c r="P40" s="17">
        <f t="shared" si="27"/>
        <v>0</v>
      </c>
      <c r="Q40" s="15"/>
      <c r="R40" s="16"/>
      <c r="S40" s="17">
        <f t="shared" si="28"/>
        <v>0</v>
      </c>
      <c r="T40" s="15"/>
      <c r="U40" s="16"/>
      <c r="V40" s="17">
        <f t="shared" si="29"/>
        <v>0</v>
      </c>
      <c r="W40" s="15"/>
      <c r="X40" s="16"/>
      <c r="Y40" s="17">
        <f t="shared" si="30"/>
        <v>0</v>
      </c>
      <c r="Z40" s="15"/>
      <c r="AA40" s="16"/>
      <c r="AB40" s="17">
        <f t="shared" si="31"/>
        <v>0</v>
      </c>
      <c r="AC40" s="15"/>
      <c r="AD40" s="16"/>
      <c r="AE40" s="17">
        <f t="shared" si="32"/>
        <v>0</v>
      </c>
      <c r="AF40" s="15"/>
      <c r="AG40" s="16"/>
      <c r="AH40" s="17">
        <f t="shared" si="33"/>
        <v>0</v>
      </c>
    </row>
    <row r="41" spans="1:34" x14ac:dyDescent="0.2">
      <c r="A41" s="10">
        <v>30317</v>
      </c>
      <c r="B41" s="11">
        <f t="shared" si="0"/>
        <v>0</v>
      </c>
      <c r="C41" s="12">
        <f t="shared" si="0"/>
        <v>0</v>
      </c>
      <c r="D41" s="13">
        <f>C41+B41</f>
        <v>0</v>
      </c>
      <c r="E41" s="11"/>
      <c r="F41" s="12"/>
      <c r="G41" s="13">
        <f>F41+E41</f>
        <v>0</v>
      </c>
      <c r="H41" s="11"/>
      <c r="I41" s="12"/>
      <c r="J41" s="13">
        <f>I41+H41</f>
        <v>0</v>
      </c>
      <c r="K41" s="11"/>
      <c r="L41" s="12"/>
      <c r="M41" s="13">
        <f>L41+K41</f>
        <v>0</v>
      </c>
      <c r="N41" s="11"/>
      <c r="O41" s="12"/>
      <c r="P41" s="13">
        <f>O41+N41</f>
        <v>0</v>
      </c>
      <c r="Q41" s="11"/>
      <c r="R41" s="12"/>
      <c r="S41" s="13">
        <f>R41+Q41</f>
        <v>0</v>
      </c>
      <c r="T41" s="11"/>
      <c r="U41" s="12"/>
      <c r="V41" s="13">
        <f>U41+T41</f>
        <v>0</v>
      </c>
      <c r="W41" s="11"/>
      <c r="X41" s="12"/>
      <c r="Y41" s="13">
        <f>X41+W41</f>
        <v>0</v>
      </c>
      <c r="Z41" s="11"/>
      <c r="AA41" s="12"/>
      <c r="AB41" s="13">
        <f>AA41+Z41</f>
        <v>0</v>
      </c>
      <c r="AC41" s="11"/>
      <c r="AD41" s="12"/>
      <c r="AE41" s="13">
        <f>AD41+AC41</f>
        <v>0</v>
      </c>
      <c r="AF41" s="11"/>
      <c r="AG41" s="12"/>
      <c r="AH41" s="13">
        <f>AG41+AF41</f>
        <v>0</v>
      </c>
    </row>
    <row r="42" spans="1:34" x14ac:dyDescent="0.2">
      <c r="A42" s="10">
        <v>30348</v>
      </c>
      <c r="B42" s="11">
        <f t="shared" si="0"/>
        <v>0</v>
      </c>
      <c r="C42" s="12">
        <f t="shared" si="0"/>
        <v>0</v>
      </c>
      <c r="D42" s="13">
        <f t="shared" ref="D42:D52" si="34">C42+B42</f>
        <v>0</v>
      </c>
      <c r="E42" s="11"/>
      <c r="F42" s="12"/>
      <c r="G42" s="13">
        <f t="shared" ref="G42:G52" si="35">F42+E42</f>
        <v>0</v>
      </c>
      <c r="H42" s="11"/>
      <c r="I42" s="12"/>
      <c r="J42" s="13">
        <f t="shared" ref="J42:J52" si="36">I42+H42</f>
        <v>0</v>
      </c>
      <c r="K42" s="11"/>
      <c r="L42" s="12"/>
      <c r="M42" s="13">
        <f t="shared" ref="M42:M52" si="37">L42+K42</f>
        <v>0</v>
      </c>
      <c r="N42" s="11"/>
      <c r="O42" s="12"/>
      <c r="P42" s="13">
        <f t="shared" ref="P42:P52" si="38">O42+N42</f>
        <v>0</v>
      </c>
      <c r="Q42" s="11"/>
      <c r="R42" s="12"/>
      <c r="S42" s="13">
        <f t="shared" ref="S42:S52" si="39">R42+Q42</f>
        <v>0</v>
      </c>
      <c r="T42" s="11"/>
      <c r="U42" s="12"/>
      <c r="V42" s="13">
        <f t="shared" ref="V42:V52" si="40">U42+T42</f>
        <v>0</v>
      </c>
      <c r="W42" s="11"/>
      <c r="X42" s="12"/>
      <c r="Y42" s="13">
        <f t="shared" ref="Y42:Y52" si="41">X42+W42</f>
        <v>0</v>
      </c>
      <c r="Z42" s="11"/>
      <c r="AA42" s="12"/>
      <c r="AB42" s="13">
        <f t="shared" ref="AB42:AB52" si="42">AA42+Z42</f>
        <v>0</v>
      </c>
      <c r="AC42" s="11"/>
      <c r="AD42" s="12"/>
      <c r="AE42" s="13">
        <f t="shared" ref="AE42:AE52" si="43">AD42+AC42</f>
        <v>0</v>
      </c>
      <c r="AF42" s="11"/>
      <c r="AG42" s="12"/>
      <c r="AH42" s="13">
        <f t="shared" ref="AH42:AH52" si="44">AG42+AF42</f>
        <v>0</v>
      </c>
    </row>
    <row r="43" spans="1:34" x14ac:dyDescent="0.2">
      <c r="A43" s="10">
        <v>30376</v>
      </c>
      <c r="B43" s="11">
        <f t="shared" si="0"/>
        <v>0</v>
      </c>
      <c r="C43" s="12">
        <f t="shared" si="0"/>
        <v>0</v>
      </c>
      <c r="D43" s="13">
        <f t="shared" si="34"/>
        <v>0</v>
      </c>
      <c r="E43" s="11"/>
      <c r="F43" s="12"/>
      <c r="G43" s="13">
        <f t="shared" si="35"/>
        <v>0</v>
      </c>
      <c r="H43" s="11"/>
      <c r="I43" s="12"/>
      <c r="J43" s="13">
        <f t="shared" si="36"/>
        <v>0</v>
      </c>
      <c r="K43" s="11"/>
      <c r="L43" s="12"/>
      <c r="M43" s="13">
        <f t="shared" si="37"/>
        <v>0</v>
      </c>
      <c r="N43" s="11"/>
      <c r="O43" s="12"/>
      <c r="P43" s="13">
        <f t="shared" si="38"/>
        <v>0</v>
      </c>
      <c r="Q43" s="11"/>
      <c r="R43" s="12"/>
      <c r="S43" s="13">
        <f t="shared" si="39"/>
        <v>0</v>
      </c>
      <c r="T43" s="11"/>
      <c r="U43" s="12"/>
      <c r="V43" s="13">
        <f t="shared" si="40"/>
        <v>0</v>
      </c>
      <c r="W43" s="11"/>
      <c r="X43" s="12"/>
      <c r="Y43" s="13">
        <f t="shared" si="41"/>
        <v>0</v>
      </c>
      <c r="Z43" s="11"/>
      <c r="AA43" s="12"/>
      <c r="AB43" s="13">
        <f t="shared" si="42"/>
        <v>0</v>
      </c>
      <c r="AC43" s="11"/>
      <c r="AD43" s="12"/>
      <c r="AE43" s="13">
        <f t="shared" si="43"/>
        <v>0</v>
      </c>
      <c r="AF43" s="11"/>
      <c r="AG43" s="12"/>
      <c r="AH43" s="13">
        <f t="shared" si="44"/>
        <v>0</v>
      </c>
    </row>
    <row r="44" spans="1:34" x14ac:dyDescent="0.2">
      <c r="A44" s="10">
        <v>30407</v>
      </c>
      <c r="B44" s="11">
        <f t="shared" si="0"/>
        <v>0</v>
      </c>
      <c r="C44" s="12">
        <f t="shared" si="0"/>
        <v>0</v>
      </c>
      <c r="D44" s="13">
        <f t="shared" si="34"/>
        <v>0</v>
      </c>
      <c r="E44" s="11"/>
      <c r="F44" s="12"/>
      <c r="G44" s="13">
        <f t="shared" si="35"/>
        <v>0</v>
      </c>
      <c r="H44" s="11"/>
      <c r="I44" s="12"/>
      <c r="J44" s="13">
        <f t="shared" si="36"/>
        <v>0</v>
      </c>
      <c r="K44" s="11"/>
      <c r="L44" s="12"/>
      <c r="M44" s="13">
        <f t="shared" si="37"/>
        <v>0</v>
      </c>
      <c r="N44" s="11"/>
      <c r="O44" s="12"/>
      <c r="P44" s="13">
        <f t="shared" si="38"/>
        <v>0</v>
      </c>
      <c r="Q44" s="11"/>
      <c r="R44" s="12"/>
      <c r="S44" s="13">
        <f t="shared" si="39"/>
        <v>0</v>
      </c>
      <c r="T44" s="11"/>
      <c r="U44" s="12"/>
      <c r="V44" s="13">
        <f t="shared" si="40"/>
        <v>0</v>
      </c>
      <c r="W44" s="11"/>
      <c r="X44" s="12"/>
      <c r="Y44" s="13">
        <f t="shared" si="41"/>
        <v>0</v>
      </c>
      <c r="Z44" s="11"/>
      <c r="AA44" s="12"/>
      <c r="AB44" s="13">
        <f t="shared" si="42"/>
        <v>0</v>
      </c>
      <c r="AC44" s="11"/>
      <c r="AD44" s="12"/>
      <c r="AE44" s="13">
        <f t="shared" si="43"/>
        <v>0</v>
      </c>
      <c r="AF44" s="11"/>
      <c r="AG44" s="12"/>
      <c r="AH44" s="13">
        <f t="shared" si="44"/>
        <v>0</v>
      </c>
    </row>
    <row r="45" spans="1:34" x14ac:dyDescent="0.2">
      <c r="A45" s="10">
        <v>30437</v>
      </c>
      <c r="B45" s="11">
        <f t="shared" si="0"/>
        <v>0</v>
      </c>
      <c r="C45" s="12">
        <f t="shared" si="0"/>
        <v>0</v>
      </c>
      <c r="D45" s="13">
        <f t="shared" si="34"/>
        <v>0</v>
      </c>
      <c r="E45" s="11"/>
      <c r="F45" s="12"/>
      <c r="G45" s="13">
        <f t="shared" si="35"/>
        <v>0</v>
      </c>
      <c r="H45" s="11"/>
      <c r="I45" s="12"/>
      <c r="J45" s="13">
        <f t="shared" si="36"/>
        <v>0</v>
      </c>
      <c r="K45" s="11"/>
      <c r="L45" s="12"/>
      <c r="M45" s="13">
        <f t="shared" si="37"/>
        <v>0</v>
      </c>
      <c r="N45" s="11"/>
      <c r="O45" s="12"/>
      <c r="P45" s="13">
        <f t="shared" si="38"/>
        <v>0</v>
      </c>
      <c r="Q45" s="11"/>
      <c r="R45" s="12"/>
      <c r="S45" s="13">
        <f t="shared" si="39"/>
        <v>0</v>
      </c>
      <c r="T45" s="11"/>
      <c r="U45" s="12"/>
      <c r="V45" s="13">
        <f t="shared" si="40"/>
        <v>0</v>
      </c>
      <c r="W45" s="11"/>
      <c r="X45" s="12"/>
      <c r="Y45" s="13">
        <f t="shared" si="41"/>
        <v>0</v>
      </c>
      <c r="Z45" s="11"/>
      <c r="AA45" s="12"/>
      <c r="AB45" s="13">
        <f t="shared" si="42"/>
        <v>0</v>
      </c>
      <c r="AC45" s="11"/>
      <c r="AD45" s="12"/>
      <c r="AE45" s="13">
        <f t="shared" si="43"/>
        <v>0</v>
      </c>
      <c r="AF45" s="11"/>
      <c r="AG45" s="12"/>
      <c r="AH45" s="13">
        <f t="shared" si="44"/>
        <v>0</v>
      </c>
    </row>
    <row r="46" spans="1:34" x14ac:dyDescent="0.2">
      <c r="A46" s="10">
        <v>30468</v>
      </c>
      <c r="B46" s="11">
        <f t="shared" si="0"/>
        <v>0</v>
      </c>
      <c r="C46" s="12">
        <f t="shared" si="0"/>
        <v>0</v>
      </c>
      <c r="D46" s="13">
        <f t="shared" si="34"/>
        <v>0</v>
      </c>
      <c r="E46" s="11"/>
      <c r="F46" s="12"/>
      <c r="G46" s="13">
        <f t="shared" si="35"/>
        <v>0</v>
      </c>
      <c r="H46" s="11"/>
      <c r="I46" s="12"/>
      <c r="J46" s="13">
        <f t="shared" si="36"/>
        <v>0</v>
      </c>
      <c r="K46" s="11"/>
      <c r="L46" s="12"/>
      <c r="M46" s="13">
        <f t="shared" si="37"/>
        <v>0</v>
      </c>
      <c r="N46" s="11"/>
      <c r="O46" s="12"/>
      <c r="P46" s="13">
        <f t="shared" si="38"/>
        <v>0</v>
      </c>
      <c r="Q46" s="11"/>
      <c r="R46" s="12"/>
      <c r="S46" s="13">
        <f t="shared" si="39"/>
        <v>0</v>
      </c>
      <c r="T46" s="11"/>
      <c r="U46" s="12"/>
      <c r="V46" s="13">
        <f t="shared" si="40"/>
        <v>0</v>
      </c>
      <c r="W46" s="11"/>
      <c r="X46" s="12"/>
      <c r="Y46" s="13">
        <f t="shared" si="41"/>
        <v>0</v>
      </c>
      <c r="Z46" s="11"/>
      <c r="AA46" s="12"/>
      <c r="AB46" s="13">
        <f t="shared" si="42"/>
        <v>0</v>
      </c>
      <c r="AC46" s="11"/>
      <c r="AD46" s="12"/>
      <c r="AE46" s="13">
        <f t="shared" si="43"/>
        <v>0</v>
      </c>
      <c r="AF46" s="11"/>
      <c r="AG46" s="12"/>
      <c r="AH46" s="13">
        <f t="shared" si="44"/>
        <v>0</v>
      </c>
    </row>
    <row r="47" spans="1:34" x14ac:dyDescent="0.2">
      <c r="A47" s="10">
        <v>30498</v>
      </c>
      <c r="B47" s="11">
        <f t="shared" si="0"/>
        <v>0</v>
      </c>
      <c r="C47" s="12">
        <f t="shared" si="0"/>
        <v>0</v>
      </c>
      <c r="D47" s="13">
        <f t="shared" si="34"/>
        <v>0</v>
      </c>
      <c r="E47" s="11"/>
      <c r="F47" s="12"/>
      <c r="G47" s="13">
        <f t="shared" si="35"/>
        <v>0</v>
      </c>
      <c r="H47" s="11"/>
      <c r="I47" s="12"/>
      <c r="J47" s="13">
        <f t="shared" si="36"/>
        <v>0</v>
      </c>
      <c r="K47" s="11"/>
      <c r="L47" s="12"/>
      <c r="M47" s="13">
        <f t="shared" si="37"/>
        <v>0</v>
      </c>
      <c r="N47" s="11"/>
      <c r="O47" s="12"/>
      <c r="P47" s="13">
        <f t="shared" si="38"/>
        <v>0</v>
      </c>
      <c r="Q47" s="11"/>
      <c r="R47" s="12"/>
      <c r="S47" s="13">
        <f t="shared" si="39"/>
        <v>0</v>
      </c>
      <c r="T47" s="11"/>
      <c r="U47" s="12"/>
      <c r="V47" s="13">
        <f t="shared" si="40"/>
        <v>0</v>
      </c>
      <c r="W47" s="11"/>
      <c r="X47" s="12"/>
      <c r="Y47" s="13">
        <f t="shared" si="41"/>
        <v>0</v>
      </c>
      <c r="Z47" s="11"/>
      <c r="AA47" s="12"/>
      <c r="AB47" s="13">
        <f t="shared" si="42"/>
        <v>0</v>
      </c>
      <c r="AC47" s="11"/>
      <c r="AD47" s="12"/>
      <c r="AE47" s="13">
        <f t="shared" si="43"/>
        <v>0</v>
      </c>
      <c r="AF47" s="11"/>
      <c r="AG47" s="12"/>
      <c r="AH47" s="13">
        <f t="shared" si="44"/>
        <v>0</v>
      </c>
    </row>
    <row r="48" spans="1:34" x14ac:dyDescent="0.2">
      <c r="A48" s="10">
        <v>30529</v>
      </c>
      <c r="B48" s="11">
        <f t="shared" si="0"/>
        <v>0</v>
      </c>
      <c r="C48" s="12">
        <f t="shared" si="0"/>
        <v>0</v>
      </c>
      <c r="D48" s="13">
        <f t="shared" si="34"/>
        <v>0</v>
      </c>
      <c r="E48" s="11"/>
      <c r="F48" s="12"/>
      <c r="G48" s="13">
        <f t="shared" si="35"/>
        <v>0</v>
      </c>
      <c r="H48" s="11"/>
      <c r="I48" s="12"/>
      <c r="J48" s="13">
        <f t="shared" si="36"/>
        <v>0</v>
      </c>
      <c r="K48" s="11"/>
      <c r="L48" s="12"/>
      <c r="M48" s="13">
        <f t="shared" si="37"/>
        <v>0</v>
      </c>
      <c r="N48" s="11"/>
      <c r="O48" s="12"/>
      <c r="P48" s="13">
        <f t="shared" si="38"/>
        <v>0</v>
      </c>
      <c r="Q48" s="11"/>
      <c r="R48" s="12"/>
      <c r="S48" s="13">
        <f t="shared" si="39"/>
        <v>0</v>
      </c>
      <c r="T48" s="11"/>
      <c r="U48" s="12"/>
      <c r="V48" s="13">
        <f t="shared" si="40"/>
        <v>0</v>
      </c>
      <c r="W48" s="11"/>
      <c r="X48" s="12"/>
      <c r="Y48" s="13">
        <f t="shared" si="41"/>
        <v>0</v>
      </c>
      <c r="Z48" s="11"/>
      <c r="AA48" s="12"/>
      <c r="AB48" s="13">
        <f t="shared" si="42"/>
        <v>0</v>
      </c>
      <c r="AC48" s="11"/>
      <c r="AD48" s="12"/>
      <c r="AE48" s="13">
        <f t="shared" si="43"/>
        <v>0</v>
      </c>
      <c r="AF48" s="11"/>
      <c r="AG48" s="12"/>
      <c r="AH48" s="13">
        <f t="shared" si="44"/>
        <v>0</v>
      </c>
    </row>
    <row r="49" spans="1:34" x14ac:dyDescent="0.2">
      <c r="A49" s="10">
        <v>30560</v>
      </c>
      <c r="B49" s="11">
        <f t="shared" si="0"/>
        <v>0</v>
      </c>
      <c r="C49" s="12">
        <f t="shared" si="0"/>
        <v>0</v>
      </c>
      <c r="D49" s="13">
        <f t="shared" si="34"/>
        <v>0</v>
      </c>
      <c r="E49" s="11"/>
      <c r="F49" s="12"/>
      <c r="G49" s="13">
        <f t="shared" si="35"/>
        <v>0</v>
      </c>
      <c r="H49" s="11"/>
      <c r="I49" s="12"/>
      <c r="J49" s="13">
        <f t="shared" si="36"/>
        <v>0</v>
      </c>
      <c r="K49" s="11"/>
      <c r="L49" s="12"/>
      <c r="M49" s="13">
        <f t="shared" si="37"/>
        <v>0</v>
      </c>
      <c r="N49" s="11"/>
      <c r="O49" s="12"/>
      <c r="P49" s="13">
        <f t="shared" si="38"/>
        <v>0</v>
      </c>
      <c r="Q49" s="11"/>
      <c r="R49" s="12"/>
      <c r="S49" s="13">
        <f t="shared" si="39"/>
        <v>0</v>
      </c>
      <c r="T49" s="11"/>
      <c r="U49" s="12"/>
      <c r="V49" s="13">
        <f t="shared" si="40"/>
        <v>0</v>
      </c>
      <c r="W49" s="11"/>
      <c r="X49" s="12"/>
      <c r="Y49" s="13">
        <f t="shared" si="41"/>
        <v>0</v>
      </c>
      <c r="Z49" s="11"/>
      <c r="AA49" s="12"/>
      <c r="AB49" s="13">
        <f t="shared" si="42"/>
        <v>0</v>
      </c>
      <c r="AC49" s="11"/>
      <c r="AD49" s="12"/>
      <c r="AE49" s="13">
        <f t="shared" si="43"/>
        <v>0</v>
      </c>
      <c r="AF49" s="11"/>
      <c r="AG49" s="12"/>
      <c r="AH49" s="13">
        <f t="shared" si="44"/>
        <v>0</v>
      </c>
    </row>
    <row r="50" spans="1:34" x14ac:dyDescent="0.2">
      <c r="A50" s="10">
        <v>30590</v>
      </c>
      <c r="B50" s="11">
        <f t="shared" si="0"/>
        <v>0</v>
      </c>
      <c r="C50" s="12">
        <f t="shared" si="0"/>
        <v>0</v>
      </c>
      <c r="D50" s="13">
        <f t="shared" si="34"/>
        <v>0</v>
      </c>
      <c r="E50" s="11"/>
      <c r="F50" s="12"/>
      <c r="G50" s="13">
        <f t="shared" si="35"/>
        <v>0</v>
      </c>
      <c r="H50" s="11"/>
      <c r="I50" s="12"/>
      <c r="J50" s="13">
        <f t="shared" si="36"/>
        <v>0</v>
      </c>
      <c r="K50" s="11"/>
      <c r="L50" s="12"/>
      <c r="M50" s="13">
        <f t="shared" si="37"/>
        <v>0</v>
      </c>
      <c r="N50" s="11"/>
      <c r="O50" s="12"/>
      <c r="P50" s="13">
        <f t="shared" si="38"/>
        <v>0</v>
      </c>
      <c r="Q50" s="11"/>
      <c r="R50" s="12"/>
      <c r="S50" s="13">
        <f t="shared" si="39"/>
        <v>0</v>
      </c>
      <c r="T50" s="11"/>
      <c r="U50" s="12"/>
      <c r="V50" s="13">
        <f t="shared" si="40"/>
        <v>0</v>
      </c>
      <c r="W50" s="11"/>
      <c r="X50" s="12"/>
      <c r="Y50" s="13">
        <f t="shared" si="41"/>
        <v>0</v>
      </c>
      <c r="Z50" s="11"/>
      <c r="AA50" s="12"/>
      <c r="AB50" s="13">
        <f t="shared" si="42"/>
        <v>0</v>
      </c>
      <c r="AC50" s="11"/>
      <c r="AD50" s="12"/>
      <c r="AE50" s="13">
        <f t="shared" si="43"/>
        <v>0</v>
      </c>
      <c r="AF50" s="11"/>
      <c r="AG50" s="12"/>
      <c r="AH50" s="13">
        <f t="shared" si="44"/>
        <v>0</v>
      </c>
    </row>
    <row r="51" spans="1:34" x14ac:dyDescent="0.2">
      <c r="A51" s="10">
        <v>30621</v>
      </c>
      <c r="B51" s="11">
        <f t="shared" si="0"/>
        <v>0</v>
      </c>
      <c r="C51" s="12">
        <f t="shared" si="0"/>
        <v>0</v>
      </c>
      <c r="D51" s="13">
        <f t="shared" si="34"/>
        <v>0</v>
      </c>
      <c r="E51" s="11"/>
      <c r="F51" s="12"/>
      <c r="G51" s="13">
        <f t="shared" si="35"/>
        <v>0</v>
      </c>
      <c r="H51" s="11"/>
      <c r="I51" s="12"/>
      <c r="J51" s="13">
        <f t="shared" si="36"/>
        <v>0</v>
      </c>
      <c r="K51" s="11"/>
      <c r="L51" s="12"/>
      <c r="M51" s="13">
        <f t="shared" si="37"/>
        <v>0</v>
      </c>
      <c r="N51" s="11"/>
      <c r="O51" s="12"/>
      <c r="P51" s="13">
        <f t="shared" si="38"/>
        <v>0</v>
      </c>
      <c r="Q51" s="11"/>
      <c r="R51" s="12"/>
      <c r="S51" s="13">
        <f t="shared" si="39"/>
        <v>0</v>
      </c>
      <c r="T51" s="11"/>
      <c r="U51" s="12"/>
      <c r="V51" s="13">
        <f t="shared" si="40"/>
        <v>0</v>
      </c>
      <c r="W51" s="11"/>
      <c r="X51" s="12"/>
      <c r="Y51" s="13">
        <f t="shared" si="41"/>
        <v>0</v>
      </c>
      <c r="Z51" s="11"/>
      <c r="AA51" s="12"/>
      <c r="AB51" s="13">
        <f t="shared" si="42"/>
        <v>0</v>
      </c>
      <c r="AC51" s="11"/>
      <c r="AD51" s="12"/>
      <c r="AE51" s="13">
        <f t="shared" si="43"/>
        <v>0</v>
      </c>
      <c r="AF51" s="11"/>
      <c r="AG51" s="12"/>
      <c r="AH51" s="13">
        <f t="shared" si="44"/>
        <v>0</v>
      </c>
    </row>
    <row r="52" spans="1:34" s="18" customFormat="1" ht="12" thickBot="1" x14ac:dyDescent="0.25">
      <c r="A52" s="14">
        <v>30651</v>
      </c>
      <c r="B52" s="15">
        <f t="shared" si="0"/>
        <v>0</v>
      </c>
      <c r="C52" s="16">
        <f t="shared" si="0"/>
        <v>0</v>
      </c>
      <c r="D52" s="17">
        <f t="shared" si="34"/>
        <v>0</v>
      </c>
      <c r="E52" s="15"/>
      <c r="F52" s="16"/>
      <c r="G52" s="17">
        <f t="shared" si="35"/>
        <v>0</v>
      </c>
      <c r="H52" s="15"/>
      <c r="I52" s="16"/>
      <c r="J52" s="17">
        <f t="shared" si="36"/>
        <v>0</v>
      </c>
      <c r="K52" s="15"/>
      <c r="L52" s="16"/>
      <c r="M52" s="17">
        <f t="shared" si="37"/>
        <v>0</v>
      </c>
      <c r="N52" s="15"/>
      <c r="O52" s="16"/>
      <c r="P52" s="17">
        <f t="shared" si="38"/>
        <v>0</v>
      </c>
      <c r="Q52" s="15"/>
      <c r="R52" s="16"/>
      <c r="S52" s="17">
        <f t="shared" si="39"/>
        <v>0</v>
      </c>
      <c r="T52" s="15"/>
      <c r="U52" s="16"/>
      <c r="V52" s="17">
        <f t="shared" si="40"/>
        <v>0</v>
      </c>
      <c r="W52" s="15"/>
      <c r="X52" s="16"/>
      <c r="Y52" s="17">
        <f t="shared" si="41"/>
        <v>0</v>
      </c>
      <c r="Z52" s="15"/>
      <c r="AA52" s="16"/>
      <c r="AB52" s="17">
        <f t="shared" si="42"/>
        <v>0</v>
      </c>
      <c r="AC52" s="15"/>
      <c r="AD52" s="16"/>
      <c r="AE52" s="17">
        <f t="shared" si="43"/>
        <v>0</v>
      </c>
      <c r="AF52" s="15"/>
      <c r="AG52" s="16"/>
      <c r="AH52" s="17">
        <f t="shared" si="44"/>
        <v>0</v>
      </c>
    </row>
    <row r="53" spans="1:34" x14ac:dyDescent="0.2">
      <c r="A53" s="10">
        <v>30682</v>
      </c>
      <c r="B53" s="11">
        <f t="shared" si="0"/>
        <v>0</v>
      </c>
      <c r="C53" s="12">
        <f t="shared" si="0"/>
        <v>0</v>
      </c>
      <c r="D53" s="13">
        <f>C53+B53</f>
        <v>0</v>
      </c>
      <c r="E53" s="11"/>
      <c r="F53" s="12"/>
      <c r="G53" s="13">
        <f>F53+E53</f>
        <v>0</v>
      </c>
      <c r="H53" s="11"/>
      <c r="I53" s="12"/>
      <c r="J53" s="13">
        <f>I53+H53</f>
        <v>0</v>
      </c>
      <c r="K53" s="11"/>
      <c r="L53" s="12"/>
      <c r="M53" s="13">
        <f>L53+K53</f>
        <v>0</v>
      </c>
      <c r="N53" s="11"/>
      <c r="O53" s="12"/>
      <c r="P53" s="13">
        <f>O53+N53</f>
        <v>0</v>
      </c>
      <c r="Q53" s="11"/>
      <c r="R53" s="12"/>
      <c r="S53" s="13">
        <f>R53+Q53</f>
        <v>0</v>
      </c>
      <c r="T53" s="11"/>
      <c r="U53" s="12"/>
      <c r="V53" s="13">
        <f>U53+T53</f>
        <v>0</v>
      </c>
      <c r="W53" s="11"/>
      <c r="X53" s="12"/>
      <c r="Y53" s="13">
        <f>X53+W53</f>
        <v>0</v>
      </c>
      <c r="Z53" s="11"/>
      <c r="AA53" s="12"/>
      <c r="AB53" s="13">
        <f>AA53+Z53</f>
        <v>0</v>
      </c>
      <c r="AC53" s="11"/>
      <c r="AD53" s="12"/>
      <c r="AE53" s="13">
        <f>AD53+AC53</f>
        <v>0</v>
      </c>
      <c r="AF53" s="11"/>
      <c r="AG53" s="12"/>
      <c r="AH53" s="13">
        <f>AG53+AF53</f>
        <v>0</v>
      </c>
    </row>
    <row r="54" spans="1:34" x14ac:dyDescent="0.2">
      <c r="A54" s="10">
        <v>30713</v>
      </c>
      <c r="B54" s="11">
        <f t="shared" si="0"/>
        <v>0</v>
      </c>
      <c r="C54" s="12">
        <f t="shared" si="0"/>
        <v>0</v>
      </c>
      <c r="D54" s="13">
        <f t="shared" ref="D54:D64" si="45">C54+B54</f>
        <v>0</v>
      </c>
      <c r="E54" s="11"/>
      <c r="F54" s="12"/>
      <c r="G54" s="13">
        <f t="shared" ref="G54:G64" si="46">F54+E54</f>
        <v>0</v>
      </c>
      <c r="H54" s="11"/>
      <c r="I54" s="12"/>
      <c r="J54" s="13">
        <f t="shared" ref="J54:J64" si="47">I54+H54</f>
        <v>0</v>
      </c>
      <c r="K54" s="11"/>
      <c r="L54" s="12"/>
      <c r="M54" s="13">
        <f t="shared" ref="M54:M64" si="48">L54+K54</f>
        <v>0</v>
      </c>
      <c r="N54" s="11"/>
      <c r="O54" s="12"/>
      <c r="P54" s="13">
        <f t="shared" ref="P54:P64" si="49">O54+N54</f>
        <v>0</v>
      </c>
      <c r="Q54" s="11"/>
      <c r="R54" s="12"/>
      <c r="S54" s="13">
        <f t="shared" ref="S54:S64" si="50">R54+Q54</f>
        <v>0</v>
      </c>
      <c r="T54" s="11"/>
      <c r="U54" s="12"/>
      <c r="V54" s="13">
        <f t="shared" ref="V54:V64" si="51">U54+T54</f>
        <v>0</v>
      </c>
      <c r="W54" s="11"/>
      <c r="X54" s="12"/>
      <c r="Y54" s="13">
        <f t="shared" ref="Y54:Y64" si="52">X54+W54</f>
        <v>0</v>
      </c>
      <c r="Z54" s="11"/>
      <c r="AA54" s="12"/>
      <c r="AB54" s="13">
        <f t="shared" ref="AB54:AB64" si="53">AA54+Z54</f>
        <v>0</v>
      </c>
      <c r="AC54" s="11"/>
      <c r="AD54" s="12"/>
      <c r="AE54" s="13">
        <f t="shared" ref="AE54:AE64" si="54">AD54+AC54</f>
        <v>0</v>
      </c>
      <c r="AF54" s="11"/>
      <c r="AG54" s="12"/>
      <c r="AH54" s="13">
        <f t="shared" ref="AH54:AH64" si="55">AG54+AF54</f>
        <v>0</v>
      </c>
    </row>
    <row r="55" spans="1:34" x14ac:dyDescent="0.2">
      <c r="A55" s="10">
        <v>30742</v>
      </c>
      <c r="B55" s="11">
        <f t="shared" si="0"/>
        <v>0</v>
      </c>
      <c r="C55" s="12">
        <f t="shared" si="0"/>
        <v>0</v>
      </c>
      <c r="D55" s="13">
        <f t="shared" si="45"/>
        <v>0</v>
      </c>
      <c r="E55" s="11"/>
      <c r="F55" s="12"/>
      <c r="G55" s="13">
        <f t="shared" si="46"/>
        <v>0</v>
      </c>
      <c r="H55" s="11"/>
      <c r="I55" s="12"/>
      <c r="J55" s="13">
        <f t="shared" si="47"/>
        <v>0</v>
      </c>
      <c r="K55" s="11"/>
      <c r="L55" s="12"/>
      <c r="M55" s="13">
        <f t="shared" si="48"/>
        <v>0</v>
      </c>
      <c r="N55" s="11"/>
      <c r="O55" s="12"/>
      <c r="P55" s="13">
        <f t="shared" si="49"/>
        <v>0</v>
      </c>
      <c r="Q55" s="11"/>
      <c r="R55" s="12"/>
      <c r="S55" s="13">
        <f t="shared" si="50"/>
        <v>0</v>
      </c>
      <c r="T55" s="11"/>
      <c r="U55" s="12"/>
      <c r="V55" s="13">
        <f t="shared" si="51"/>
        <v>0</v>
      </c>
      <c r="W55" s="11"/>
      <c r="X55" s="12"/>
      <c r="Y55" s="13">
        <f t="shared" si="52"/>
        <v>0</v>
      </c>
      <c r="Z55" s="11"/>
      <c r="AA55" s="12"/>
      <c r="AB55" s="13">
        <f t="shared" si="53"/>
        <v>0</v>
      </c>
      <c r="AC55" s="11"/>
      <c r="AD55" s="12"/>
      <c r="AE55" s="13">
        <f t="shared" si="54"/>
        <v>0</v>
      </c>
      <c r="AF55" s="11"/>
      <c r="AG55" s="12"/>
      <c r="AH55" s="13">
        <f t="shared" si="55"/>
        <v>0</v>
      </c>
    </row>
    <row r="56" spans="1:34" x14ac:dyDescent="0.2">
      <c r="A56" s="10">
        <v>30773</v>
      </c>
      <c r="B56" s="11">
        <f t="shared" si="0"/>
        <v>0</v>
      </c>
      <c r="C56" s="12">
        <f t="shared" si="0"/>
        <v>0</v>
      </c>
      <c r="D56" s="13">
        <f t="shared" si="45"/>
        <v>0</v>
      </c>
      <c r="E56" s="11"/>
      <c r="F56" s="12"/>
      <c r="G56" s="13">
        <f t="shared" si="46"/>
        <v>0</v>
      </c>
      <c r="H56" s="11"/>
      <c r="I56" s="12"/>
      <c r="J56" s="13">
        <f t="shared" si="47"/>
        <v>0</v>
      </c>
      <c r="K56" s="11"/>
      <c r="L56" s="12"/>
      <c r="M56" s="13">
        <f t="shared" si="48"/>
        <v>0</v>
      </c>
      <c r="N56" s="11"/>
      <c r="O56" s="12"/>
      <c r="P56" s="13">
        <f t="shared" si="49"/>
        <v>0</v>
      </c>
      <c r="Q56" s="11"/>
      <c r="R56" s="12"/>
      <c r="S56" s="13">
        <f t="shared" si="50"/>
        <v>0</v>
      </c>
      <c r="T56" s="11"/>
      <c r="U56" s="12"/>
      <c r="V56" s="13">
        <f t="shared" si="51"/>
        <v>0</v>
      </c>
      <c r="W56" s="11"/>
      <c r="X56" s="12"/>
      <c r="Y56" s="13">
        <f t="shared" si="52"/>
        <v>0</v>
      </c>
      <c r="Z56" s="11"/>
      <c r="AA56" s="12"/>
      <c r="AB56" s="13">
        <f t="shared" si="53"/>
        <v>0</v>
      </c>
      <c r="AC56" s="11"/>
      <c r="AD56" s="12"/>
      <c r="AE56" s="13">
        <f t="shared" si="54"/>
        <v>0</v>
      </c>
      <c r="AF56" s="11"/>
      <c r="AG56" s="12"/>
      <c r="AH56" s="13">
        <f t="shared" si="55"/>
        <v>0</v>
      </c>
    </row>
    <row r="57" spans="1:34" x14ac:dyDescent="0.2">
      <c r="A57" s="10">
        <v>30803</v>
      </c>
      <c r="B57" s="11">
        <f t="shared" si="0"/>
        <v>0</v>
      </c>
      <c r="C57" s="12">
        <f t="shared" si="0"/>
        <v>0</v>
      </c>
      <c r="D57" s="13">
        <f t="shared" si="45"/>
        <v>0</v>
      </c>
      <c r="E57" s="11"/>
      <c r="F57" s="12"/>
      <c r="G57" s="13">
        <f t="shared" si="46"/>
        <v>0</v>
      </c>
      <c r="H57" s="11"/>
      <c r="I57" s="12"/>
      <c r="J57" s="13">
        <f t="shared" si="47"/>
        <v>0</v>
      </c>
      <c r="K57" s="11"/>
      <c r="L57" s="12"/>
      <c r="M57" s="13">
        <f t="shared" si="48"/>
        <v>0</v>
      </c>
      <c r="N57" s="11"/>
      <c r="O57" s="12"/>
      <c r="P57" s="13">
        <f t="shared" si="49"/>
        <v>0</v>
      </c>
      <c r="Q57" s="11"/>
      <c r="R57" s="12"/>
      <c r="S57" s="13">
        <f t="shared" si="50"/>
        <v>0</v>
      </c>
      <c r="T57" s="11"/>
      <c r="U57" s="12"/>
      <c r="V57" s="13">
        <f t="shared" si="51"/>
        <v>0</v>
      </c>
      <c r="W57" s="11"/>
      <c r="X57" s="12"/>
      <c r="Y57" s="13">
        <f t="shared" si="52"/>
        <v>0</v>
      </c>
      <c r="Z57" s="11"/>
      <c r="AA57" s="12"/>
      <c r="AB57" s="13">
        <f t="shared" si="53"/>
        <v>0</v>
      </c>
      <c r="AC57" s="11"/>
      <c r="AD57" s="12"/>
      <c r="AE57" s="13">
        <f t="shared" si="54"/>
        <v>0</v>
      </c>
      <c r="AF57" s="11"/>
      <c r="AG57" s="12"/>
      <c r="AH57" s="13">
        <f t="shared" si="55"/>
        <v>0</v>
      </c>
    </row>
    <row r="58" spans="1:34" x14ac:dyDescent="0.2">
      <c r="A58" s="10">
        <v>30834</v>
      </c>
      <c r="B58" s="11">
        <f t="shared" si="0"/>
        <v>0</v>
      </c>
      <c r="C58" s="12">
        <f t="shared" si="0"/>
        <v>0</v>
      </c>
      <c r="D58" s="13">
        <f t="shared" si="45"/>
        <v>0</v>
      </c>
      <c r="E58" s="11"/>
      <c r="F58" s="12"/>
      <c r="G58" s="13">
        <f t="shared" si="46"/>
        <v>0</v>
      </c>
      <c r="H58" s="11"/>
      <c r="I58" s="12"/>
      <c r="J58" s="13">
        <f t="shared" si="47"/>
        <v>0</v>
      </c>
      <c r="K58" s="11"/>
      <c r="L58" s="12"/>
      <c r="M58" s="13">
        <f t="shared" si="48"/>
        <v>0</v>
      </c>
      <c r="N58" s="11"/>
      <c r="O58" s="12"/>
      <c r="P58" s="13">
        <f t="shared" si="49"/>
        <v>0</v>
      </c>
      <c r="Q58" s="11"/>
      <c r="R58" s="12"/>
      <c r="S58" s="13">
        <f t="shared" si="50"/>
        <v>0</v>
      </c>
      <c r="T58" s="11"/>
      <c r="U58" s="12"/>
      <c r="V58" s="13">
        <f t="shared" si="51"/>
        <v>0</v>
      </c>
      <c r="W58" s="11"/>
      <c r="X58" s="12"/>
      <c r="Y58" s="13">
        <f t="shared" si="52"/>
        <v>0</v>
      </c>
      <c r="Z58" s="11"/>
      <c r="AA58" s="12"/>
      <c r="AB58" s="13">
        <f t="shared" si="53"/>
        <v>0</v>
      </c>
      <c r="AC58" s="11"/>
      <c r="AD58" s="12"/>
      <c r="AE58" s="13">
        <f t="shared" si="54"/>
        <v>0</v>
      </c>
      <c r="AF58" s="11"/>
      <c r="AG58" s="12"/>
      <c r="AH58" s="13">
        <f t="shared" si="55"/>
        <v>0</v>
      </c>
    </row>
    <row r="59" spans="1:34" x14ac:dyDescent="0.2">
      <c r="A59" s="10">
        <v>30864</v>
      </c>
      <c r="B59" s="11">
        <f t="shared" si="0"/>
        <v>0</v>
      </c>
      <c r="C59" s="12">
        <f t="shared" si="0"/>
        <v>0</v>
      </c>
      <c r="D59" s="13">
        <f t="shared" si="45"/>
        <v>0</v>
      </c>
      <c r="E59" s="11"/>
      <c r="F59" s="12"/>
      <c r="G59" s="13">
        <f t="shared" si="46"/>
        <v>0</v>
      </c>
      <c r="H59" s="11"/>
      <c r="I59" s="12"/>
      <c r="J59" s="13">
        <f t="shared" si="47"/>
        <v>0</v>
      </c>
      <c r="K59" s="11"/>
      <c r="L59" s="12"/>
      <c r="M59" s="13">
        <f t="shared" si="48"/>
        <v>0</v>
      </c>
      <c r="N59" s="11"/>
      <c r="O59" s="12"/>
      <c r="P59" s="13">
        <f t="shared" si="49"/>
        <v>0</v>
      </c>
      <c r="Q59" s="11"/>
      <c r="R59" s="12"/>
      <c r="S59" s="13">
        <f t="shared" si="50"/>
        <v>0</v>
      </c>
      <c r="T59" s="11"/>
      <c r="U59" s="12"/>
      <c r="V59" s="13">
        <f t="shared" si="51"/>
        <v>0</v>
      </c>
      <c r="W59" s="11"/>
      <c r="X59" s="12"/>
      <c r="Y59" s="13">
        <f t="shared" si="52"/>
        <v>0</v>
      </c>
      <c r="Z59" s="11"/>
      <c r="AA59" s="12"/>
      <c r="AB59" s="13">
        <f t="shared" si="53"/>
        <v>0</v>
      </c>
      <c r="AC59" s="11"/>
      <c r="AD59" s="12"/>
      <c r="AE59" s="13">
        <f t="shared" si="54"/>
        <v>0</v>
      </c>
      <c r="AF59" s="11"/>
      <c r="AG59" s="12"/>
      <c r="AH59" s="13">
        <f t="shared" si="55"/>
        <v>0</v>
      </c>
    </row>
    <row r="60" spans="1:34" x14ac:dyDescent="0.2">
      <c r="A60" s="10">
        <v>30895</v>
      </c>
      <c r="B60" s="11">
        <f t="shared" si="0"/>
        <v>0</v>
      </c>
      <c r="C60" s="12">
        <f t="shared" si="0"/>
        <v>0</v>
      </c>
      <c r="D60" s="13">
        <f t="shared" si="45"/>
        <v>0</v>
      </c>
      <c r="E60" s="11"/>
      <c r="F60" s="12"/>
      <c r="G60" s="13">
        <f t="shared" si="46"/>
        <v>0</v>
      </c>
      <c r="H60" s="11"/>
      <c r="I60" s="12"/>
      <c r="J60" s="13">
        <f t="shared" si="47"/>
        <v>0</v>
      </c>
      <c r="K60" s="11"/>
      <c r="L60" s="12"/>
      <c r="M60" s="13">
        <f t="shared" si="48"/>
        <v>0</v>
      </c>
      <c r="N60" s="11"/>
      <c r="O60" s="12"/>
      <c r="P60" s="13">
        <f t="shared" si="49"/>
        <v>0</v>
      </c>
      <c r="Q60" s="11"/>
      <c r="R60" s="12"/>
      <c r="S60" s="13">
        <f t="shared" si="50"/>
        <v>0</v>
      </c>
      <c r="T60" s="11"/>
      <c r="U60" s="12"/>
      <c r="V60" s="13">
        <f t="shared" si="51"/>
        <v>0</v>
      </c>
      <c r="W60" s="11"/>
      <c r="X60" s="12"/>
      <c r="Y60" s="13">
        <f t="shared" si="52"/>
        <v>0</v>
      </c>
      <c r="Z60" s="11"/>
      <c r="AA60" s="12"/>
      <c r="AB60" s="13">
        <f t="shared" si="53"/>
        <v>0</v>
      </c>
      <c r="AC60" s="11"/>
      <c r="AD60" s="12"/>
      <c r="AE60" s="13">
        <f t="shared" si="54"/>
        <v>0</v>
      </c>
      <c r="AF60" s="11"/>
      <c r="AG60" s="12"/>
      <c r="AH60" s="13">
        <f t="shared" si="55"/>
        <v>0</v>
      </c>
    </row>
    <row r="61" spans="1:34" x14ac:dyDescent="0.2">
      <c r="A61" s="10">
        <v>30926</v>
      </c>
      <c r="B61" s="11">
        <f t="shared" si="0"/>
        <v>0</v>
      </c>
      <c r="C61" s="12">
        <f t="shared" si="0"/>
        <v>0</v>
      </c>
      <c r="D61" s="13">
        <f t="shared" si="45"/>
        <v>0</v>
      </c>
      <c r="E61" s="11"/>
      <c r="F61" s="12"/>
      <c r="G61" s="13">
        <f t="shared" si="46"/>
        <v>0</v>
      </c>
      <c r="H61" s="11"/>
      <c r="I61" s="12"/>
      <c r="J61" s="13">
        <f t="shared" si="47"/>
        <v>0</v>
      </c>
      <c r="K61" s="11"/>
      <c r="L61" s="12"/>
      <c r="M61" s="13">
        <f t="shared" si="48"/>
        <v>0</v>
      </c>
      <c r="N61" s="11"/>
      <c r="O61" s="12"/>
      <c r="P61" s="13">
        <f t="shared" si="49"/>
        <v>0</v>
      </c>
      <c r="Q61" s="11"/>
      <c r="R61" s="12"/>
      <c r="S61" s="13">
        <f t="shared" si="50"/>
        <v>0</v>
      </c>
      <c r="T61" s="11"/>
      <c r="U61" s="12"/>
      <c r="V61" s="13">
        <f t="shared" si="51"/>
        <v>0</v>
      </c>
      <c r="W61" s="11"/>
      <c r="X61" s="12"/>
      <c r="Y61" s="13">
        <f t="shared" si="52"/>
        <v>0</v>
      </c>
      <c r="Z61" s="11"/>
      <c r="AA61" s="12"/>
      <c r="AB61" s="13">
        <f t="shared" si="53"/>
        <v>0</v>
      </c>
      <c r="AC61" s="11"/>
      <c r="AD61" s="12"/>
      <c r="AE61" s="13">
        <f t="shared" si="54"/>
        <v>0</v>
      </c>
      <c r="AF61" s="11"/>
      <c r="AG61" s="12"/>
      <c r="AH61" s="13">
        <f t="shared" si="55"/>
        <v>0</v>
      </c>
    </row>
    <row r="62" spans="1:34" x14ac:dyDescent="0.2">
      <c r="A62" s="10">
        <v>30956</v>
      </c>
      <c r="B62" s="11">
        <f t="shared" si="0"/>
        <v>0</v>
      </c>
      <c r="C62" s="12">
        <f t="shared" si="0"/>
        <v>0</v>
      </c>
      <c r="D62" s="13">
        <f t="shared" si="45"/>
        <v>0</v>
      </c>
      <c r="E62" s="11"/>
      <c r="F62" s="12"/>
      <c r="G62" s="13">
        <f t="shared" si="46"/>
        <v>0</v>
      </c>
      <c r="H62" s="11"/>
      <c r="I62" s="12"/>
      <c r="J62" s="13">
        <f t="shared" si="47"/>
        <v>0</v>
      </c>
      <c r="K62" s="11"/>
      <c r="L62" s="12"/>
      <c r="M62" s="13">
        <f t="shared" si="48"/>
        <v>0</v>
      </c>
      <c r="N62" s="11"/>
      <c r="O62" s="12"/>
      <c r="P62" s="13">
        <f t="shared" si="49"/>
        <v>0</v>
      </c>
      <c r="Q62" s="11"/>
      <c r="R62" s="12"/>
      <c r="S62" s="13">
        <f t="shared" si="50"/>
        <v>0</v>
      </c>
      <c r="T62" s="11"/>
      <c r="U62" s="12"/>
      <c r="V62" s="13">
        <f t="shared" si="51"/>
        <v>0</v>
      </c>
      <c r="W62" s="11"/>
      <c r="X62" s="12"/>
      <c r="Y62" s="13">
        <f t="shared" si="52"/>
        <v>0</v>
      </c>
      <c r="Z62" s="11"/>
      <c r="AA62" s="12"/>
      <c r="AB62" s="13">
        <f t="shared" si="53"/>
        <v>0</v>
      </c>
      <c r="AC62" s="11"/>
      <c r="AD62" s="12"/>
      <c r="AE62" s="13">
        <f t="shared" si="54"/>
        <v>0</v>
      </c>
      <c r="AF62" s="11"/>
      <c r="AG62" s="12"/>
      <c r="AH62" s="13">
        <f t="shared" si="55"/>
        <v>0</v>
      </c>
    </row>
    <row r="63" spans="1:34" x14ac:dyDescent="0.2">
      <c r="A63" s="10">
        <v>30987</v>
      </c>
      <c r="B63" s="11">
        <f t="shared" si="0"/>
        <v>0</v>
      </c>
      <c r="C63" s="12">
        <f t="shared" si="0"/>
        <v>0</v>
      </c>
      <c r="D63" s="13">
        <f t="shared" si="45"/>
        <v>0</v>
      </c>
      <c r="E63" s="11"/>
      <c r="F63" s="12"/>
      <c r="G63" s="13">
        <f t="shared" si="46"/>
        <v>0</v>
      </c>
      <c r="H63" s="11"/>
      <c r="I63" s="12"/>
      <c r="J63" s="13">
        <f t="shared" si="47"/>
        <v>0</v>
      </c>
      <c r="K63" s="11"/>
      <c r="L63" s="12"/>
      <c r="M63" s="13">
        <f t="shared" si="48"/>
        <v>0</v>
      </c>
      <c r="N63" s="11"/>
      <c r="O63" s="12"/>
      <c r="P63" s="13">
        <f t="shared" si="49"/>
        <v>0</v>
      </c>
      <c r="Q63" s="11"/>
      <c r="R63" s="12"/>
      <c r="S63" s="13">
        <f t="shared" si="50"/>
        <v>0</v>
      </c>
      <c r="T63" s="11"/>
      <c r="U63" s="12"/>
      <c r="V63" s="13">
        <f t="shared" si="51"/>
        <v>0</v>
      </c>
      <c r="W63" s="11"/>
      <c r="X63" s="12"/>
      <c r="Y63" s="13">
        <f t="shared" si="52"/>
        <v>0</v>
      </c>
      <c r="Z63" s="11"/>
      <c r="AA63" s="12"/>
      <c r="AB63" s="13">
        <f t="shared" si="53"/>
        <v>0</v>
      </c>
      <c r="AC63" s="11"/>
      <c r="AD63" s="12"/>
      <c r="AE63" s="13">
        <f t="shared" si="54"/>
        <v>0</v>
      </c>
      <c r="AF63" s="11"/>
      <c r="AG63" s="12"/>
      <c r="AH63" s="13">
        <f t="shared" si="55"/>
        <v>0</v>
      </c>
    </row>
    <row r="64" spans="1:34" s="18" customFormat="1" ht="12" thickBot="1" x14ac:dyDescent="0.25">
      <c r="A64" s="14">
        <v>31017</v>
      </c>
      <c r="B64" s="15">
        <f t="shared" si="0"/>
        <v>0</v>
      </c>
      <c r="C64" s="16">
        <f t="shared" si="0"/>
        <v>0</v>
      </c>
      <c r="D64" s="17">
        <f t="shared" si="45"/>
        <v>0</v>
      </c>
      <c r="E64" s="15"/>
      <c r="F64" s="16"/>
      <c r="G64" s="17">
        <f t="shared" si="46"/>
        <v>0</v>
      </c>
      <c r="H64" s="15"/>
      <c r="I64" s="16"/>
      <c r="J64" s="17">
        <f t="shared" si="47"/>
        <v>0</v>
      </c>
      <c r="K64" s="15"/>
      <c r="L64" s="16"/>
      <c r="M64" s="17">
        <f t="shared" si="48"/>
        <v>0</v>
      </c>
      <c r="N64" s="15"/>
      <c r="O64" s="16"/>
      <c r="P64" s="17">
        <f t="shared" si="49"/>
        <v>0</v>
      </c>
      <c r="Q64" s="15"/>
      <c r="R64" s="16"/>
      <c r="S64" s="17">
        <f t="shared" si="50"/>
        <v>0</v>
      </c>
      <c r="T64" s="15"/>
      <c r="U64" s="16"/>
      <c r="V64" s="17">
        <f t="shared" si="51"/>
        <v>0</v>
      </c>
      <c r="W64" s="15"/>
      <c r="X64" s="16"/>
      <c r="Y64" s="17">
        <f t="shared" si="52"/>
        <v>0</v>
      </c>
      <c r="Z64" s="15"/>
      <c r="AA64" s="16"/>
      <c r="AB64" s="17">
        <f t="shared" si="53"/>
        <v>0</v>
      </c>
      <c r="AC64" s="15"/>
      <c r="AD64" s="16"/>
      <c r="AE64" s="17">
        <f t="shared" si="54"/>
        <v>0</v>
      </c>
      <c r="AF64" s="15"/>
      <c r="AG64" s="16"/>
      <c r="AH64" s="17">
        <f t="shared" si="55"/>
        <v>0</v>
      </c>
    </row>
    <row r="65" spans="1:34" x14ac:dyDescent="0.2">
      <c r="A65" s="10">
        <v>31048</v>
      </c>
      <c r="B65" s="11">
        <f t="shared" si="0"/>
        <v>0</v>
      </c>
      <c r="C65" s="12">
        <f t="shared" si="0"/>
        <v>0</v>
      </c>
      <c r="D65" s="13">
        <f>C65+B65</f>
        <v>0</v>
      </c>
      <c r="E65" s="11"/>
      <c r="F65" s="12"/>
      <c r="G65" s="13">
        <f>F65+E65</f>
        <v>0</v>
      </c>
      <c r="H65" s="11"/>
      <c r="I65" s="12"/>
      <c r="J65" s="13">
        <f>I65+H65</f>
        <v>0</v>
      </c>
      <c r="K65" s="11"/>
      <c r="L65" s="12"/>
      <c r="M65" s="13">
        <f>L65+K65</f>
        <v>0</v>
      </c>
      <c r="N65" s="11"/>
      <c r="O65" s="12"/>
      <c r="P65" s="13">
        <f>O65+N65</f>
        <v>0</v>
      </c>
      <c r="Q65" s="11"/>
      <c r="R65" s="12"/>
      <c r="S65" s="13">
        <f>R65+Q65</f>
        <v>0</v>
      </c>
      <c r="T65" s="11"/>
      <c r="U65" s="12"/>
      <c r="V65" s="13">
        <f>U65+T65</f>
        <v>0</v>
      </c>
      <c r="W65" s="11"/>
      <c r="X65" s="12"/>
      <c r="Y65" s="13">
        <f>X65+W65</f>
        <v>0</v>
      </c>
      <c r="Z65" s="11"/>
      <c r="AA65" s="12"/>
      <c r="AB65" s="13">
        <f>AA65+Z65</f>
        <v>0</v>
      </c>
      <c r="AC65" s="11"/>
      <c r="AD65" s="12"/>
      <c r="AE65" s="13">
        <f>AD65+AC65</f>
        <v>0</v>
      </c>
      <c r="AF65" s="11"/>
      <c r="AG65" s="12"/>
      <c r="AH65" s="13">
        <f>AG65+AF65</f>
        <v>0</v>
      </c>
    </row>
    <row r="66" spans="1:34" x14ac:dyDescent="0.2">
      <c r="A66" s="10">
        <v>31079</v>
      </c>
      <c r="B66" s="11">
        <f t="shared" si="0"/>
        <v>0</v>
      </c>
      <c r="C66" s="12">
        <f t="shared" si="0"/>
        <v>0</v>
      </c>
      <c r="D66" s="13">
        <f t="shared" ref="D66:D76" si="56">C66+B66</f>
        <v>0</v>
      </c>
      <c r="E66" s="11"/>
      <c r="F66" s="12"/>
      <c r="G66" s="13">
        <f t="shared" ref="G66:G76" si="57">F66+E66</f>
        <v>0</v>
      </c>
      <c r="H66" s="11"/>
      <c r="I66" s="12"/>
      <c r="J66" s="13">
        <f t="shared" ref="J66:J76" si="58">I66+H66</f>
        <v>0</v>
      </c>
      <c r="K66" s="11"/>
      <c r="L66" s="12"/>
      <c r="M66" s="13">
        <f t="shared" ref="M66:M76" si="59">L66+K66</f>
        <v>0</v>
      </c>
      <c r="N66" s="11"/>
      <c r="O66" s="12"/>
      <c r="P66" s="13">
        <f t="shared" ref="P66:P76" si="60">O66+N66</f>
        <v>0</v>
      </c>
      <c r="Q66" s="11"/>
      <c r="R66" s="12"/>
      <c r="S66" s="13">
        <f t="shared" ref="S66:S76" si="61">R66+Q66</f>
        <v>0</v>
      </c>
      <c r="T66" s="11"/>
      <c r="U66" s="12"/>
      <c r="V66" s="13">
        <f t="shared" ref="V66:V76" si="62">U66+T66</f>
        <v>0</v>
      </c>
      <c r="W66" s="11"/>
      <c r="X66" s="12"/>
      <c r="Y66" s="13">
        <f t="shared" ref="Y66:Y76" si="63">X66+W66</f>
        <v>0</v>
      </c>
      <c r="Z66" s="11"/>
      <c r="AA66" s="12"/>
      <c r="AB66" s="13">
        <f t="shared" ref="AB66:AB76" si="64">AA66+Z66</f>
        <v>0</v>
      </c>
      <c r="AC66" s="11"/>
      <c r="AD66" s="12"/>
      <c r="AE66" s="13">
        <f t="shared" ref="AE66:AE76" si="65">AD66+AC66</f>
        <v>0</v>
      </c>
      <c r="AF66" s="11"/>
      <c r="AG66" s="12"/>
      <c r="AH66" s="13">
        <f t="shared" ref="AH66:AH76" si="66">AG66+AF66</f>
        <v>0</v>
      </c>
    </row>
    <row r="67" spans="1:34" x14ac:dyDescent="0.2">
      <c r="A67" s="10">
        <v>31107</v>
      </c>
      <c r="B67" s="11">
        <f t="shared" si="0"/>
        <v>0</v>
      </c>
      <c r="C67" s="12">
        <f t="shared" si="0"/>
        <v>0</v>
      </c>
      <c r="D67" s="13">
        <f t="shared" si="56"/>
        <v>0</v>
      </c>
      <c r="E67" s="11"/>
      <c r="F67" s="12"/>
      <c r="G67" s="13">
        <f t="shared" si="57"/>
        <v>0</v>
      </c>
      <c r="H67" s="11"/>
      <c r="I67" s="12"/>
      <c r="J67" s="13">
        <f t="shared" si="58"/>
        <v>0</v>
      </c>
      <c r="K67" s="11"/>
      <c r="L67" s="12"/>
      <c r="M67" s="13">
        <f t="shared" si="59"/>
        <v>0</v>
      </c>
      <c r="N67" s="11"/>
      <c r="O67" s="12"/>
      <c r="P67" s="13">
        <f t="shared" si="60"/>
        <v>0</v>
      </c>
      <c r="Q67" s="11"/>
      <c r="R67" s="12"/>
      <c r="S67" s="13">
        <f t="shared" si="61"/>
        <v>0</v>
      </c>
      <c r="T67" s="11"/>
      <c r="U67" s="12"/>
      <c r="V67" s="13">
        <f t="shared" si="62"/>
        <v>0</v>
      </c>
      <c r="W67" s="11"/>
      <c r="X67" s="12"/>
      <c r="Y67" s="13">
        <f t="shared" si="63"/>
        <v>0</v>
      </c>
      <c r="Z67" s="11"/>
      <c r="AA67" s="12"/>
      <c r="AB67" s="13">
        <f t="shared" si="64"/>
        <v>0</v>
      </c>
      <c r="AC67" s="11"/>
      <c r="AD67" s="12"/>
      <c r="AE67" s="13">
        <f t="shared" si="65"/>
        <v>0</v>
      </c>
      <c r="AF67" s="11"/>
      <c r="AG67" s="12"/>
      <c r="AH67" s="13">
        <f t="shared" si="66"/>
        <v>0</v>
      </c>
    </row>
    <row r="68" spans="1:34" x14ac:dyDescent="0.2">
      <c r="A68" s="10">
        <v>31138</v>
      </c>
      <c r="B68" s="11">
        <f t="shared" si="0"/>
        <v>0</v>
      </c>
      <c r="C68" s="12">
        <f t="shared" si="0"/>
        <v>0</v>
      </c>
      <c r="D68" s="13">
        <f t="shared" si="56"/>
        <v>0</v>
      </c>
      <c r="E68" s="11"/>
      <c r="F68" s="12"/>
      <c r="G68" s="13">
        <f t="shared" si="57"/>
        <v>0</v>
      </c>
      <c r="H68" s="11"/>
      <c r="I68" s="12"/>
      <c r="J68" s="13">
        <f t="shared" si="58"/>
        <v>0</v>
      </c>
      <c r="K68" s="11"/>
      <c r="L68" s="12"/>
      <c r="M68" s="13">
        <f t="shared" si="59"/>
        <v>0</v>
      </c>
      <c r="N68" s="11"/>
      <c r="O68" s="12"/>
      <c r="P68" s="13">
        <f t="shared" si="60"/>
        <v>0</v>
      </c>
      <c r="Q68" s="11"/>
      <c r="R68" s="12"/>
      <c r="S68" s="13">
        <f t="shared" si="61"/>
        <v>0</v>
      </c>
      <c r="T68" s="11"/>
      <c r="U68" s="12"/>
      <c r="V68" s="13">
        <f t="shared" si="62"/>
        <v>0</v>
      </c>
      <c r="W68" s="11"/>
      <c r="X68" s="12"/>
      <c r="Y68" s="13">
        <f t="shared" si="63"/>
        <v>0</v>
      </c>
      <c r="Z68" s="11"/>
      <c r="AA68" s="12"/>
      <c r="AB68" s="13">
        <f t="shared" si="64"/>
        <v>0</v>
      </c>
      <c r="AC68" s="11"/>
      <c r="AD68" s="12"/>
      <c r="AE68" s="13">
        <f t="shared" si="65"/>
        <v>0</v>
      </c>
      <c r="AF68" s="11"/>
      <c r="AG68" s="12"/>
      <c r="AH68" s="13">
        <f t="shared" si="66"/>
        <v>0</v>
      </c>
    </row>
    <row r="69" spans="1:34" x14ac:dyDescent="0.2">
      <c r="A69" s="10">
        <v>31168</v>
      </c>
      <c r="B69" s="11">
        <f t="shared" ref="B69:C132" si="67">+SUM(E69,H69,K69,N69,Q69,T69,W69,Z69,AC69,AF69)</f>
        <v>0</v>
      </c>
      <c r="C69" s="12">
        <f t="shared" si="67"/>
        <v>0</v>
      </c>
      <c r="D69" s="13">
        <f t="shared" si="56"/>
        <v>0</v>
      </c>
      <c r="E69" s="11"/>
      <c r="F69" s="12"/>
      <c r="G69" s="13">
        <f t="shared" si="57"/>
        <v>0</v>
      </c>
      <c r="H69" s="11"/>
      <c r="I69" s="12"/>
      <c r="J69" s="13">
        <f t="shared" si="58"/>
        <v>0</v>
      </c>
      <c r="K69" s="11"/>
      <c r="L69" s="12"/>
      <c r="M69" s="13">
        <f t="shared" si="59"/>
        <v>0</v>
      </c>
      <c r="N69" s="11"/>
      <c r="O69" s="12"/>
      <c r="P69" s="13">
        <f t="shared" si="60"/>
        <v>0</v>
      </c>
      <c r="Q69" s="11"/>
      <c r="R69" s="12"/>
      <c r="S69" s="13">
        <f t="shared" si="61"/>
        <v>0</v>
      </c>
      <c r="T69" s="11"/>
      <c r="U69" s="12"/>
      <c r="V69" s="13">
        <f t="shared" si="62"/>
        <v>0</v>
      </c>
      <c r="W69" s="11"/>
      <c r="X69" s="12"/>
      <c r="Y69" s="13">
        <f t="shared" si="63"/>
        <v>0</v>
      </c>
      <c r="Z69" s="11"/>
      <c r="AA69" s="12"/>
      <c r="AB69" s="13">
        <f t="shared" si="64"/>
        <v>0</v>
      </c>
      <c r="AC69" s="11"/>
      <c r="AD69" s="12"/>
      <c r="AE69" s="13">
        <f t="shared" si="65"/>
        <v>0</v>
      </c>
      <c r="AF69" s="11"/>
      <c r="AG69" s="12"/>
      <c r="AH69" s="13">
        <f t="shared" si="66"/>
        <v>0</v>
      </c>
    </row>
    <row r="70" spans="1:34" x14ac:dyDescent="0.2">
      <c r="A70" s="10">
        <v>31199</v>
      </c>
      <c r="B70" s="11">
        <f t="shared" si="67"/>
        <v>0</v>
      </c>
      <c r="C70" s="12">
        <f t="shared" si="67"/>
        <v>0</v>
      </c>
      <c r="D70" s="13">
        <f t="shared" si="56"/>
        <v>0</v>
      </c>
      <c r="E70" s="11"/>
      <c r="F70" s="12"/>
      <c r="G70" s="13">
        <f t="shared" si="57"/>
        <v>0</v>
      </c>
      <c r="H70" s="11"/>
      <c r="I70" s="12"/>
      <c r="J70" s="13">
        <f t="shared" si="58"/>
        <v>0</v>
      </c>
      <c r="K70" s="11"/>
      <c r="L70" s="12"/>
      <c r="M70" s="13">
        <f t="shared" si="59"/>
        <v>0</v>
      </c>
      <c r="N70" s="11"/>
      <c r="O70" s="12"/>
      <c r="P70" s="13">
        <f t="shared" si="60"/>
        <v>0</v>
      </c>
      <c r="Q70" s="11"/>
      <c r="R70" s="12"/>
      <c r="S70" s="13">
        <f t="shared" si="61"/>
        <v>0</v>
      </c>
      <c r="T70" s="11"/>
      <c r="U70" s="12"/>
      <c r="V70" s="13">
        <f t="shared" si="62"/>
        <v>0</v>
      </c>
      <c r="W70" s="11"/>
      <c r="X70" s="12"/>
      <c r="Y70" s="13">
        <f t="shared" si="63"/>
        <v>0</v>
      </c>
      <c r="Z70" s="11"/>
      <c r="AA70" s="12"/>
      <c r="AB70" s="13">
        <f t="shared" si="64"/>
        <v>0</v>
      </c>
      <c r="AC70" s="11"/>
      <c r="AD70" s="12"/>
      <c r="AE70" s="13">
        <f t="shared" si="65"/>
        <v>0</v>
      </c>
      <c r="AF70" s="11"/>
      <c r="AG70" s="12"/>
      <c r="AH70" s="13">
        <f t="shared" si="66"/>
        <v>0</v>
      </c>
    </row>
    <row r="71" spans="1:34" x14ac:dyDescent="0.2">
      <c r="A71" s="10">
        <v>31229</v>
      </c>
      <c r="B71" s="11">
        <f t="shared" si="67"/>
        <v>2290</v>
      </c>
      <c r="C71" s="12">
        <f t="shared" si="67"/>
        <v>2288</v>
      </c>
      <c r="D71" s="13">
        <f t="shared" si="56"/>
        <v>4578</v>
      </c>
      <c r="E71" s="11"/>
      <c r="F71" s="12"/>
      <c r="G71" s="13">
        <f t="shared" si="57"/>
        <v>0</v>
      </c>
      <c r="H71" s="11">
        <v>2290</v>
      </c>
      <c r="I71" s="12">
        <v>2288</v>
      </c>
      <c r="J71" s="13">
        <f t="shared" si="58"/>
        <v>4578</v>
      </c>
      <c r="K71" s="11"/>
      <c r="L71" s="12"/>
      <c r="M71" s="13">
        <f t="shared" si="59"/>
        <v>0</v>
      </c>
      <c r="N71" s="11"/>
      <c r="O71" s="12"/>
      <c r="P71" s="13">
        <f t="shared" si="60"/>
        <v>0</v>
      </c>
      <c r="Q71" s="11"/>
      <c r="R71" s="12"/>
      <c r="S71" s="13">
        <f t="shared" si="61"/>
        <v>0</v>
      </c>
      <c r="T71" s="11"/>
      <c r="U71" s="12"/>
      <c r="V71" s="13">
        <f t="shared" si="62"/>
        <v>0</v>
      </c>
      <c r="W71" s="11"/>
      <c r="X71" s="12"/>
      <c r="Y71" s="13">
        <f t="shared" si="63"/>
        <v>0</v>
      </c>
      <c r="Z71" s="11"/>
      <c r="AA71" s="12"/>
      <c r="AB71" s="13">
        <f t="shared" si="64"/>
        <v>0</v>
      </c>
      <c r="AC71" s="11"/>
      <c r="AD71" s="12"/>
      <c r="AE71" s="13">
        <f t="shared" si="65"/>
        <v>0</v>
      </c>
      <c r="AF71" s="11"/>
      <c r="AG71" s="12"/>
      <c r="AH71" s="13">
        <f t="shared" si="66"/>
        <v>0</v>
      </c>
    </row>
    <row r="72" spans="1:34" x14ac:dyDescent="0.2">
      <c r="A72" s="10">
        <v>31260</v>
      </c>
      <c r="B72" s="11">
        <f t="shared" si="67"/>
        <v>2286</v>
      </c>
      <c r="C72" s="12">
        <f t="shared" si="67"/>
        <v>2277</v>
      </c>
      <c r="D72" s="13">
        <f t="shared" si="56"/>
        <v>4563</v>
      </c>
      <c r="E72" s="11"/>
      <c r="F72" s="12"/>
      <c r="G72" s="13">
        <f t="shared" si="57"/>
        <v>0</v>
      </c>
      <c r="H72" s="11">
        <v>2286</v>
      </c>
      <c r="I72" s="12">
        <v>2277</v>
      </c>
      <c r="J72" s="13">
        <f t="shared" si="58"/>
        <v>4563</v>
      </c>
      <c r="K72" s="11"/>
      <c r="L72" s="12"/>
      <c r="M72" s="13">
        <f t="shared" si="59"/>
        <v>0</v>
      </c>
      <c r="N72" s="11"/>
      <c r="O72" s="12"/>
      <c r="P72" s="13">
        <f t="shared" si="60"/>
        <v>0</v>
      </c>
      <c r="Q72" s="11"/>
      <c r="R72" s="12"/>
      <c r="S72" s="13">
        <f t="shared" si="61"/>
        <v>0</v>
      </c>
      <c r="T72" s="11"/>
      <c r="U72" s="12"/>
      <c r="V72" s="13">
        <f t="shared" si="62"/>
        <v>0</v>
      </c>
      <c r="W72" s="11"/>
      <c r="X72" s="12"/>
      <c r="Y72" s="13">
        <f t="shared" si="63"/>
        <v>0</v>
      </c>
      <c r="Z72" s="11"/>
      <c r="AA72" s="12"/>
      <c r="AB72" s="13">
        <f t="shared" si="64"/>
        <v>0</v>
      </c>
      <c r="AC72" s="11"/>
      <c r="AD72" s="12"/>
      <c r="AE72" s="13">
        <f t="shared" si="65"/>
        <v>0</v>
      </c>
      <c r="AF72" s="11"/>
      <c r="AG72" s="12"/>
      <c r="AH72" s="13">
        <f t="shared" si="66"/>
        <v>0</v>
      </c>
    </row>
    <row r="73" spans="1:34" x14ac:dyDescent="0.2">
      <c r="A73" s="10">
        <v>31291</v>
      </c>
      <c r="B73" s="11">
        <f t="shared" si="67"/>
        <v>1462</v>
      </c>
      <c r="C73" s="12">
        <f t="shared" si="67"/>
        <v>1517</v>
      </c>
      <c r="D73" s="13">
        <f t="shared" si="56"/>
        <v>2979</v>
      </c>
      <c r="E73" s="11"/>
      <c r="F73" s="12"/>
      <c r="G73" s="13">
        <f t="shared" si="57"/>
        <v>0</v>
      </c>
      <c r="H73" s="11">
        <v>1462</v>
      </c>
      <c r="I73" s="12">
        <v>1517</v>
      </c>
      <c r="J73" s="13">
        <f t="shared" si="58"/>
        <v>2979</v>
      </c>
      <c r="K73" s="11"/>
      <c r="L73" s="12"/>
      <c r="M73" s="13">
        <f t="shared" si="59"/>
        <v>0</v>
      </c>
      <c r="N73" s="11"/>
      <c r="O73" s="12"/>
      <c r="P73" s="13">
        <f t="shared" si="60"/>
        <v>0</v>
      </c>
      <c r="Q73" s="11"/>
      <c r="R73" s="12"/>
      <c r="S73" s="13">
        <f t="shared" si="61"/>
        <v>0</v>
      </c>
      <c r="T73" s="11"/>
      <c r="U73" s="12"/>
      <c r="V73" s="13">
        <f t="shared" si="62"/>
        <v>0</v>
      </c>
      <c r="W73" s="11"/>
      <c r="X73" s="12"/>
      <c r="Y73" s="13">
        <f t="shared" si="63"/>
        <v>0</v>
      </c>
      <c r="Z73" s="11"/>
      <c r="AA73" s="12"/>
      <c r="AB73" s="13">
        <f t="shared" si="64"/>
        <v>0</v>
      </c>
      <c r="AC73" s="11"/>
      <c r="AD73" s="12"/>
      <c r="AE73" s="13">
        <f t="shared" si="65"/>
        <v>0</v>
      </c>
      <c r="AF73" s="11"/>
      <c r="AG73" s="12"/>
      <c r="AH73" s="13">
        <f t="shared" si="66"/>
        <v>0</v>
      </c>
    </row>
    <row r="74" spans="1:34" x14ac:dyDescent="0.2">
      <c r="A74" s="10">
        <v>31321</v>
      </c>
      <c r="B74" s="11">
        <f t="shared" si="67"/>
        <v>1857</v>
      </c>
      <c r="C74" s="12">
        <f t="shared" si="67"/>
        <v>1789</v>
      </c>
      <c r="D74" s="13">
        <f t="shared" si="56"/>
        <v>3646</v>
      </c>
      <c r="E74" s="11"/>
      <c r="F74" s="12"/>
      <c r="G74" s="13">
        <f t="shared" si="57"/>
        <v>0</v>
      </c>
      <c r="H74" s="11">
        <v>1857</v>
      </c>
      <c r="I74" s="12">
        <v>1789</v>
      </c>
      <c r="J74" s="13">
        <f t="shared" si="58"/>
        <v>3646</v>
      </c>
      <c r="K74" s="11"/>
      <c r="L74" s="12"/>
      <c r="M74" s="13">
        <f t="shared" si="59"/>
        <v>0</v>
      </c>
      <c r="N74" s="11"/>
      <c r="O74" s="12"/>
      <c r="P74" s="13">
        <f t="shared" si="60"/>
        <v>0</v>
      </c>
      <c r="Q74" s="11"/>
      <c r="R74" s="12"/>
      <c r="S74" s="13">
        <f t="shared" si="61"/>
        <v>0</v>
      </c>
      <c r="T74" s="11"/>
      <c r="U74" s="12"/>
      <c r="V74" s="13">
        <f t="shared" si="62"/>
        <v>0</v>
      </c>
      <c r="W74" s="11"/>
      <c r="X74" s="12"/>
      <c r="Y74" s="13">
        <f t="shared" si="63"/>
        <v>0</v>
      </c>
      <c r="Z74" s="11"/>
      <c r="AA74" s="12"/>
      <c r="AB74" s="13">
        <f t="shared" si="64"/>
        <v>0</v>
      </c>
      <c r="AC74" s="11"/>
      <c r="AD74" s="12"/>
      <c r="AE74" s="13">
        <f t="shared" si="65"/>
        <v>0</v>
      </c>
      <c r="AF74" s="11"/>
      <c r="AG74" s="12"/>
      <c r="AH74" s="13">
        <f t="shared" si="66"/>
        <v>0</v>
      </c>
    </row>
    <row r="75" spans="1:34" x14ac:dyDescent="0.2">
      <c r="A75" s="10">
        <v>31352</v>
      </c>
      <c r="B75" s="11">
        <f t="shared" si="67"/>
        <v>1787</v>
      </c>
      <c r="C75" s="12">
        <f t="shared" si="67"/>
        <v>1623</v>
      </c>
      <c r="D75" s="13">
        <f t="shared" si="56"/>
        <v>3410</v>
      </c>
      <c r="E75" s="11"/>
      <c r="F75" s="12"/>
      <c r="G75" s="13">
        <f t="shared" si="57"/>
        <v>0</v>
      </c>
      <c r="H75" s="11">
        <v>1787</v>
      </c>
      <c r="I75" s="12">
        <v>1623</v>
      </c>
      <c r="J75" s="13">
        <f t="shared" si="58"/>
        <v>3410</v>
      </c>
      <c r="K75" s="11"/>
      <c r="L75" s="12"/>
      <c r="M75" s="13">
        <f t="shared" si="59"/>
        <v>0</v>
      </c>
      <c r="N75" s="11"/>
      <c r="O75" s="12"/>
      <c r="P75" s="13">
        <f t="shared" si="60"/>
        <v>0</v>
      </c>
      <c r="Q75" s="11"/>
      <c r="R75" s="12"/>
      <c r="S75" s="13">
        <f t="shared" si="61"/>
        <v>0</v>
      </c>
      <c r="T75" s="11"/>
      <c r="U75" s="12"/>
      <c r="V75" s="13">
        <f t="shared" si="62"/>
        <v>0</v>
      </c>
      <c r="W75" s="11"/>
      <c r="X75" s="12"/>
      <c r="Y75" s="13">
        <f t="shared" si="63"/>
        <v>0</v>
      </c>
      <c r="Z75" s="11"/>
      <c r="AA75" s="12"/>
      <c r="AB75" s="13">
        <f t="shared" si="64"/>
        <v>0</v>
      </c>
      <c r="AC75" s="11"/>
      <c r="AD75" s="12"/>
      <c r="AE75" s="13">
        <f t="shared" si="65"/>
        <v>0</v>
      </c>
      <c r="AF75" s="11"/>
      <c r="AG75" s="12"/>
      <c r="AH75" s="13">
        <f t="shared" si="66"/>
        <v>0</v>
      </c>
    </row>
    <row r="76" spans="1:34" s="18" customFormat="1" ht="12" thickBot="1" x14ac:dyDescent="0.25">
      <c r="A76" s="14">
        <v>31382</v>
      </c>
      <c r="B76" s="15">
        <f t="shared" si="67"/>
        <v>1775</v>
      </c>
      <c r="C76" s="16">
        <f t="shared" si="67"/>
        <v>1692</v>
      </c>
      <c r="D76" s="17">
        <f t="shared" si="56"/>
        <v>3467</v>
      </c>
      <c r="E76" s="15"/>
      <c r="F76" s="16"/>
      <c r="G76" s="17">
        <f t="shared" si="57"/>
        <v>0</v>
      </c>
      <c r="H76" s="15">
        <v>1775</v>
      </c>
      <c r="I76" s="16">
        <v>1692</v>
      </c>
      <c r="J76" s="17">
        <f t="shared" si="58"/>
        <v>3467</v>
      </c>
      <c r="K76" s="15"/>
      <c r="L76" s="16"/>
      <c r="M76" s="17">
        <f t="shared" si="59"/>
        <v>0</v>
      </c>
      <c r="N76" s="15"/>
      <c r="O76" s="16"/>
      <c r="P76" s="17">
        <f t="shared" si="60"/>
        <v>0</v>
      </c>
      <c r="Q76" s="15"/>
      <c r="R76" s="16"/>
      <c r="S76" s="17">
        <f t="shared" si="61"/>
        <v>0</v>
      </c>
      <c r="T76" s="15"/>
      <c r="U76" s="16"/>
      <c r="V76" s="17">
        <f t="shared" si="62"/>
        <v>0</v>
      </c>
      <c r="W76" s="15"/>
      <c r="X76" s="16"/>
      <c r="Y76" s="17">
        <f t="shared" si="63"/>
        <v>0</v>
      </c>
      <c r="Z76" s="15"/>
      <c r="AA76" s="16"/>
      <c r="AB76" s="17">
        <f t="shared" si="64"/>
        <v>0</v>
      </c>
      <c r="AC76" s="15"/>
      <c r="AD76" s="16"/>
      <c r="AE76" s="17">
        <f t="shared" si="65"/>
        <v>0</v>
      </c>
      <c r="AF76" s="15"/>
      <c r="AG76" s="16"/>
      <c r="AH76" s="17">
        <f t="shared" si="66"/>
        <v>0</v>
      </c>
    </row>
    <row r="77" spans="1:34" x14ac:dyDescent="0.2">
      <c r="A77" s="10">
        <v>31413</v>
      </c>
      <c r="B77" s="11">
        <f t="shared" si="67"/>
        <v>1628</v>
      </c>
      <c r="C77" s="12">
        <f t="shared" si="67"/>
        <v>1615</v>
      </c>
      <c r="D77" s="13">
        <f>C77+B77</f>
        <v>3243</v>
      </c>
      <c r="E77" s="11"/>
      <c r="F77" s="12"/>
      <c r="G77" s="13">
        <f>F77+E77</f>
        <v>0</v>
      </c>
      <c r="H77" s="11">
        <v>1628</v>
      </c>
      <c r="I77" s="12">
        <v>1615</v>
      </c>
      <c r="J77" s="13">
        <f>I77+H77</f>
        <v>3243</v>
      </c>
      <c r="K77" s="11"/>
      <c r="L77" s="12"/>
      <c r="M77" s="13">
        <f>L77+K77</f>
        <v>0</v>
      </c>
      <c r="N77" s="11"/>
      <c r="O77" s="12"/>
      <c r="P77" s="13">
        <f>O77+N77</f>
        <v>0</v>
      </c>
      <c r="Q77" s="11"/>
      <c r="R77" s="12"/>
      <c r="S77" s="13">
        <f>R77+Q77</f>
        <v>0</v>
      </c>
      <c r="T77" s="11"/>
      <c r="U77" s="12"/>
      <c r="V77" s="13">
        <f>U77+T77</f>
        <v>0</v>
      </c>
      <c r="W77" s="11"/>
      <c r="X77" s="12"/>
      <c r="Y77" s="13">
        <f>X77+W77</f>
        <v>0</v>
      </c>
      <c r="Z77" s="11"/>
      <c r="AA77" s="12"/>
      <c r="AB77" s="13">
        <f>AA77+Z77</f>
        <v>0</v>
      </c>
      <c r="AC77" s="11"/>
      <c r="AD77" s="12"/>
      <c r="AE77" s="13">
        <f>AD77+AC77</f>
        <v>0</v>
      </c>
      <c r="AF77" s="11"/>
      <c r="AG77" s="12"/>
      <c r="AH77" s="13">
        <f>AG77+AF77</f>
        <v>0</v>
      </c>
    </row>
    <row r="78" spans="1:34" x14ac:dyDescent="0.2">
      <c r="A78" s="10">
        <v>31444</v>
      </c>
      <c r="B78" s="11">
        <f t="shared" si="67"/>
        <v>1434</v>
      </c>
      <c r="C78" s="12">
        <f t="shared" si="67"/>
        <v>1440</v>
      </c>
      <c r="D78" s="13">
        <f t="shared" ref="D78:D88" si="68">C78+B78</f>
        <v>2874</v>
      </c>
      <c r="E78" s="11"/>
      <c r="F78" s="12"/>
      <c r="G78" s="13">
        <f t="shared" ref="G78:G88" si="69">F78+E78</f>
        <v>0</v>
      </c>
      <c r="H78" s="11">
        <v>1434</v>
      </c>
      <c r="I78" s="12">
        <v>1440</v>
      </c>
      <c r="J78" s="13">
        <f t="shared" ref="J78:J88" si="70">I78+H78</f>
        <v>2874</v>
      </c>
      <c r="K78" s="11"/>
      <c r="L78" s="12"/>
      <c r="M78" s="13">
        <f t="shared" ref="M78:M88" si="71">L78+K78</f>
        <v>0</v>
      </c>
      <c r="N78" s="11"/>
      <c r="O78" s="12"/>
      <c r="P78" s="13">
        <f t="shared" ref="P78:P88" si="72">O78+N78</f>
        <v>0</v>
      </c>
      <c r="Q78" s="11"/>
      <c r="R78" s="12"/>
      <c r="S78" s="13">
        <f t="shared" ref="S78:S88" si="73">R78+Q78</f>
        <v>0</v>
      </c>
      <c r="T78" s="11"/>
      <c r="U78" s="12"/>
      <c r="V78" s="13">
        <f t="shared" ref="V78:V88" si="74">U78+T78</f>
        <v>0</v>
      </c>
      <c r="W78" s="11"/>
      <c r="X78" s="12"/>
      <c r="Y78" s="13">
        <f t="shared" ref="Y78:Y88" si="75">X78+W78</f>
        <v>0</v>
      </c>
      <c r="Z78" s="11"/>
      <c r="AA78" s="12"/>
      <c r="AB78" s="13">
        <f t="shared" ref="AB78:AB88" si="76">AA78+Z78</f>
        <v>0</v>
      </c>
      <c r="AC78" s="11"/>
      <c r="AD78" s="12"/>
      <c r="AE78" s="13">
        <f t="shared" ref="AE78:AE88" si="77">AD78+AC78</f>
        <v>0</v>
      </c>
      <c r="AF78" s="11"/>
      <c r="AG78" s="12"/>
      <c r="AH78" s="13">
        <f t="shared" ref="AH78:AH88" si="78">AG78+AF78</f>
        <v>0</v>
      </c>
    </row>
    <row r="79" spans="1:34" x14ac:dyDescent="0.2">
      <c r="A79" s="10">
        <v>31472</v>
      </c>
      <c r="B79" s="11">
        <f t="shared" si="67"/>
        <v>1432</v>
      </c>
      <c r="C79" s="12">
        <f t="shared" si="67"/>
        <v>1381</v>
      </c>
      <c r="D79" s="13">
        <f t="shared" si="68"/>
        <v>2813</v>
      </c>
      <c r="E79" s="11"/>
      <c r="F79" s="12"/>
      <c r="G79" s="13">
        <f t="shared" si="69"/>
        <v>0</v>
      </c>
      <c r="H79" s="11">
        <v>1432</v>
      </c>
      <c r="I79" s="12">
        <v>1381</v>
      </c>
      <c r="J79" s="13">
        <f t="shared" si="70"/>
        <v>2813</v>
      </c>
      <c r="K79" s="11"/>
      <c r="L79" s="12"/>
      <c r="M79" s="13">
        <f t="shared" si="71"/>
        <v>0</v>
      </c>
      <c r="N79" s="11"/>
      <c r="O79" s="12"/>
      <c r="P79" s="13">
        <f t="shared" si="72"/>
        <v>0</v>
      </c>
      <c r="Q79" s="11"/>
      <c r="R79" s="12"/>
      <c r="S79" s="13">
        <f t="shared" si="73"/>
        <v>0</v>
      </c>
      <c r="T79" s="11"/>
      <c r="U79" s="12"/>
      <c r="V79" s="13">
        <f t="shared" si="74"/>
        <v>0</v>
      </c>
      <c r="W79" s="11"/>
      <c r="X79" s="12"/>
      <c r="Y79" s="13">
        <f t="shared" si="75"/>
        <v>0</v>
      </c>
      <c r="Z79" s="11"/>
      <c r="AA79" s="12"/>
      <c r="AB79" s="13">
        <f t="shared" si="76"/>
        <v>0</v>
      </c>
      <c r="AC79" s="11"/>
      <c r="AD79" s="12"/>
      <c r="AE79" s="13">
        <f t="shared" si="77"/>
        <v>0</v>
      </c>
      <c r="AF79" s="11"/>
      <c r="AG79" s="12"/>
      <c r="AH79" s="13">
        <f t="shared" si="78"/>
        <v>0</v>
      </c>
    </row>
    <row r="80" spans="1:34" x14ac:dyDescent="0.2">
      <c r="A80" s="10">
        <v>31503</v>
      </c>
      <c r="B80" s="11">
        <f t="shared" si="67"/>
        <v>1511</v>
      </c>
      <c r="C80" s="12">
        <f t="shared" si="67"/>
        <v>1434</v>
      </c>
      <c r="D80" s="13">
        <f t="shared" si="68"/>
        <v>2945</v>
      </c>
      <c r="E80" s="11"/>
      <c r="F80" s="12"/>
      <c r="G80" s="13">
        <f t="shared" si="69"/>
        <v>0</v>
      </c>
      <c r="H80" s="11">
        <v>1511</v>
      </c>
      <c r="I80" s="12">
        <v>1434</v>
      </c>
      <c r="J80" s="13">
        <f t="shared" si="70"/>
        <v>2945</v>
      </c>
      <c r="K80" s="11"/>
      <c r="L80" s="12"/>
      <c r="M80" s="13">
        <f t="shared" si="71"/>
        <v>0</v>
      </c>
      <c r="N80" s="11"/>
      <c r="O80" s="12"/>
      <c r="P80" s="13">
        <f t="shared" si="72"/>
        <v>0</v>
      </c>
      <c r="Q80" s="11"/>
      <c r="R80" s="12"/>
      <c r="S80" s="13">
        <f t="shared" si="73"/>
        <v>0</v>
      </c>
      <c r="T80" s="11"/>
      <c r="U80" s="12"/>
      <c r="V80" s="13">
        <f t="shared" si="74"/>
        <v>0</v>
      </c>
      <c r="W80" s="11"/>
      <c r="X80" s="12"/>
      <c r="Y80" s="13">
        <f t="shared" si="75"/>
        <v>0</v>
      </c>
      <c r="Z80" s="11"/>
      <c r="AA80" s="12"/>
      <c r="AB80" s="13">
        <f t="shared" si="76"/>
        <v>0</v>
      </c>
      <c r="AC80" s="11"/>
      <c r="AD80" s="12"/>
      <c r="AE80" s="13">
        <f t="shared" si="77"/>
        <v>0</v>
      </c>
      <c r="AF80" s="11"/>
      <c r="AG80" s="12"/>
      <c r="AH80" s="13">
        <f t="shared" si="78"/>
        <v>0</v>
      </c>
    </row>
    <row r="81" spans="1:34" x14ac:dyDescent="0.2">
      <c r="A81" s="10">
        <v>31533</v>
      </c>
      <c r="B81" s="11">
        <f t="shared" si="67"/>
        <v>1749</v>
      </c>
      <c r="C81" s="12">
        <f t="shared" si="67"/>
        <v>1730</v>
      </c>
      <c r="D81" s="13">
        <f t="shared" si="68"/>
        <v>3479</v>
      </c>
      <c r="E81" s="11"/>
      <c r="F81" s="12"/>
      <c r="G81" s="13">
        <f t="shared" si="69"/>
        <v>0</v>
      </c>
      <c r="H81" s="11">
        <v>1749</v>
      </c>
      <c r="I81" s="12">
        <v>1730</v>
      </c>
      <c r="J81" s="13">
        <f t="shared" si="70"/>
        <v>3479</v>
      </c>
      <c r="K81" s="11"/>
      <c r="L81" s="12"/>
      <c r="M81" s="13">
        <f t="shared" si="71"/>
        <v>0</v>
      </c>
      <c r="N81" s="11"/>
      <c r="O81" s="12"/>
      <c r="P81" s="13">
        <f t="shared" si="72"/>
        <v>0</v>
      </c>
      <c r="Q81" s="11"/>
      <c r="R81" s="12"/>
      <c r="S81" s="13">
        <f t="shared" si="73"/>
        <v>0</v>
      </c>
      <c r="T81" s="11"/>
      <c r="U81" s="12"/>
      <c r="V81" s="13">
        <f t="shared" si="74"/>
        <v>0</v>
      </c>
      <c r="W81" s="11"/>
      <c r="X81" s="12"/>
      <c r="Y81" s="13">
        <f t="shared" si="75"/>
        <v>0</v>
      </c>
      <c r="Z81" s="11"/>
      <c r="AA81" s="12"/>
      <c r="AB81" s="13">
        <f t="shared" si="76"/>
        <v>0</v>
      </c>
      <c r="AC81" s="11"/>
      <c r="AD81" s="12"/>
      <c r="AE81" s="13">
        <f t="shared" si="77"/>
        <v>0</v>
      </c>
      <c r="AF81" s="11"/>
      <c r="AG81" s="12"/>
      <c r="AH81" s="13">
        <f t="shared" si="78"/>
        <v>0</v>
      </c>
    </row>
    <row r="82" spans="1:34" x14ac:dyDescent="0.2">
      <c r="A82" s="10">
        <v>31564</v>
      </c>
      <c r="B82" s="11">
        <f t="shared" si="67"/>
        <v>2250</v>
      </c>
      <c r="C82" s="12">
        <f t="shared" si="67"/>
        <v>2265</v>
      </c>
      <c r="D82" s="13">
        <f t="shared" si="68"/>
        <v>4515</v>
      </c>
      <c r="E82" s="11"/>
      <c r="F82" s="12"/>
      <c r="G82" s="13">
        <f t="shared" si="69"/>
        <v>0</v>
      </c>
      <c r="H82" s="11">
        <v>2250</v>
      </c>
      <c r="I82" s="12">
        <v>2265</v>
      </c>
      <c r="J82" s="13">
        <f t="shared" si="70"/>
        <v>4515</v>
      </c>
      <c r="K82" s="11"/>
      <c r="L82" s="12"/>
      <c r="M82" s="13">
        <f t="shared" si="71"/>
        <v>0</v>
      </c>
      <c r="N82" s="11"/>
      <c r="O82" s="12"/>
      <c r="P82" s="13">
        <f t="shared" si="72"/>
        <v>0</v>
      </c>
      <c r="Q82" s="11"/>
      <c r="R82" s="12"/>
      <c r="S82" s="13">
        <f t="shared" si="73"/>
        <v>0</v>
      </c>
      <c r="T82" s="11"/>
      <c r="U82" s="12"/>
      <c r="V82" s="13">
        <f t="shared" si="74"/>
        <v>0</v>
      </c>
      <c r="W82" s="11"/>
      <c r="X82" s="12"/>
      <c r="Y82" s="13">
        <f t="shared" si="75"/>
        <v>0</v>
      </c>
      <c r="Z82" s="11"/>
      <c r="AA82" s="12"/>
      <c r="AB82" s="13">
        <f t="shared" si="76"/>
        <v>0</v>
      </c>
      <c r="AC82" s="11"/>
      <c r="AD82" s="12"/>
      <c r="AE82" s="13">
        <f t="shared" si="77"/>
        <v>0</v>
      </c>
      <c r="AF82" s="11"/>
      <c r="AG82" s="12"/>
      <c r="AH82" s="13">
        <f t="shared" si="78"/>
        <v>0</v>
      </c>
    </row>
    <row r="83" spans="1:34" x14ac:dyDescent="0.2">
      <c r="A83" s="10">
        <v>31594</v>
      </c>
      <c r="B83" s="11">
        <f t="shared" si="67"/>
        <v>3133</v>
      </c>
      <c r="C83" s="12">
        <f t="shared" si="67"/>
        <v>3150</v>
      </c>
      <c r="D83" s="13">
        <f t="shared" si="68"/>
        <v>6283</v>
      </c>
      <c r="E83" s="11"/>
      <c r="F83" s="12"/>
      <c r="G83" s="13">
        <f t="shared" si="69"/>
        <v>0</v>
      </c>
      <c r="H83" s="11">
        <v>3133</v>
      </c>
      <c r="I83" s="12">
        <v>3150</v>
      </c>
      <c r="J83" s="13">
        <f t="shared" si="70"/>
        <v>6283</v>
      </c>
      <c r="K83" s="11"/>
      <c r="L83" s="12"/>
      <c r="M83" s="13">
        <f t="shared" si="71"/>
        <v>0</v>
      </c>
      <c r="N83" s="11"/>
      <c r="O83" s="12"/>
      <c r="P83" s="13">
        <f t="shared" si="72"/>
        <v>0</v>
      </c>
      <c r="Q83" s="11"/>
      <c r="R83" s="12"/>
      <c r="S83" s="13">
        <f t="shared" si="73"/>
        <v>0</v>
      </c>
      <c r="T83" s="11"/>
      <c r="U83" s="12"/>
      <c r="V83" s="13">
        <f t="shared" si="74"/>
        <v>0</v>
      </c>
      <c r="W83" s="11"/>
      <c r="X83" s="12"/>
      <c r="Y83" s="13">
        <f t="shared" si="75"/>
        <v>0</v>
      </c>
      <c r="Z83" s="11"/>
      <c r="AA83" s="12"/>
      <c r="AB83" s="13">
        <f t="shared" si="76"/>
        <v>0</v>
      </c>
      <c r="AC83" s="11"/>
      <c r="AD83" s="12"/>
      <c r="AE83" s="13">
        <f t="shared" si="77"/>
        <v>0</v>
      </c>
      <c r="AF83" s="11"/>
      <c r="AG83" s="12"/>
      <c r="AH83" s="13">
        <f t="shared" si="78"/>
        <v>0</v>
      </c>
    </row>
    <row r="84" spans="1:34" x14ac:dyDescent="0.2">
      <c r="A84" s="10">
        <v>31625</v>
      </c>
      <c r="B84" s="11">
        <f t="shared" si="67"/>
        <v>3097</v>
      </c>
      <c r="C84" s="12">
        <f t="shared" si="67"/>
        <v>3208</v>
      </c>
      <c r="D84" s="13">
        <f t="shared" si="68"/>
        <v>6305</v>
      </c>
      <c r="E84" s="11"/>
      <c r="F84" s="12"/>
      <c r="G84" s="13">
        <f t="shared" si="69"/>
        <v>0</v>
      </c>
      <c r="H84" s="11">
        <v>3097</v>
      </c>
      <c r="I84" s="12">
        <v>3208</v>
      </c>
      <c r="J84" s="13">
        <f t="shared" si="70"/>
        <v>6305</v>
      </c>
      <c r="K84" s="11"/>
      <c r="L84" s="12"/>
      <c r="M84" s="13">
        <f t="shared" si="71"/>
        <v>0</v>
      </c>
      <c r="N84" s="11"/>
      <c r="O84" s="12"/>
      <c r="P84" s="13">
        <f t="shared" si="72"/>
        <v>0</v>
      </c>
      <c r="Q84" s="11"/>
      <c r="R84" s="12"/>
      <c r="S84" s="13">
        <f t="shared" si="73"/>
        <v>0</v>
      </c>
      <c r="T84" s="11"/>
      <c r="U84" s="12"/>
      <c r="V84" s="13">
        <f t="shared" si="74"/>
        <v>0</v>
      </c>
      <c r="W84" s="11"/>
      <c r="X84" s="12"/>
      <c r="Y84" s="13">
        <f t="shared" si="75"/>
        <v>0</v>
      </c>
      <c r="Z84" s="11"/>
      <c r="AA84" s="12"/>
      <c r="AB84" s="13">
        <f t="shared" si="76"/>
        <v>0</v>
      </c>
      <c r="AC84" s="11"/>
      <c r="AD84" s="12"/>
      <c r="AE84" s="13">
        <f t="shared" si="77"/>
        <v>0</v>
      </c>
      <c r="AF84" s="11"/>
      <c r="AG84" s="12"/>
      <c r="AH84" s="13">
        <f t="shared" si="78"/>
        <v>0</v>
      </c>
    </row>
    <row r="85" spans="1:34" x14ac:dyDescent="0.2">
      <c r="A85" s="10">
        <v>31656</v>
      </c>
      <c r="B85" s="11">
        <f t="shared" si="67"/>
        <v>3036</v>
      </c>
      <c r="C85" s="12">
        <f t="shared" si="67"/>
        <v>3157</v>
      </c>
      <c r="D85" s="13">
        <f t="shared" si="68"/>
        <v>6193</v>
      </c>
      <c r="E85" s="11"/>
      <c r="F85" s="12"/>
      <c r="G85" s="13">
        <f t="shared" si="69"/>
        <v>0</v>
      </c>
      <c r="H85" s="11">
        <v>3036</v>
      </c>
      <c r="I85" s="12">
        <v>3157</v>
      </c>
      <c r="J85" s="13">
        <f t="shared" si="70"/>
        <v>6193</v>
      </c>
      <c r="K85" s="11"/>
      <c r="L85" s="12"/>
      <c r="M85" s="13">
        <f t="shared" si="71"/>
        <v>0</v>
      </c>
      <c r="N85" s="11"/>
      <c r="O85" s="12"/>
      <c r="P85" s="13">
        <f t="shared" si="72"/>
        <v>0</v>
      </c>
      <c r="Q85" s="11"/>
      <c r="R85" s="12"/>
      <c r="S85" s="13">
        <f t="shared" si="73"/>
        <v>0</v>
      </c>
      <c r="T85" s="11"/>
      <c r="U85" s="12"/>
      <c r="V85" s="13">
        <f t="shared" si="74"/>
        <v>0</v>
      </c>
      <c r="W85" s="11"/>
      <c r="X85" s="12"/>
      <c r="Y85" s="13">
        <f t="shared" si="75"/>
        <v>0</v>
      </c>
      <c r="Z85" s="11"/>
      <c r="AA85" s="12"/>
      <c r="AB85" s="13">
        <f t="shared" si="76"/>
        <v>0</v>
      </c>
      <c r="AC85" s="11"/>
      <c r="AD85" s="12"/>
      <c r="AE85" s="13">
        <f t="shared" si="77"/>
        <v>0</v>
      </c>
      <c r="AF85" s="11"/>
      <c r="AG85" s="12"/>
      <c r="AH85" s="13">
        <f t="shared" si="78"/>
        <v>0</v>
      </c>
    </row>
    <row r="86" spans="1:34" x14ac:dyDescent="0.2">
      <c r="A86" s="10">
        <v>31686</v>
      </c>
      <c r="B86" s="11">
        <f t="shared" si="67"/>
        <v>3145</v>
      </c>
      <c r="C86" s="12">
        <f t="shared" si="67"/>
        <v>3254</v>
      </c>
      <c r="D86" s="13">
        <f t="shared" si="68"/>
        <v>6399</v>
      </c>
      <c r="E86" s="11"/>
      <c r="F86" s="12"/>
      <c r="G86" s="13">
        <f t="shared" si="69"/>
        <v>0</v>
      </c>
      <c r="H86" s="11">
        <v>3145</v>
      </c>
      <c r="I86" s="12">
        <v>3254</v>
      </c>
      <c r="J86" s="13">
        <f t="shared" si="70"/>
        <v>6399</v>
      </c>
      <c r="K86" s="11"/>
      <c r="L86" s="12"/>
      <c r="M86" s="13">
        <f t="shared" si="71"/>
        <v>0</v>
      </c>
      <c r="N86" s="11"/>
      <c r="O86" s="12"/>
      <c r="P86" s="13">
        <f t="shared" si="72"/>
        <v>0</v>
      </c>
      <c r="Q86" s="11"/>
      <c r="R86" s="12"/>
      <c r="S86" s="13">
        <f t="shared" si="73"/>
        <v>0</v>
      </c>
      <c r="T86" s="11"/>
      <c r="U86" s="12"/>
      <c r="V86" s="13">
        <f t="shared" si="74"/>
        <v>0</v>
      </c>
      <c r="W86" s="11"/>
      <c r="X86" s="12"/>
      <c r="Y86" s="13">
        <f t="shared" si="75"/>
        <v>0</v>
      </c>
      <c r="Z86" s="11"/>
      <c r="AA86" s="12"/>
      <c r="AB86" s="13">
        <f t="shared" si="76"/>
        <v>0</v>
      </c>
      <c r="AC86" s="11"/>
      <c r="AD86" s="12"/>
      <c r="AE86" s="13">
        <f t="shared" si="77"/>
        <v>0</v>
      </c>
      <c r="AF86" s="11"/>
      <c r="AG86" s="12"/>
      <c r="AH86" s="13">
        <f t="shared" si="78"/>
        <v>0</v>
      </c>
    </row>
    <row r="87" spans="1:34" x14ac:dyDescent="0.2">
      <c r="A87" s="10">
        <v>31717</v>
      </c>
      <c r="B87" s="11">
        <f t="shared" si="67"/>
        <v>2609</v>
      </c>
      <c r="C87" s="12">
        <f t="shared" si="67"/>
        <v>2698</v>
      </c>
      <c r="D87" s="13">
        <f t="shared" si="68"/>
        <v>5307</v>
      </c>
      <c r="E87" s="11"/>
      <c r="F87" s="12"/>
      <c r="G87" s="13">
        <f t="shared" si="69"/>
        <v>0</v>
      </c>
      <c r="H87" s="11">
        <v>2609</v>
      </c>
      <c r="I87" s="12">
        <v>2698</v>
      </c>
      <c r="J87" s="13">
        <f t="shared" si="70"/>
        <v>5307</v>
      </c>
      <c r="K87" s="11"/>
      <c r="L87" s="12"/>
      <c r="M87" s="13">
        <f t="shared" si="71"/>
        <v>0</v>
      </c>
      <c r="N87" s="11"/>
      <c r="O87" s="12"/>
      <c r="P87" s="13">
        <f t="shared" si="72"/>
        <v>0</v>
      </c>
      <c r="Q87" s="11"/>
      <c r="R87" s="12"/>
      <c r="S87" s="13">
        <f t="shared" si="73"/>
        <v>0</v>
      </c>
      <c r="T87" s="11"/>
      <c r="U87" s="12"/>
      <c r="V87" s="13">
        <f t="shared" si="74"/>
        <v>0</v>
      </c>
      <c r="W87" s="11"/>
      <c r="X87" s="12"/>
      <c r="Y87" s="13">
        <f t="shared" si="75"/>
        <v>0</v>
      </c>
      <c r="Z87" s="11"/>
      <c r="AA87" s="12"/>
      <c r="AB87" s="13">
        <f t="shared" si="76"/>
        <v>0</v>
      </c>
      <c r="AC87" s="11"/>
      <c r="AD87" s="12"/>
      <c r="AE87" s="13">
        <f t="shared" si="77"/>
        <v>0</v>
      </c>
      <c r="AF87" s="11"/>
      <c r="AG87" s="12"/>
      <c r="AH87" s="13">
        <f t="shared" si="78"/>
        <v>0</v>
      </c>
    </row>
    <row r="88" spans="1:34" s="18" customFormat="1" ht="12" thickBot="1" x14ac:dyDescent="0.25">
      <c r="A88" s="14">
        <v>31747</v>
      </c>
      <c r="B88" s="15">
        <f t="shared" si="67"/>
        <v>3124</v>
      </c>
      <c r="C88" s="16">
        <f t="shared" si="67"/>
        <v>3169</v>
      </c>
      <c r="D88" s="17">
        <f t="shared" si="68"/>
        <v>6293</v>
      </c>
      <c r="E88" s="15"/>
      <c r="F88" s="16"/>
      <c r="G88" s="17">
        <f t="shared" si="69"/>
        <v>0</v>
      </c>
      <c r="H88" s="15">
        <v>3124</v>
      </c>
      <c r="I88" s="16">
        <v>3169</v>
      </c>
      <c r="J88" s="17">
        <f t="shared" si="70"/>
        <v>6293</v>
      </c>
      <c r="K88" s="15"/>
      <c r="L88" s="16"/>
      <c r="M88" s="17">
        <f t="shared" si="71"/>
        <v>0</v>
      </c>
      <c r="N88" s="15"/>
      <c r="O88" s="16"/>
      <c r="P88" s="17">
        <f t="shared" si="72"/>
        <v>0</v>
      </c>
      <c r="Q88" s="15"/>
      <c r="R88" s="16"/>
      <c r="S88" s="17">
        <f t="shared" si="73"/>
        <v>0</v>
      </c>
      <c r="T88" s="15"/>
      <c r="U88" s="16"/>
      <c r="V88" s="17">
        <f t="shared" si="74"/>
        <v>0</v>
      </c>
      <c r="W88" s="15"/>
      <c r="X88" s="16"/>
      <c r="Y88" s="17">
        <f t="shared" si="75"/>
        <v>0</v>
      </c>
      <c r="Z88" s="15"/>
      <c r="AA88" s="16"/>
      <c r="AB88" s="17">
        <f t="shared" si="76"/>
        <v>0</v>
      </c>
      <c r="AC88" s="15"/>
      <c r="AD88" s="16"/>
      <c r="AE88" s="17">
        <f t="shared" si="77"/>
        <v>0</v>
      </c>
      <c r="AF88" s="15"/>
      <c r="AG88" s="16"/>
      <c r="AH88" s="17">
        <f t="shared" si="78"/>
        <v>0</v>
      </c>
    </row>
    <row r="89" spans="1:34" x14ac:dyDescent="0.2">
      <c r="A89" s="10">
        <v>31778</v>
      </c>
      <c r="B89" s="11">
        <f t="shared" si="67"/>
        <v>2537</v>
      </c>
      <c r="C89" s="12">
        <f t="shared" si="67"/>
        <v>2602</v>
      </c>
      <c r="D89" s="13">
        <f>C89+B89</f>
        <v>5139</v>
      </c>
      <c r="E89" s="11"/>
      <c r="F89" s="12"/>
      <c r="G89" s="13">
        <f>F89+E89</f>
        <v>0</v>
      </c>
      <c r="H89" s="11">
        <v>2537</v>
      </c>
      <c r="I89" s="12">
        <v>2602</v>
      </c>
      <c r="J89" s="13">
        <f>I89+H89</f>
        <v>5139</v>
      </c>
      <c r="K89" s="11"/>
      <c r="L89" s="12"/>
      <c r="M89" s="13">
        <f>L89+K89</f>
        <v>0</v>
      </c>
      <c r="N89" s="11"/>
      <c r="O89" s="12"/>
      <c r="P89" s="13">
        <f>O89+N89</f>
        <v>0</v>
      </c>
      <c r="Q89" s="11"/>
      <c r="R89" s="12"/>
      <c r="S89" s="13">
        <f>R89+Q89</f>
        <v>0</v>
      </c>
      <c r="T89" s="11"/>
      <c r="U89" s="12"/>
      <c r="V89" s="13">
        <f>U89+T89</f>
        <v>0</v>
      </c>
      <c r="W89" s="11"/>
      <c r="X89" s="12"/>
      <c r="Y89" s="13">
        <f>X89+W89</f>
        <v>0</v>
      </c>
      <c r="Z89" s="11"/>
      <c r="AA89" s="12"/>
      <c r="AB89" s="13">
        <f>AA89+Z89</f>
        <v>0</v>
      </c>
      <c r="AC89" s="11"/>
      <c r="AD89" s="12"/>
      <c r="AE89" s="13">
        <f>AD89+AC89</f>
        <v>0</v>
      </c>
      <c r="AF89" s="11"/>
      <c r="AG89" s="12"/>
      <c r="AH89" s="13">
        <f>AG89+AF89</f>
        <v>0</v>
      </c>
    </row>
    <row r="90" spans="1:34" x14ac:dyDescent="0.2">
      <c r="A90" s="10">
        <v>31809</v>
      </c>
      <c r="B90" s="11">
        <f t="shared" si="67"/>
        <v>2288</v>
      </c>
      <c r="C90" s="12">
        <f t="shared" si="67"/>
        <v>2392</v>
      </c>
      <c r="D90" s="13">
        <f t="shared" ref="D90:D100" si="79">C90+B90</f>
        <v>4680</v>
      </c>
      <c r="E90" s="11"/>
      <c r="F90" s="12"/>
      <c r="G90" s="13">
        <f t="shared" ref="G90:G100" si="80">F90+E90</f>
        <v>0</v>
      </c>
      <c r="H90" s="11">
        <v>2288</v>
      </c>
      <c r="I90" s="12">
        <v>2392</v>
      </c>
      <c r="J90" s="13">
        <f t="shared" ref="J90:J100" si="81">I90+H90</f>
        <v>4680</v>
      </c>
      <c r="K90" s="11"/>
      <c r="L90" s="12"/>
      <c r="M90" s="13">
        <f t="shared" ref="M90:M100" si="82">L90+K90</f>
        <v>0</v>
      </c>
      <c r="N90" s="11"/>
      <c r="O90" s="12"/>
      <c r="P90" s="13">
        <f t="shared" ref="P90:P100" si="83">O90+N90</f>
        <v>0</v>
      </c>
      <c r="Q90" s="11"/>
      <c r="R90" s="12"/>
      <c r="S90" s="13">
        <f t="shared" ref="S90:S100" si="84">R90+Q90</f>
        <v>0</v>
      </c>
      <c r="T90" s="11"/>
      <c r="U90" s="12"/>
      <c r="V90" s="13">
        <f t="shared" ref="V90:V100" si="85">U90+T90</f>
        <v>0</v>
      </c>
      <c r="W90" s="11"/>
      <c r="X90" s="12"/>
      <c r="Y90" s="13">
        <f t="shared" ref="Y90:Y100" si="86">X90+W90</f>
        <v>0</v>
      </c>
      <c r="Z90" s="11"/>
      <c r="AA90" s="12"/>
      <c r="AB90" s="13">
        <f t="shared" ref="AB90:AB100" si="87">AA90+Z90</f>
        <v>0</v>
      </c>
      <c r="AC90" s="11"/>
      <c r="AD90" s="12"/>
      <c r="AE90" s="13">
        <f t="shared" ref="AE90:AE100" si="88">AD90+AC90</f>
        <v>0</v>
      </c>
      <c r="AF90" s="11"/>
      <c r="AG90" s="12"/>
      <c r="AH90" s="13">
        <f t="shared" ref="AH90:AH100" si="89">AG90+AF90</f>
        <v>0</v>
      </c>
    </row>
    <row r="91" spans="1:34" x14ac:dyDescent="0.2">
      <c r="A91" s="10">
        <v>31837</v>
      </c>
      <c r="B91" s="11">
        <f t="shared" si="67"/>
        <v>2993</v>
      </c>
      <c r="C91" s="12">
        <f t="shared" si="67"/>
        <v>3199</v>
      </c>
      <c r="D91" s="13">
        <f t="shared" si="79"/>
        <v>6192</v>
      </c>
      <c r="E91" s="11"/>
      <c r="F91" s="12"/>
      <c r="G91" s="13">
        <f t="shared" si="80"/>
        <v>0</v>
      </c>
      <c r="H91" s="11">
        <v>2993</v>
      </c>
      <c r="I91" s="12">
        <v>3199</v>
      </c>
      <c r="J91" s="13">
        <f t="shared" si="81"/>
        <v>6192</v>
      </c>
      <c r="K91" s="11"/>
      <c r="L91" s="12"/>
      <c r="M91" s="13">
        <f t="shared" si="82"/>
        <v>0</v>
      </c>
      <c r="N91" s="11"/>
      <c r="O91" s="12"/>
      <c r="P91" s="13">
        <f t="shared" si="83"/>
        <v>0</v>
      </c>
      <c r="Q91" s="11"/>
      <c r="R91" s="12"/>
      <c r="S91" s="13">
        <f t="shared" si="84"/>
        <v>0</v>
      </c>
      <c r="T91" s="11"/>
      <c r="U91" s="12"/>
      <c r="V91" s="13">
        <f t="shared" si="85"/>
        <v>0</v>
      </c>
      <c r="W91" s="11"/>
      <c r="X91" s="12"/>
      <c r="Y91" s="13">
        <f t="shared" si="86"/>
        <v>0</v>
      </c>
      <c r="Z91" s="11"/>
      <c r="AA91" s="12"/>
      <c r="AB91" s="13">
        <f t="shared" si="87"/>
        <v>0</v>
      </c>
      <c r="AC91" s="11"/>
      <c r="AD91" s="12"/>
      <c r="AE91" s="13">
        <f t="shared" si="88"/>
        <v>0</v>
      </c>
      <c r="AF91" s="11"/>
      <c r="AG91" s="12"/>
      <c r="AH91" s="13">
        <f t="shared" si="89"/>
        <v>0</v>
      </c>
    </row>
    <row r="92" spans="1:34" x14ac:dyDescent="0.2">
      <c r="A92" s="10">
        <v>31868</v>
      </c>
      <c r="B92" s="11">
        <f t="shared" si="67"/>
        <v>3033</v>
      </c>
      <c r="C92" s="12">
        <f t="shared" si="67"/>
        <v>3166</v>
      </c>
      <c r="D92" s="13">
        <f t="shared" si="79"/>
        <v>6199</v>
      </c>
      <c r="E92" s="11"/>
      <c r="F92" s="12"/>
      <c r="G92" s="13">
        <f t="shared" si="80"/>
        <v>0</v>
      </c>
      <c r="H92" s="11">
        <v>3033</v>
      </c>
      <c r="I92" s="12">
        <v>3166</v>
      </c>
      <c r="J92" s="13">
        <f t="shared" si="81"/>
        <v>6199</v>
      </c>
      <c r="K92" s="11"/>
      <c r="L92" s="12"/>
      <c r="M92" s="13">
        <f t="shared" si="82"/>
        <v>0</v>
      </c>
      <c r="N92" s="11"/>
      <c r="O92" s="12"/>
      <c r="P92" s="13">
        <f t="shared" si="83"/>
        <v>0</v>
      </c>
      <c r="Q92" s="11"/>
      <c r="R92" s="12"/>
      <c r="S92" s="13">
        <f t="shared" si="84"/>
        <v>0</v>
      </c>
      <c r="T92" s="11"/>
      <c r="U92" s="12"/>
      <c r="V92" s="13">
        <f t="shared" si="85"/>
        <v>0</v>
      </c>
      <c r="W92" s="11"/>
      <c r="X92" s="12"/>
      <c r="Y92" s="13">
        <f t="shared" si="86"/>
        <v>0</v>
      </c>
      <c r="Z92" s="11"/>
      <c r="AA92" s="12"/>
      <c r="AB92" s="13">
        <f t="shared" si="87"/>
        <v>0</v>
      </c>
      <c r="AC92" s="11"/>
      <c r="AD92" s="12"/>
      <c r="AE92" s="13">
        <f t="shared" si="88"/>
        <v>0</v>
      </c>
      <c r="AF92" s="11"/>
      <c r="AG92" s="12"/>
      <c r="AH92" s="13">
        <f t="shared" si="89"/>
        <v>0</v>
      </c>
    </row>
    <row r="93" spans="1:34" x14ac:dyDescent="0.2">
      <c r="A93" s="10">
        <v>31898</v>
      </c>
      <c r="B93" s="11">
        <f t="shared" si="67"/>
        <v>2982</v>
      </c>
      <c r="C93" s="12">
        <f t="shared" si="67"/>
        <v>3015</v>
      </c>
      <c r="D93" s="13">
        <f t="shared" si="79"/>
        <v>5997</v>
      </c>
      <c r="E93" s="11"/>
      <c r="F93" s="12"/>
      <c r="G93" s="13">
        <f t="shared" si="80"/>
        <v>0</v>
      </c>
      <c r="H93" s="11">
        <v>2982</v>
      </c>
      <c r="I93" s="12">
        <v>3015</v>
      </c>
      <c r="J93" s="13">
        <f t="shared" si="81"/>
        <v>5997</v>
      </c>
      <c r="K93" s="11"/>
      <c r="L93" s="12"/>
      <c r="M93" s="13">
        <f t="shared" si="82"/>
        <v>0</v>
      </c>
      <c r="N93" s="11"/>
      <c r="O93" s="12"/>
      <c r="P93" s="13">
        <f t="shared" si="83"/>
        <v>0</v>
      </c>
      <c r="Q93" s="11"/>
      <c r="R93" s="12"/>
      <c r="S93" s="13">
        <f t="shared" si="84"/>
        <v>0</v>
      </c>
      <c r="T93" s="11"/>
      <c r="U93" s="12"/>
      <c r="V93" s="13">
        <f t="shared" si="85"/>
        <v>0</v>
      </c>
      <c r="W93" s="11"/>
      <c r="X93" s="12"/>
      <c r="Y93" s="13">
        <f t="shared" si="86"/>
        <v>0</v>
      </c>
      <c r="Z93" s="11"/>
      <c r="AA93" s="12"/>
      <c r="AB93" s="13">
        <f t="shared" si="87"/>
        <v>0</v>
      </c>
      <c r="AC93" s="11"/>
      <c r="AD93" s="12"/>
      <c r="AE93" s="13">
        <f t="shared" si="88"/>
        <v>0</v>
      </c>
      <c r="AF93" s="11"/>
      <c r="AG93" s="12"/>
      <c r="AH93" s="13">
        <f t="shared" si="89"/>
        <v>0</v>
      </c>
    </row>
    <row r="94" spans="1:34" x14ac:dyDescent="0.2">
      <c r="A94" s="10">
        <v>31929</v>
      </c>
      <c r="B94" s="11">
        <f t="shared" si="67"/>
        <v>3107</v>
      </c>
      <c r="C94" s="12">
        <f t="shared" si="67"/>
        <v>3340</v>
      </c>
      <c r="D94" s="13">
        <f t="shared" si="79"/>
        <v>6447</v>
      </c>
      <c r="E94" s="11"/>
      <c r="F94" s="12"/>
      <c r="G94" s="13">
        <f t="shared" si="80"/>
        <v>0</v>
      </c>
      <c r="H94" s="11">
        <v>3107</v>
      </c>
      <c r="I94" s="12">
        <v>3340</v>
      </c>
      <c r="J94" s="13">
        <f t="shared" si="81"/>
        <v>6447</v>
      </c>
      <c r="K94" s="11"/>
      <c r="L94" s="12"/>
      <c r="M94" s="13">
        <f t="shared" si="82"/>
        <v>0</v>
      </c>
      <c r="N94" s="11"/>
      <c r="O94" s="12"/>
      <c r="P94" s="13">
        <f t="shared" si="83"/>
        <v>0</v>
      </c>
      <c r="Q94" s="11"/>
      <c r="R94" s="12"/>
      <c r="S94" s="13">
        <f t="shared" si="84"/>
        <v>0</v>
      </c>
      <c r="T94" s="11"/>
      <c r="U94" s="12"/>
      <c r="V94" s="13">
        <f t="shared" si="85"/>
        <v>0</v>
      </c>
      <c r="W94" s="11"/>
      <c r="X94" s="12"/>
      <c r="Y94" s="13">
        <f t="shared" si="86"/>
        <v>0</v>
      </c>
      <c r="Z94" s="11"/>
      <c r="AA94" s="12"/>
      <c r="AB94" s="13">
        <f t="shared" si="87"/>
        <v>0</v>
      </c>
      <c r="AC94" s="11"/>
      <c r="AD94" s="12"/>
      <c r="AE94" s="13">
        <f t="shared" si="88"/>
        <v>0</v>
      </c>
      <c r="AF94" s="11"/>
      <c r="AG94" s="12"/>
      <c r="AH94" s="13">
        <f t="shared" si="89"/>
        <v>0</v>
      </c>
    </row>
    <row r="95" spans="1:34" x14ac:dyDescent="0.2">
      <c r="A95" s="10">
        <v>31959</v>
      </c>
      <c r="B95" s="11">
        <f t="shared" si="67"/>
        <v>3581</v>
      </c>
      <c r="C95" s="12">
        <f t="shared" si="67"/>
        <v>3544</v>
      </c>
      <c r="D95" s="13">
        <f t="shared" si="79"/>
        <v>7125</v>
      </c>
      <c r="E95" s="11"/>
      <c r="F95" s="12"/>
      <c r="G95" s="13">
        <f t="shared" si="80"/>
        <v>0</v>
      </c>
      <c r="H95" s="11">
        <v>3581</v>
      </c>
      <c r="I95" s="12">
        <v>3544</v>
      </c>
      <c r="J95" s="13">
        <f t="shared" si="81"/>
        <v>7125</v>
      </c>
      <c r="K95" s="11"/>
      <c r="L95" s="12"/>
      <c r="M95" s="13">
        <f t="shared" si="82"/>
        <v>0</v>
      </c>
      <c r="N95" s="11"/>
      <c r="O95" s="12"/>
      <c r="P95" s="13">
        <f t="shared" si="83"/>
        <v>0</v>
      </c>
      <c r="Q95" s="11"/>
      <c r="R95" s="12"/>
      <c r="S95" s="13">
        <f t="shared" si="84"/>
        <v>0</v>
      </c>
      <c r="T95" s="11"/>
      <c r="U95" s="12"/>
      <c r="V95" s="13">
        <f t="shared" si="85"/>
        <v>0</v>
      </c>
      <c r="W95" s="11"/>
      <c r="X95" s="12"/>
      <c r="Y95" s="13">
        <f t="shared" si="86"/>
        <v>0</v>
      </c>
      <c r="Z95" s="11"/>
      <c r="AA95" s="12"/>
      <c r="AB95" s="13">
        <f t="shared" si="87"/>
        <v>0</v>
      </c>
      <c r="AC95" s="11"/>
      <c r="AD95" s="12"/>
      <c r="AE95" s="13">
        <f t="shared" si="88"/>
        <v>0</v>
      </c>
      <c r="AF95" s="11"/>
      <c r="AG95" s="12"/>
      <c r="AH95" s="13">
        <f t="shared" si="89"/>
        <v>0</v>
      </c>
    </row>
    <row r="96" spans="1:34" x14ac:dyDescent="0.2">
      <c r="A96" s="10">
        <v>31990</v>
      </c>
      <c r="B96" s="11">
        <f t="shared" si="67"/>
        <v>2998</v>
      </c>
      <c r="C96" s="12">
        <f t="shared" si="67"/>
        <v>3066</v>
      </c>
      <c r="D96" s="13">
        <f t="shared" si="79"/>
        <v>6064</v>
      </c>
      <c r="E96" s="11"/>
      <c r="F96" s="12"/>
      <c r="G96" s="13">
        <f t="shared" si="80"/>
        <v>0</v>
      </c>
      <c r="H96" s="11">
        <v>2998</v>
      </c>
      <c r="I96" s="12">
        <v>3066</v>
      </c>
      <c r="J96" s="13">
        <f t="shared" si="81"/>
        <v>6064</v>
      </c>
      <c r="K96" s="11"/>
      <c r="L96" s="12"/>
      <c r="M96" s="13">
        <f t="shared" si="82"/>
        <v>0</v>
      </c>
      <c r="N96" s="11"/>
      <c r="O96" s="12"/>
      <c r="P96" s="13">
        <f t="shared" si="83"/>
        <v>0</v>
      </c>
      <c r="Q96" s="11"/>
      <c r="R96" s="12"/>
      <c r="S96" s="13">
        <f t="shared" si="84"/>
        <v>0</v>
      </c>
      <c r="T96" s="11"/>
      <c r="U96" s="12"/>
      <c r="V96" s="13">
        <f t="shared" si="85"/>
        <v>0</v>
      </c>
      <c r="W96" s="11"/>
      <c r="X96" s="12"/>
      <c r="Y96" s="13">
        <f t="shared" si="86"/>
        <v>0</v>
      </c>
      <c r="Z96" s="11"/>
      <c r="AA96" s="12"/>
      <c r="AB96" s="13">
        <f t="shared" si="87"/>
        <v>0</v>
      </c>
      <c r="AC96" s="11"/>
      <c r="AD96" s="12"/>
      <c r="AE96" s="13">
        <f t="shared" si="88"/>
        <v>0</v>
      </c>
      <c r="AF96" s="11"/>
      <c r="AG96" s="12"/>
      <c r="AH96" s="13">
        <f t="shared" si="89"/>
        <v>0</v>
      </c>
    </row>
    <row r="97" spans="1:34" x14ac:dyDescent="0.2">
      <c r="A97" s="10">
        <v>32021</v>
      </c>
      <c r="B97" s="11">
        <f t="shared" si="67"/>
        <v>2675</v>
      </c>
      <c r="C97" s="12">
        <f t="shared" si="67"/>
        <v>2764</v>
      </c>
      <c r="D97" s="13">
        <f t="shared" si="79"/>
        <v>5439</v>
      </c>
      <c r="E97" s="11"/>
      <c r="F97" s="12"/>
      <c r="G97" s="13">
        <f t="shared" si="80"/>
        <v>0</v>
      </c>
      <c r="H97" s="11">
        <v>2675</v>
      </c>
      <c r="I97" s="12">
        <v>2764</v>
      </c>
      <c r="J97" s="13">
        <f t="shared" si="81"/>
        <v>5439</v>
      </c>
      <c r="K97" s="11"/>
      <c r="L97" s="12"/>
      <c r="M97" s="13">
        <f t="shared" si="82"/>
        <v>0</v>
      </c>
      <c r="N97" s="11"/>
      <c r="O97" s="12"/>
      <c r="P97" s="13">
        <f t="shared" si="83"/>
        <v>0</v>
      </c>
      <c r="Q97" s="11"/>
      <c r="R97" s="12"/>
      <c r="S97" s="13">
        <f t="shared" si="84"/>
        <v>0</v>
      </c>
      <c r="T97" s="11"/>
      <c r="U97" s="12"/>
      <c r="V97" s="13">
        <f t="shared" si="85"/>
        <v>0</v>
      </c>
      <c r="W97" s="11"/>
      <c r="X97" s="12"/>
      <c r="Y97" s="13">
        <f t="shared" si="86"/>
        <v>0</v>
      </c>
      <c r="Z97" s="11"/>
      <c r="AA97" s="12"/>
      <c r="AB97" s="13">
        <f t="shared" si="87"/>
        <v>0</v>
      </c>
      <c r="AC97" s="11"/>
      <c r="AD97" s="12"/>
      <c r="AE97" s="13">
        <f t="shared" si="88"/>
        <v>0</v>
      </c>
      <c r="AF97" s="11"/>
      <c r="AG97" s="12"/>
      <c r="AH97" s="13">
        <f t="shared" si="89"/>
        <v>0</v>
      </c>
    </row>
    <row r="98" spans="1:34" x14ac:dyDescent="0.2">
      <c r="A98" s="10">
        <v>32051</v>
      </c>
      <c r="B98" s="11">
        <f t="shared" si="67"/>
        <v>2652</v>
      </c>
      <c r="C98" s="12">
        <f t="shared" si="67"/>
        <v>2874</v>
      </c>
      <c r="D98" s="13">
        <f t="shared" si="79"/>
        <v>5526</v>
      </c>
      <c r="E98" s="11"/>
      <c r="F98" s="12"/>
      <c r="G98" s="13">
        <f t="shared" si="80"/>
        <v>0</v>
      </c>
      <c r="H98" s="11">
        <v>2652</v>
      </c>
      <c r="I98" s="12">
        <v>2874</v>
      </c>
      <c r="J98" s="13">
        <f t="shared" si="81"/>
        <v>5526</v>
      </c>
      <c r="K98" s="11"/>
      <c r="L98" s="12"/>
      <c r="M98" s="13">
        <f t="shared" si="82"/>
        <v>0</v>
      </c>
      <c r="N98" s="11"/>
      <c r="O98" s="12"/>
      <c r="P98" s="13">
        <f t="shared" si="83"/>
        <v>0</v>
      </c>
      <c r="Q98" s="11"/>
      <c r="R98" s="12"/>
      <c r="S98" s="13">
        <f t="shared" si="84"/>
        <v>0</v>
      </c>
      <c r="T98" s="11"/>
      <c r="U98" s="12"/>
      <c r="V98" s="13">
        <f t="shared" si="85"/>
        <v>0</v>
      </c>
      <c r="W98" s="11"/>
      <c r="X98" s="12"/>
      <c r="Y98" s="13">
        <f t="shared" si="86"/>
        <v>0</v>
      </c>
      <c r="Z98" s="11"/>
      <c r="AA98" s="12"/>
      <c r="AB98" s="13">
        <f t="shared" si="87"/>
        <v>0</v>
      </c>
      <c r="AC98" s="11"/>
      <c r="AD98" s="12"/>
      <c r="AE98" s="13">
        <f t="shared" si="88"/>
        <v>0</v>
      </c>
      <c r="AF98" s="11"/>
      <c r="AG98" s="12"/>
      <c r="AH98" s="13">
        <f t="shared" si="89"/>
        <v>0</v>
      </c>
    </row>
    <row r="99" spans="1:34" x14ac:dyDescent="0.2">
      <c r="A99" s="10">
        <v>32082</v>
      </c>
      <c r="B99" s="11">
        <f t="shared" si="67"/>
        <v>2266</v>
      </c>
      <c r="C99" s="12">
        <f t="shared" si="67"/>
        <v>2340</v>
      </c>
      <c r="D99" s="13">
        <f t="shared" si="79"/>
        <v>4606</v>
      </c>
      <c r="E99" s="11"/>
      <c r="F99" s="12"/>
      <c r="G99" s="13">
        <f t="shared" si="80"/>
        <v>0</v>
      </c>
      <c r="H99" s="11">
        <v>2266</v>
      </c>
      <c r="I99" s="12">
        <v>2340</v>
      </c>
      <c r="J99" s="13">
        <f t="shared" si="81"/>
        <v>4606</v>
      </c>
      <c r="K99" s="11"/>
      <c r="L99" s="12"/>
      <c r="M99" s="13">
        <f t="shared" si="82"/>
        <v>0</v>
      </c>
      <c r="N99" s="11"/>
      <c r="O99" s="12"/>
      <c r="P99" s="13">
        <f t="shared" si="83"/>
        <v>0</v>
      </c>
      <c r="Q99" s="11"/>
      <c r="R99" s="12"/>
      <c r="S99" s="13">
        <f t="shared" si="84"/>
        <v>0</v>
      </c>
      <c r="T99" s="11"/>
      <c r="U99" s="12"/>
      <c r="V99" s="13">
        <f t="shared" si="85"/>
        <v>0</v>
      </c>
      <c r="W99" s="11"/>
      <c r="X99" s="12"/>
      <c r="Y99" s="13">
        <f t="shared" si="86"/>
        <v>0</v>
      </c>
      <c r="Z99" s="11"/>
      <c r="AA99" s="12"/>
      <c r="AB99" s="13">
        <f t="shared" si="87"/>
        <v>0</v>
      </c>
      <c r="AC99" s="11"/>
      <c r="AD99" s="12"/>
      <c r="AE99" s="13">
        <f t="shared" si="88"/>
        <v>0</v>
      </c>
      <c r="AF99" s="11"/>
      <c r="AG99" s="12"/>
      <c r="AH99" s="13">
        <f t="shared" si="89"/>
        <v>0</v>
      </c>
    </row>
    <row r="100" spans="1:34" s="18" customFormat="1" ht="12" thickBot="1" x14ac:dyDescent="0.25">
      <c r="A100" s="14">
        <v>32112</v>
      </c>
      <c r="B100" s="15">
        <f t="shared" si="67"/>
        <v>2405</v>
      </c>
      <c r="C100" s="16">
        <f t="shared" si="67"/>
        <v>2389</v>
      </c>
      <c r="D100" s="17">
        <f t="shared" si="79"/>
        <v>4794</v>
      </c>
      <c r="E100" s="15"/>
      <c r="F100" s="16"/>
      <c r="G100" s="17">
        <f t="shared" si="80"/>
        <v>0</v>
      </c>
      <c r="H100" s="15">
        <v>2405</v>
      </c>
      <c r="I100" s="16">
        <v>2389</v>
      </c>
      <c r="J100" s="17">
        <f t="shared" si="81"/>
        <v>4794</v>
      </c>
      <c r="K100" s="15"/>
      <c r="L100" s="16"/>
      <c r="M100" s="17">
        <f t="shared" si="82"/>
        <v>0</v>
      </c>
      <c r="N100" s="15"/>
      <c r="O100" s="16"/>
      <c r="P100" s="17">
        <f t="shared" si="83"/>
        <v>0</v>
      </c>
      <c r="Q100" s="15"/>
      <c r="R100" s="16"/>
      <c r="S100" s="17">
        <f t="shared" si="84"/>
        <v>0</v>
      </c>
      <c r="T100" s="15"/>
      <c r="U100" s="16"/>
      <c r="V100" s="17">
        <f t="shared" si="85"/>
        <v>0</v>
      </c>
      <c r="W100" s="15"/>
      <c r="X100" s="16"/>
      <c r="Y100" s="17">
        <f t="shared" si="86"/>
        <v>0</v>
      </c>
      <c r="Z100" s="15"/>
      <c r="AA100" s="16"/>
      <c r="AB100" s="17">
        <f t="shared" si="87"/>
        <v>0</v>
      </c>
      <c r="AC100" s="15"/>
      <c r="AD100" s="16"/>
      <c r="AE100" s="17">
        <f t="shared" si="88"/>
        <v>0</v>
      </c>
      <c r="AF100" s="15"/>
      <c r="AG100" s="16"/>
      <c r="AH100" s="17">
        <f t="shared" si="89"/>
        <v>0</v>
      </c>
    </row>
    <row r="101" spans="1:34" x14ac:dyDescent="0.2">
      <c r="A101" s="10">
        <v>32143</v>
      </c>
      <c r="B101" s="11">
        <f t="shared" si="67"/>
        <v>2143</v>
      </c>
      <c r="C101" s="12">
        <f t="shared" si="67"/>
        <v>2167</v>
      </c>
      <c r="D101" s="13">
        <f>C101+B101</f>
        <v>4310</v>
      </c>
      <c r="E101" s="11"/>
      <c r="F101" s="12"/>
      <c r="G101" s="13">
        <f>F101+E101</f>
        <v>0</v>
      </c>
      <c r="H101" s="11">
        <v>2143</v>
      </c>
      <c r="I101" s="12">
        <v>2167</v>
      </c>
      <c r="J101" s="13">
        <f>I101+H101</f>
        <v>4310</v>
      </c>
      <c r="K101" s="11"/>
      <c r="L101" s="12"/>
      <c r="M101" s="13">
        <f>L101+K101</f>
        <v>0</v>
      </c>
      <c r="N101" s="11"/>
      <c r="O101" s="12"/>
      <c r="P101" s="13">
        <f>O101+N101</f>
        <v>0</v>
      </c>
      <c r="Q101" s="11"/>
      <c r="R101" s="12"/>
      <c r="S101" s="13">
        <f>R101+Q101</f>
        <v>0</v>
      </c>
      <c r="T101" s="11"/>
      <c r="U101" s="12"/>
      <c r="V101" s="13">
        <f>U101+T101</f>
        <v>0</v>
      </c>
      <c r="W101" s="11"/>
      <c r="X101" s="12"/>
      <c r="Y101" s="13">
        <f>X101+W101</f>
        <v>0</v>
      </c>
      <c r="Z101" s="11"/>
      <c r="AA101" s="12"/>
      <c r="AB101" s="13">
        <f>AA101+Z101</f>
        <v>0</v>
      </c>
      <c r="AC101" s="11"/>
      <c r="AD101" s="12"/>
      <c r="AE101" s="13">
        <f>AD101+AC101</f>
        <v>0</v>
      </c>
      <c r="AF101" s="11"/>
      <c r="AG101" s="12"/>
      <c r="AH101" s="13">
        <f>AG101+AF101</f>
        <v>0</v>
      </c>
    </row>
    <row r="102" spans="1:34" x14ac:dyDescent="0.2">
      <c r="A102" s="10">
        <v>32174</v>
      </c>
      <c r="B102" s="11">
        <f t="shared" si="67"/>
        <v>1892</v>
      </c>
      <c r="C102" s="12">
        <f t="shared" si="67"/>
        <v>1917</v>
      </c>
      <c r="D102" s="13">
        <f t="shared" ref="D102:D112" si="90">C102+B102</f>
        <v>3809</v>
      </c>
      <c r="E102" s="11"/>
      <c r="F102" s="12"/>
      <c r="G102" s="13">
        <f t="shared" ref="G102:G112" si="91">F102+E102</f>
        <v>0</v>
      </c>
      <c r="H102" s="11">
        <v>1892</v>
      </c>
      <c r="I102" s="12">
        <v>1917</v>
      </c>
      <c r="J102" s="13">
        <f t="shared" ref="J102:J112" si="92">I102+H102</f>
        <v>3809</v>
      </c>
      <c r="K102" s="11"/>
      <c r="L102" s="12"/>
      <c r="M102" s="13">
        <f t="shared" ref="M102:M112" si="93">L102+K102</f>
        <v>0</v>
      </c>
      <c r="N102" s="11"/>
      <c r="O102" s="12"/>
      <c r="P102" s="13">
        <f t="shared" ref="P102:P112" si="94">O102+N102</f>
        <v>0</v>
      </c>
      <c r="Q102" s="11"/>
      <c r="R102" s="12"/>
      <c r="S102" s="13">
        <f t="shared" ref="S102:S112" si="95">R102+Q102</f>
        <v>0</v>
      </c>
      <c r="T102" s="11"/>
      <c r="U102" s="12"/>
      <c r="V102" s="13">
        <f t="shared" ref="V102:V112" si="96">U102+T102</f>
        <v>0</v>
      </c>
      <c r="W102" s="11"/>
      <c r="X102" s="12"/>
      <c r="Y102" s="13">
        <f t="shared" ref="Y102:Y112" si="97">X102+W102</f>
        <v>0</v>
      </c>
      <c r="Z102" s="11"/>
      <c r="AA102" s="12"/>
      <c r="AB102" s="13">
        <f t="shared" ref="AB102:AB112" si="98">AA102+Z102</f>
        <v>0</v>
      </c>
      <c r="AC102" s="11"/>
      <c r="AD102" s="12"/>
      <c r="AE102" s="13">
        <f t="shared" ref="AE102:AE112" si="99">AD102+AC102</f>
        <v>0</v>
      </c>
      <c r="AF102" s="11"/>
      <c r="AG102" s="12"/>
      <c r="AH102" s="13">
        <f t="shared" ref="AH102:AH112" si="100">AG102+AF102</f>
        <v>0</v>
      </c>
    </row>
    <row r="103" spans="1:34" x14ac:dyDescent="0.2">
      <c r="A103" s="10">
        <v>32203</v>
      </c>
      <c r="B103" s="11">
        <f t="shared" si="67"/>
        <v>2064</v>
      </c>
      <c r="C103" s="12">
        <f t="shared" si="67"/>
        <v>2283</v>
      </c>
      <c r="D103" s="13">
        <f t="shared" si="90"/>
        <v>4347</v>
      </c>
      <c r="E103" s="11"/>
      <c r="F103" s="12"/>
      <c r="G103" s="13">
        <f t="shared" si="91"/>
        <v>0</v>
      </c>
      <c r="H103" s="11">
        <v>2064</v>
      </c>
      <c r="I103" s="12">
        <v>2283</v>
      </c>
      <c r="J103" s="13">
        <f t="shared" si="92"/>
        <v>4347</v>
      </c>
      <c r="K103" s="11"/>
      <c r="L103" s="12"/>
      <c r="M103" s="13">
        <f t="shared" si="93"/>
        <v>0</v>
      </c>
      <c r="N103" s="11"/>
      <c r="O103" s="12"/>
      <c r="P103" s="13">
        <f t="shared" si="94"/>
        <v>0</v>
      </c>
      <c r="Q103" s="11"/>
      <c r="R103" s="12"/>
      <c r="S103" s="13">
        <f t="shared" si="95"/>
        <v>0</v>
      </c>
      <c r="T103" s="11"/>
      <c r="U103" s="12"/>
      <c r="V103" s="13">
        <f t="shared" si="96"/>
        <v>0</v>
      </c>
      <c r="W103" s="11"/>
      <c r="X103" s="12"/>
      <c r="Y103" s="13">
        <f t="shared" si="97"/>
        <v>0</v>
      </c>
      <c r="Z103" s="11"/>
      <c r="AA103" s="12"/>
      <c r="AB103" s="13">
        <f t="shared" si="98"/>
        <v>0</v>
      </c>
      <c r="AC103" s="11"/>
      <c r="AD103" s="12"/>
      <c r="AE103" s="13">
        <f t="shared" si="99"/>
        <v>0</v>
      </c>
      <c r="AF103" s="11"/>
      <c r="AG103" s="12"/>
      <c r="AH103" s="13">
        <f t="shared" si="100"/>
        <v>0</v>
      </c>
    </row>
    <row r="104" spans="1:34" x14ac:dyDescent="0.2">
      <c r="A104" s="10">
        <v>32234</v>
      </c>
      <c r="B104" s="11">
        <f t="shared" si="67"/>
        <v>2254</v>
      </c>
      <c r="C104" s="12">
        <f t="shared" si="67"/>
        <v>2207</v>
      </c>
      <c r="D104" s="13">
        <f t="shared" si="90"/>
        <v>4461</v>
      </c>
      <c r="E104" s="11"/>
      <c r="F104" s="12"/>
      <c r="G104" s="13">
        <f t="shared" si="91"/>
        <v>0</v>
      </c>
      <c r="H104" s="11">
        <v>2254</v>
      </c>
      <c r="I104" s="12">
        <v>2207</v>
      </c>
      <c r="J104" s="13">
        <f t="shared" si="92"/>
        <v>4461</v>
      </c>
      <c r="K104" s="11"/>
      <c r="L104" s="12"/>
      <c r="M104" s="13">
        <f t="shared" si="93"/>
        <v>0</v>
      </c>
      <c r="N104" s="11"/>
      <c r="O104" s="12"/>
      <c r="P104" s="13">
        <f t="shared" si="94"/>
        <v>0</v>
      </c>
      <c r="Q104" s="11"/>
      <c r="R104" s="12"/>
      <c r="S104" s="13">
        <f t="shared" si="95"/>
        <v>0</v>
      </c>
      <c r="T104" s="11"/>
      <c r="U104" s="12"/>
      <c r="V104" s="13">
        <f t="shared" si="96"/>
        <v>0</v>
      </c>
      <c r="W104" s="11"/>
      <c r="X104" s="12"/>
      <c r="Y104" s="13">
        <f t="shared" si="97"/>
        <v>0</v>
      </c>
      <c r="Z104" s="11"/>
      <c r="AA104" s="12"/>
      <c r="AB104" s="13">
        <f t="shared" si="98"/>
        <v>0</v>
      </c>
      <c r="AC104" s="11"/>
      <c r="AD104" s="12"/>
      <c r="AE104" s="13">
        <f t="shared" si="99"/>
        <v>0</v>
      </c>
      <c r="AF104" s="11"/>
      <c r="AG104" s="12"/>
      <c r="AH104" s="13">
        <f t="shared" si="100"/>
        <v>0</v>
      </c>
    </row>
    <row r="105" spans="1:34" x14ac:dyDescent="0.2">
      <c r="A105" s="10">
        <v>32264</v>
      </c>
      <c r="B105" s="11">
        <f t="shared" si="67"/>
        <v>2235</v>
      </c>
      <c r="C105" s="12">
        <f t="shared" si="67"/>
        <v>2196</v>
      </c>
      <c r="D105" s="13">
        <f t="shared" si="90"/>
        <v>4431</v>
      </c>
      <c r="E105" s="11"/>
      <c r="F105" s="12"/>
      <c r="G105" s="13">
        <f t="shared" si="91"/>
        <v>0</v>
      </c>
      <c r="H105" s="11">
        <v>2235</v>
      </c>
      <c r="I105" s="12">
        <v>2196</v>
      </c>
      <c r="J105" s="13">
        <f t="shared" si="92"/>
        <v>4431</v>
      </c>
      <c r="K105" s="11"/>
      <c r="L105" s="12"/>
      <c r="M105" s="13">
        <f t="shared" si="93"/>
        <v>0</v>
      </c>
      <c r="N105" s="11"/>
      <c r="O105" s="12"/>
      <c r="P105" s="13">
        <f t="shared" si="94"/>
        <v>0</v>
      </c>
      <c r="Q105" s="11"/>
      <c r="R105" s="12"/>
      <c r="S105" s="13">
        <f t="shared" si="95"/>
        <v>0</v>
      </c>
      <c r="T105" s="11"/>
      <c r="U105" s="12"/>
      <c r="V105" s="13">
        <f t="shared" si="96"/>
        <v>0</v>
      </c>
      <c r="W105" s="11"/>
      <c r="X105" s="12"/>
      <c r="Y105" s="13">
        <f t="shared" si="97"/>
        <v>0</v>
      </c>
      <c r="Z105" s="11"/>
      <c r="AA105" s="12"/>
      <c r="AB105" s="13">
        <f t="shared" si="98"/>
        <v>0</v>
      </c>
      <c r="AC105" s="11"/>
      <c r="AD105" s="12"/>
      <c r="AE105" s="13">
        <f t="shared" si="99"/>
        <v>0</v>
      </c>
      <c r="AF105" s="11"/>
      <c r="AG105" s="12"/>
      <c r="AH105" s="13">
        <f t="shared" si="100"/>
        <v>0</v>
      </c>
    </row>
    <row r="106" spans="1:34" x14ac:dyDescent="0.2">
      <c r="A106" s="10">
        <v>32295</v>
      </c>
      <c r="B106" s="11">
        <f t="shared" si="67"/>
        <v>2419</v>
      </c>
      <c r="C106" s="12">
        <f t="shared" si="67"/>
        <v>2594</v>
      </c>
      <c r="D106" s="13">
        <f t="shared" si="90"/>
        <v>5013</v>
      </c>
      <c r="E106" s="11"/>
      <c r="F106" s="12"/>
      <c r="G106" s="13">
        <f t="shared" si="91"/>
        <v>0</v>
      </c>
      <c r="H106" s="11">
        <v>2419</v>
      </c>
      <c r="I106" s="12">
        <v>2594</v>
      </c>
      <c r="J106" s="13">
        <f t="shared" si="92"/>
        <v>5013</v>
      </c>
      <c r="K106" s="11"/>
      <c r="L106" s="12"/>
      <c r="M106" s="13">
        <f t="shared" si="93"/>
        <v>0</v>
      </c>
      <c r="N106" s="11"/>
      <c r="O106" s="12"/>
      <c r="P106" s="13">
        <f t="shared" si="94"/>
        <v>0</v>
      </c>
      <c r="Q106" s="11"/>
      <c r="R106" s="12"/>
      <c r="S106" s="13">
        <f t="shared" si="95"/>
        <v>0</v>
      </c>
      <c r="T106" s="11"/>
      <c r="U106" s="12"/>
      <c r="V106" s="13">
        <f t="shared" si="96"/>
        <v>0</v>
      </c>
      <c r="W106" s="11"/>
      <c r="X106" s="12"/>
      <c r="Y106" s="13">
        <f t="shared" si="97"/>
        <v>0</v>
      </c>
      <c r="Z106" s="11"/>
      <c r="AA106" s="12"/>
      <c r="AB106" s="13">
        <f t="shared" si="98"/>
        <v>0</v>
      </c>
      <c r="AC106" s="11"/>
      <c r="AD106" s="12"/>
      <c r="AE106" s="13">
        <f t="shared" si="99"/>
        <v>0</v>
      </c>
      <c r="AF106" s="11"/>
      <c r="AG106" s="12"/>
      <c r="AH106" s="13">
        <f t="shared" si="100"/>
        <v>0</v>
      </c>
    </row>
    <row r="107" spans="1:34" x14ac:dyDescent="0.2">
      <c r="A107" s="10">
        <v>32325</v>
      </c>
      <c r="B107" s="11">
        <f t="shared" si="67"/>
        <v>3052</v>
      </c>
      <c r="C107" s="12">
        <f t="shared" si="67"/>
        <v>2895</v>
      </c>
      <c r="D107" s="13">
        <f t="shared" si="90"/>
        <v>5947</v>
      </c>
      <c r="E107" s="11"/>
      <c r="F107" s="12"/>
      <c r="G107" s="13">
        <f t="shared" si="91"/>
        <v>0</v>
      </c>
      <c r="H107" s="11">
        <v>3052</v>
      </c>
      <c r="I107" s="12">
        <v>2895</v>
      </c>
      <c r="J107" s="13">
        <f t="shared" si="92"/>
        <v>5947</v>
      </c>
      <c r="K107" s="11"/>
      <c r="L107" s="12"/>
      <c r="M107" s="13">
        <f t="shared" si="93"/>
        <v>0</v>
      </c>
      <c r="N107" s="11"/>
      <c r="O107" s="12"/>
      <c r="P107" s="13">
        <f t="shared" si="94"/>
        <v>0</v>
      </c>
      <c r="Q107" s="11"/>
      <c r="R107" s="12"/>
      <c r="S107" s="13">
        <f t="shared" si="95"/>
        <v>0</v>
      </c>
      <c r="T107" s="11"/>
      <c r="U107" s="12"/>
      <c r="V107" s="13">
        <f t="shared" si="96"/>
        <v>0</v>
      </c>
      <c r="W107" s="11"/>
      <c r="X107" s="12"/>
      <c r="Y107" s="13">
        <f t="shared" si="97"/>
        <v>0</v>
      </c>
      <c r="Z107" s="11"/>
      <c r="AA107" s="12"/>
      <c r="AB107" s="13">
        <f t="shared" si="98"/>
        <v>0</v>
      </c>
      <c r="AC107" s="11"/>
      <c r="AD107" s="12"/>
      <c r="AE107" s="13">
        <f t="shared" si="99"/>
        <v>0</v>
      </c>
      <c r="AF107" s="11"/>
      <c r="AG107" s="12"/>
      <c r="AH107" s="13">
        <f t="shared" si="100"/>
        <v>0</v>
      </c>
    </row>
    <row r="108" spans="1:34" x14ac:dyDescent="0.2">
      <c r="A108" s="10">
        <v>32356</v>
      </c>
      <c r="B108" s="11">
        <f t="shared" si="67"/>
        <v>2678</v>
      </c>
      <c r="C108" s="12">
        <f t="shared" si="67"/>
        <v>2825</v>
      </c>
      <c r="D108" s="13">
        <f t="shared" si="90"/>
        <v>5503</v>
      </c>
      <c r="E108" s="11"/>
      <c r="F108" s="12"/>
      <c r="G108" s="13">
        <f t="shared" si="91"/>
        <v>0</v>
      </c>
      <c r="H108" s="11">
        <v>2678</v>
      </c>
      <c r="I108" s="12">
        <v>2825</v>
      </c>
      <c r="J108" s="13">
        <f t="shared" si="92"/>
        <v>5503</v>
      </c>
      <c r="K108" s="11"/>
      <c r="L108" s="12"/>
      <c r="M108" s="13">
        <f t="shared" si="93"/>
        <v>0</v>
      </c>
      <c r="N108" s="11"/>
      <c r="O108" s="12"/>
      <c r="P108" s="13">
        <f t="shared" si="94"/>
        <v>0</v>
      </c>
      <c r="Q108" s="11"/>
      <c r="R108" s="12"/>
      <c r="S108" s="13">
        <f t="shared" si="95"/>
        <v>0</v>
      </c>
      <c r="T108" s="11"/>
      <c r="U108" s="12"/>
      <c r="V108" s="13">
        <f t="shared" si="96"/>
        <v>0</v>
      </c>
      <c r="W108" s="11"/>
      <c r="X108" s="12"/>
      <c r="Y108" s="13">
        <f t="shared" si="97"/>
        <v>0</v>
      </c>
      <c r="Z108" s="11"/>
      <c r="AA108" s="12"/>
      <c r="AB108" s="13">
        <f t="shared" si="98"/>
        <v>0</v>
      </c>
      <c r="AC108" s="11"/>
      <c r="AD108" s="12"/>
      <c r="AE108" s="13">
        <f t="shared" si="99"/>
        <v>0</v>
      </c>
      <c r="AF108" s="11"/>
      <c r="AG108" s="12"/>
      <c r="AH108" s="13">
        <f t="shared" si="100"/>
        <v>0</v>
      </c>
    </row>
    <row r="109" spans="1:34" x14ac:dyDescent="0.2">
      <c r="A109" s="10">
        <v>32387</v>
      </c>
      <c r="B109" s="11">
        <f t="shared" si="67"/>
        <v>2295</v>
      </c>
      <c r="C109" s="12">
        <f t="shared" si="67"/>
        <v>2479</v>
      </c>
      <c r="D109" s="13">
        <f t="shared" si="90"/>
        <v>4774</v>
      </c>
      <c r="E109" s="11"/>
      <c r="F109" s="12"/>
      <c r="G109" s="13">
        <f t="shared" si="91"/>
        <v>0</v>
      </c>
      <c r="H109" s="11">
        <v>2295</v>
      </c>
      <c r="I109" s="12">
        <v>2479</v>
      </c>
      <c r="J109" s="13">
        <f t="shared" si="92"/>
        <v>4774</v>
      </c>
      <c r="K109" s="11"/>
      <c r="L109" s="12"/>
      <c r="M109" s="13">
        <f t="shared" si="93"/>
        <v>0</v>
      </c>
      <c r="N109" s="11"/>
      <c r="O109" s="12"/>
      <c r="P109" s="13">
        <f t="shared" si="94"/>
        <v>0</v>
      </c>
      <c r="Q109" s="11"/>
      <c r="R109" s="12"/>
      <c r="S109" s="13">
        <f t="shared" si="95"/>
        <v>0</v>
      </c>
      <c r="T109" s="11"/>
      <c r="U109" s="12"/>
      <c r="V109" s="13">
        <f t="shared" si="96"/>
        <v>0</v>
      </c>
      <c r="W109" s="11"/>
      <c r="X109" s="12"/>
      <c r="Y109" s="13">
        <f t="shared" si="97"/>
        <v>0</v>
      </c>
      <c r="Z109" s="11"/>
      <c r="AA109" s="12"/>
      <c r="AB109" s="13">
        <f t="shared" si="98"/>
        <v>0</v>
      </c>
      <c r="AC109" s="11"/>
      <c r="AD109" s="12"/>
      <c r="AE109" s="13">
        <f t="shared" si="99"/>
        <v>0</v>
      </c>
      <c r="AF109" s="11"/>
      <c r="AG109" s="12"/>
      <c r="AH109" s="13">
        <f t="shared" si="100"/>
        <v>0</v>
      </c>
    </row>
    <row r="110" spans="1:34" x14ac:dyDescent="0.2">
      <c r="A110" s="10">
        <v>32417</v>
      </c>
      <c r="B110" s="11">
        <f t="shared" si="67"/>
        <v>2595</v>
      </c>
      <c r="C110" s="12">
        <f t="shared" si="67"/>
        <v>2682</v>
      </c>
      <c r="D110" s="13">
        <f t="shared" si="90"/>
        <v>5277</v>
      </c>
      <c r="E110" s="11"/>
      <c r="F110" s="12"/>
      <c r="G110" s="13">
        <f t="shared" si="91"/>
        <v>0</v>
      </c>
      <c r="H110" s="11">
        <v>2595</v>
      </c>
      <c r="I110" s="12">
        <v>2682</v>
      </c>
      <c r="J110" s="13">
        <f t="shared" si="92"/>
        <v>5277</v>
      </c>
      <c r="K110" s="11"/>
      <c r="L110" s="12"/>
      <c r="M110" s="13">
        <f t="shared" si="93"/>
        <v>0</v>
      </c>
      <c r="N110" s="11"/>
      <c r="O110" s="12"/>
      <c r="P110" s="13">
        <f t="shared" si="94"/>
        <v>0</v>
      </c>
      <c r="Q110" s="11"/>
      <c r="R110" s="12"/>
      <c r="S110" s="13">
        <f t="shared" si="95"/>
        <v>0</v>
      </c>
      <c r="T110" s="11"/>
      <c r="U110" s="12"/>
      <c r="V110" s="13">
        <f t="shared" si="96"/>
        <v>0</v>
      </c>
      <c r="W110" s="11"/>
      <c r="X110" s="12"/>
      <c r="Y110" s="13">
        <f t="shared" si="97"/>
        <v>0</v>
      </c>
      <c r="Z110" s="11"/>
      <c r="AA110" s="12"/>
      <c r="AB110" s="13">
        <f t="shared" si="98"/>
        <v>0</v>
      </c>
      <c r="AC110" s="11"/>
      <c r="AD110" s="12"/>
      <c r="AE110" s="13">
        <f t="shared" si="99"/>
        <v>0</v>
      </c>
      <c r="AF110" s="11"/>
      <c r="AG110" s="12"/>
      <c r="AH110" s="13">
        <f t="shared" si="100"/>
        <v>0</v>
      </c>
    </row>
    <row r="111" spans="1:34" x14ac:dyDescent="0.2">
      <c r="A111" s="10">
        <v>32448</v>
      </c>
      <c r="B111" s="11">
        <f t="shared" si="67"/>
        <v>2174</v>
      </c>
      <c r="C111" s="12">
        <f t="shared" si="67"/>
        <v>2383</v>
      </c>
      <c r="D111" s="13">
        <f t="shared" si="90"/>
        <v>4557</v>
      </c>
      <c r="E111" s="11"/>
      <c r="F111" s="12"/>
      <c r="G111" s="13">
        <f t="shared" si="91"/>
        <v>0</v>
      </c>
      <c r="H111" s="11">
        <v>2174</v>
      </c>
      <c r="I111" s="12">
        <v>2383</v>
      </c>
      <c r="J111" s="13">
        <f t="shared" si="92"/>
        <v>4557</v>
      </c>
      <c r="K111" s="11"/>
      <c r="L111" s="12"/>
      <c r="M111" s="13">
        <f t="shared" si="93"/>
        <v>0</v>
      </c>
      <c r="N111" s="11"/>
      <c r="O111" s="12"/>
      <c r="P111" s="13">
        <f t="shared" si="94"/>
        <v>0</v>
      </c>
      <c r="Q111" s="11"/>
      <c r="R111" s="12"/>
      <c r="S111" s="13">
        <f t="shared" si="95"/>
        <v>0</v>
      </c>
      <c r="T111" s="11"/>
      <c r="U111" s="12"/>
      <c r="V111" s="13">
        <f t="shared" si="96"/>
        <v>0</v>
      </c>
      <c r="W111" s="11"/>
      <c r="X111" s="12"/>
      <c r="Y111" s="13">
        <f t="shared" si="97"/>
        <v>0</v>
      </c>
      <c r="Z111" s="11"/>
      <c r="AA111" s="12"/>
      <c r="AB111" s="13">
        <f t="shared" si="98"/>
        <v>0</v>
      </c>
      <c r="AC111" s="11"/>
      <c r="AD111" s="12"/>
      <c r="AE111" s="13">
        <f t="shared" si="99"/>
        <v>0</v>
      </c>
      <c r="AF111" s="11"/>
      <c r="AG111" s="12"/>
      <c r="AH111" s="13">
        <f t="shared" si="100"/>
        <v>0</v>
      </c>
    </row>
    <row r="112" spans="1:34" s="18" customFormat="1" ht="12" thickBot="1" x14ac:dyDescent="0.25">
      <c r="A112" s="14">
        <v>32478</v>
      </c>
      <c r="B112" s="15">
        <f t="shared" si="67"/>
        <v>2210</v>
      </c>
      <c r="C112" s="16">
        <f t="shared" si="67"/>
        <v>2456</v>
      </c>
      <c r="D112" s="17">
        <f t="shared" si="90"/>
        <v>4666</v>
      </c>
      <c r="E112" s="15"/>
      <c r="F112" s="16"/>
      <c r="G112" s="17">
        <f t="shared" si="91"/>
        <v>0</v>
      </c>
      <c r="H112" s="15">
        <v>2210</v>
      </c>
      <c r="I112" s="16">
        <v>2456</v>
      </c>
      <c r="J112" s="17">
        <f t="shared" si="92"/>
        <v>4666</v>
      </c>
      <c r="K112" s="15"/>
      <c r="L112" s="16"/>
      <c r="M112" s="17">
        <f t="shared" si="93"/>
        <v>0</v>
      </c>
      <c r="N112" s="15"/>
      <c r="O112" s="16"/>
      <c r="P112" s="17">
        <f t="shared" si="94"/>
        <v>0</v>
      </c>
      <c r="Q112" s="15"/>
      <c r="R112" s="16"/>
      <c r="S112" s="17">
        <f t="shared" si="95"/>
        <v>0</v>
      </c>
      <c r="T112" s="15"/>
      <c r="U112" s="16"/>
      <c r="V112" s="17">
        <f t="shared" si="96"/>
        <v>0</v>
      </c>
      <c r="W112" s="15"/>
      <c r="X112" s="16"/>
      <c r="Y112" s="17">
        <f t="shared" si="97"/>
        <v>0</v>
      </c>
      <c r="Z112" s="15"/>
      <c r="AA112" s="16"/>
      <c r="AB112" s="17">
        <f t="shared" si="98"/>
        <v>0</v>
      </c>
      <c r="AC112" s="15"/>
      <c r="AD112" s="16"/>
      <c r="AE112" s="17">
        <f t="shared" si="99"/>
        <v>0</v>
      </c>
      <c r="AF112" s="15"/>
      <c r="AG112" s="16"/>
      <c r="AH112" s="17">
        <f t="shared" si="100"/>
        <v>0</v>
      </c>
    </row>
    <row r="113" spans="1:34" x14ac:dyDescent="0.2">
      <c r="A113" s="10">
        <v>32509</v>
      </c>
      <c r="B113" s="11">
        <f t="shared" si="67"/>
        <v>1926</v>
      </c>
      <c r="C113" s="12">
        <f t="shared" si="67"/>
        <v>1946</v>
      </c>
      <c r="D113" s="13">
        <f>C113+B113</f>
        <v>3872</v>
      </c>
      <c r="E113" s="11"/>
      <c r="F113" s="12"/>
      <c r="G113" s="13">
        <f>F113+E113</f>
        <v>0</v>
      </c>
      <c r="H113" s="11">
        <v>1926</v>
      </c>
      <c r="I113" s="12">
        <v>1946</v>
      </c>
      <c r="J113" s="13">
        <f>I113+H113</f>
        <v>3872</v>
      </c>
      <c r="K113" s="11"/>
      <c r="L113" s="12"/>
      <c r="M113" s="13">
        <f>L113+K113</f>
        <v>0</v>
      </c>
      <c r="N113" s="11"/>
      <c r="O113" s="12"/>
      <c r="P113" s="13">
        <f>O113+N113</f>
        <v>0</v>
      </c>
      <c r="Q113" s="11"/>
      <c r="R113" s="12"/>
      <c r="S113" s="13">
        <f>R113+Q113</f>
        <v>0</v>
      </c>
      <c r="T113" s="11"/>
      <c r="U113" s="12"/>
      <c r="V113" s="13">
        <f>U113+T113</f>
        <v>0</v>
      </c>
      <c r="W113" s="11"/>
      <c r="X113" s="12"/>
      <c r="Y113" s="13">
        <f>X113+W113</f>
        <v>0</v>
      </c>
      <c r="Z113" s="11"/>
      <c r="AA113" s="12"/>
      <c r="AB113" s="13">
        <f>AA113+Z113</f>
        <v>0</v>
      </c>
      <c r="AC113" s="11"/>
      <c r="AD113" s="12"/>
      <c r="AE113" s="13">
        <f>AD113+AC113</f>
        <v>0</v>
      </c>
      <c r="AF113" s="11"/>
      <c r="AG113" s="12"/>
      <c r="AH113" s="13">
        <f>AG113+AF113</f>
        <v>0</v>
      </c>
    </row>
    <row r="114" spans="1:34" x14ac:dyDescent="0.2">
      <c r="A114" s="10">
        <v>32540</v>
      </c>
      <c r="B114" s="11">
        <f t="shared" si="67"/>
        <v>1780</v>
      </c>
      <c r="C114" s="12">
        <f t="shared" si="67"/>
        <v>1842</v>
      </c>
      <c r="D114" s="13">
        <f t="shared" ref="D114:D124" si="101">C114+B114</f>
        <v>3622</v>
      </c>
      <c r="E114" s="11"/>
      <c r="F114" s="12"/>
      <c r="G114" s="13">
        <f t="shared" ref="G114:G124" si="102">F114+E114</f>
        <v>0</v>
      </c>
      <c r="H114" s="11">
        <v>1780</v>
      </c>
      <c r="I114" s="12">
        <v>1842</v>
      </c>
      <c r="J114" s="13">
        <f t="shared" ref="J114:J124" si="103">I114+H114</f>
        <v>3622</v>
      </c>
      <c r="K114" s="11"/>
      <c r="L114" s="12"/>
      <c r="M114" s="13">
        <f t="shared" ref="M114:M124" si="104">L114+K114</f>
        <v>0</v>
      </c>
      <c r="N114" s="11"/>
      <c r="O114" s="12"/>
      <c r="P114" s="13">
        <f t="shared" ref="P114:P124" si="105">O114+N114</f>
        <v>0</v>
      </c>
      <c r="Q114" s="11"/>
      <c r="R114" s="12"/>
      <c r="S114" s="13">
        <f t="shared" ref="S114:S124" si="106">R114+Q114</f>
        <v>0</v>
      </c>
      <c r="T114" s="11"/>
      <c r="U114" s="12"/>
      <c r="V114" s="13">
        <f t="shared" ref="V114:V124" si="107">U114+T114</f>
        <v>0</v>
      </c>
      <c r="W114" s="11"/>
      <c r="X114" s="12"/>
      <c r="Y114" s="13">
        <f t="shared" ref="Y114:Y124" si="108">X114+W114</f>
        <v>0</v>
      </c>
      <c r="Z114" s="11"/>
      <c r="AA114" s="12"/>
      <c r="AB114" s="13">
        <f t="shared" ref="AB114:AB124" si="109">AA114+Z114</f>
        <v>0</v>
      </c>
      <c r="AC114" s="11"/>
      <c r="AD114" s="12"/>
      <c r="AE114" s="13">
        <f t="shared" ref="AE114:AE124" si="110">AD114+AC114</f>
        <v>0</v>
      </c>
      <c r="AF114" s="11"/>
      <c r="AG114" s="12"/>
      <c r="AH114" s="13">
        <f t="shared" ref="AH114:AH124" si="111">AG114+AF114</f>
        <v>0</v>
      </c>
    </row>
    <row r="115" spans="1:34" x14ac:dyDescent="0.2">
      <c r="A115" s="10">
        <v>32568</v>
      </c>
      <c r="B115" s="11">
        <f t="shared" si="67"/>
        <v>1960</v>
      </c>
      <c r="C115" s="12">
        <f t="shared" si="67"/>
        <v>2079</v>
      </c>
      <c r="D115" s="13">
        <f t="shared" si="101"/>
        <v>4039</v>
      </c>
      <c r="E115" s="11"/>
      <c r="F115" s="12"/>
      <c r="G115" s="13">
        <f t="shared" si="102"/>
        <v>0</v>
      </c>
      <c r="H115" s="11">
        <v>1960</v>
      </c>
      <c r="I115" s="12">
        <v>2079</v>
      </c>
      <c r="J115" s="13">
        <f t="shared" si="103"/>
        <v>4039</v>
      </c>
      <c r="K115" s="11"/>
      <c r="L115" s="12"/>
      <c r="M115" s="13">
        <f t="shared" si="104"/>
        <v>0</v>
      </c>
      <c r="N115" s="11"/>
      <c r="O115" s="12"/>
      <c r="P115" s="13">
        <f t="shared" si="105"/>
        <v>0</v>
      </c>
      <c r="Q115" s="11"/>
      <c r="R115" s="12"/>
      <c r="S115" s="13">
        <f t="shared" si="106"/>
        <v>0</v>
      </c>
      <c r="T115" s="11"/>
      <c r="U115" s="12"/>
      <c r="V115" s="13">
        <f t="shared" si="107"/>
        <v>0</v>
      </c>
      <c r="W115" s="11"/>
      <c r="X115" s="12"/>
      <c r="Y115" s="13">
        <f t="shared" si="108"/>
        <v>0</v>
      </c>
      <c r="Z115" s="11"/>
      <c r="AA115" s="12"/>
      <c r="AB115" s="13">
        <f t="shared" si="109"/>
        <v>0</v>
      </c>
      <c r="AC115" s="11"/>
      <c r="AD115" s="12"/>
      <c r="AE115" s="13">
        <f t="shared" si="110"/>
        <v>0</v>
      </c>
      <c r="AF115" s="11"/>
      <c r="AG115" s="12"/>
      <c r="AH115" s="13">
        <f t="shared" si="111"/>
        <v>0</v>
      </c>
    </row>
    <row r="116" spans="1:34" x14ac:dyDescent="0.2">
      <c r="A116" s="10">
        <v>32599</v>
      </c>
      <c r="B116" s="11">
        <f t="shared" si="67"/>
        <v>2029</v>
      </c>
      <c r="C116" s="12">
        <f t="shared" si="67"/>
        <v>2058</v>
      </c>
      <c r="D116" s="13">
        <f t="shared" si="101"/>
        <v>4087</v>
      </c>
      <c r="E116" s="11"/>
      <c r="F116" s="12"/>
      <c r="G116" s="13">
        <f t="shared" si="102"/>
        <v>0</v>
      </c>
      <c r="H116" s="11">
        <v>2029</v>
      </c>
      <c r="I116" s="12">
        <v>2058</v>
      </c>
      <c r="J116" s="13">
        <f t="shared" si="103"/>
        <v>4087</v>
      </c>
      <c r="K116" s="11"/>
      <c r="L116" s="12"/>
      <c r="M116" s="13">
        <f t="shared" si="104"/>
        <v>0</v>
      </c>
      <c r="N116" s="11"/>
      <c r="O116" s="12"/>
      <c r="P116" s="13">
        <f t="shared" si="105"/>
        <v>0</v>
      </c>
      <c r="Q116" s="11"/>
      <c r="R116" s="12"/>
      <c r="S116" s="13">
        <f t="shared" si="106"/>
        <v>0</v>
      </c>
      <c r="T116" s="11"/>
      <c r="U116" s="12"/>
      <c r="V116" s="13">
        <f t="shared" si="107"/>
        <v>0</v>
      </c>
      <c r="W116" s="11"/>
      <c r="X116" s="12"/>
      <c r="Y116" s="13">
        <f t="shared" si="108"/>
        <v>0</v>
      </c>
      <c r="Z116" s="11"/>
      <c r="AA116" s="12"/>
      <c r="AB116" s="13">
        <f t="shared" si="109"/>
        <v>0</v>
      </c>
      <c r="AC116" s="11"/>
      <c r="AD116" s="12"/>
      <c r="AE116" s="13">
        <f t="shared" si="110"/>
        <v>0</v>
      </c>
      <c r="AF116" s="11"/>
      <c r="AG116" s="12"/>
      <c r="AH116" s="13">
        <f t="shared" si="111"/>
        <v>0</v>
      </c>
    </row>
    <row r="117" spans="1:34" x14ac:dyDescent="0.2">
      <c r="A117" s="10">
        <v>32629</v>
      </c>
      <c r="B117" s="11">
        <f t="shared" si="67"/>
        <v>2362</v>
      </c>
      <c r="C117" s="12">
        <f t="shared" si="67"/>
        <v>2357</v>
      </c>
      <c r="D117" s="13">
        <f t="shared" si="101"/>
        <v>4719</v>
      </c>
      <c r="E117" s="11"/>
      <c r="F117" s="12"/>
      <c r="G117" s="13">
        <f t="shared" si="102"/>
        <v>0</v>
      </c>
      <c r="H117" s="11">
        <v>2362</v>
      </c>
      <c r="I117" s="12">
        <v>2357</v>
      </c>
      <c r="J117" s="13">
        <f t="shared" si="103"/>
        <v>4719</v>
      </c>
      <c r="K117" s="11"/>
      <c r="L117" s="12"/>
      <c r="M117" s="13">
        <f t="shared" si="104"/>
        <v>0</v>
      </c>
      <c r="N117" s="11"/>
      <c r="O117" s="12"/>
      <c r="P117" s="13">
        <f t="shared" si="105"/>
        <v>0</v>
      </c>
      <c r="Q117" s="11"/>
      <c r="R117" s="12"/>
      <c r="S117" s="13">
        <f t="shared" si="106"/>
        <v>0</v>
      </c>
      <c r="T117" s="11"/>
      <c r="U117" s="12"/>
      <c r="V117" s="13">
        <f t="shared" si="107"/>
        <v>0</v>
      </c>
      <c r="W117" s="11"/>
      <c r="X117" s="12"/>
      <c r="Y117" s="13">
        <f t="shared" si="108"/>
        <v>0</v>
      </c>
      <c r="Z117" s="11"/>
      <c r="AA117" s="12"/>
      <c r="AB117" s="13">
        <f t="shared" si="109"/>
        <v>0</v>
      </c>
      <c r="AC117" s="11"/>
      <c r="AD117" s="12"/>
      <c r="AE117" s="13">
        <f t="shared" si="110"/>
        <v>0</v>
      </c>
      <c r="AF117" s="11"/>
      <c r="AG117" s="12"/>
      <c r="AH117" s="13">
        <f t="shared" si="111"/>
        <v>0</v>
      </c>
    </row>
    <row r="118" spans="1:34" x14ac:dyDescent="0.2">
      <c r="A118" s="10">
        <v>32660</v>
      </c>
      <c r="B118" s="11">
        <f t="shared" si="67"/>
        <v>1970</v>
      </c>
      <c r="C118" s="12">
        <f t="shared" si="67"/>
        <v>1975</v>
      </c>
      <c r="D118" s="13">
        <f t="shared" si="101"/>
        <v>3945</v>
      </c>
      <c r="E118" s="11"/>
      <c r="F118" s="12"/>
      <c r="G118" s="13">
        <f t="shared" si="102"/>
        <v>0</v>
      </c>
      <c r="H118" s="11">
        <v>1970</v>
      </c>
      <c r="I118" s="12">
        <v>1975</v>
      </c>
      <c r="J118" s="13">
        <f t="shared" si="103"/>
        <v>3945</v>
      </c>
      <c r="K118" s="11"/>
      <c r="L118" s="12"/>
      <c r="M118" s="13">
        <f t="shared" si="104"/>
        <v>0</v>
      </c>
      <c r="N118" s="11"/>
      <c r="O118" s="12"/>
      <c r="P118" s="13">
        <f t="shared" si="105"/>
        <v>0</v>
      </c>
      <c r="Q118" s="11"/>
      <c r="R118" s="12"/>
      <c r="S118" s="13">
        <f t="shared" si="106"/>
        <v>0</v>
      </c>
      <c r="T118" s="11"/>
      <c r="U118" s="12"/>
      <c r="V118" s="13">
        <f t="shared" si="107"/>
        <v>0</v>
      </c>
      <c r="W118" s="11"/>
      <c r="X118" s="12"/>
      <c r="Y118" s="13">
        <f t="shared" si="108"/>
        <v>0</v>
      </c>
      <c r="Z118" s="11"/>
      <c r="AA118" s="12"/>
      <c r="AB118" s="13">
        <f t="shared" si="109"/>
        <v>0</v>
      </c>
      <c r="AC118" s="11"/>
      <c r="AD118" s="12"/>
      <c r="AE118" s="13">
        <f t="shared" si="110"/>
        <v>0</v>
      </c>
      <c r="AF118" s="11"/>
      <c r="AG118" s="12"/>
      <c r="AH118" s="13">
        <f t="shared" si="111"/>
        <v>0</v>
      </c>
    </row>
    <row r="119" spans="1:34" x14ac:dyDescent="0.2">
      <c r="A119" s="10">
        <v>32690</v>
      </c>
      <c r="B119" s="11">
        <f t="shared" si="67"/>
        <v>2347</v>
      </c>
      <c r="C119" s="12">
        <f t="shared" si="67"/>
        <v>2183</v>
      </c>
      <c r="D119" s="13">
        <f t="shared" si="101"/>
        <v>4530</v>
      </c>
      <c r="E119" s="11"/>
      <c r="F119" s="12"/>
      <c r="G119" s="13">
        <f t="shared" si="102"/>
        <v>0</v>
      </c>
      <c r="H119" s="11">
        <v>2347</v>
      </c>
      <c r="I119" s="12">
        <v>2183</v>
      </c>
      <c r="J119" s="13">
        <f t="shared" si="103"/>
        <v>4530</v>
      </c>
      <c r="K119" s="11"/>
      <c r="L119" s="12"/>
      <c r="M119" s="13">
        <f t="shared" si="104"/>
        <v>0</v>
      </c>
      <c r="N119" s="11"/>
      <c r="O119" s="12"/>
      <c r="P119" s="13">
        <f t="shared" si="105"/>
        <v>0</v>
      </c>
      <c r="Q119" s="11"/>
      <c r="R119" s="12"/>
      <c r="S119" s="13">
        <f t="shared" si="106"/>
        <v>0</v>
      </c>
      <c r="T119" s="11"/>
      <c r="U119" s="12"/>
      <c r="V119" s="13">
        <f t="shared" si="107"/>
        <v>0</v>
      </c>
      <c r="W119" s="11"/>
      <c r="X119" s="12"/>
      <c r="Y119" s="13">
        <f t="shared" si="108"/>
        <v>0</v>
      </c>
      <c r="Z119" s="11"/>
      <c r="AA119" s="12"/>
      <c r="AB119" s="13">
        <f t="shared" si="109"/>
        <v>0</v>
      </c>
      <c r="AC119" s="11"/>
      <c r="AD119" s="12"/>
      <c r="AE119" s="13">
        <f t="shared" si="110"/>
        <v>0</v>
      </c>
      <c r="AF119" s="11"/>
      <c r="AG119" s="12"/>
      <c r="AH119" s="13">
        <f t="shared" si="111"/>
        <v>0</v>
      </c>
    </row>
    <row r="120" spans="1:34" x14ac:dyDescent="0.2">
      <c r="A120" s="10">
        <v>32721</v>
      </c>
      <c r="B120" s="11">
        <f t="shared" si="67"/>
        <v>2128</v>
      </c>
      <c r="C120" s="12">
        <f t="shared" si="67"/>
        <v>2160</v>
      </c>
      <c r="D120" s="13">
        <f t="shared" si="101"/>
        <v>4288</v>
      </c>
      <c r="E120" s="11"/>
      <c r="F120" s="12"/>
      <c r="G120" s="13">
        <f t="shared" si="102"/>
        <v>0</v>
      </c>
      <c r="H120" s="11">
        <v>2128</v>
      </c>
      <c r="I120" s="12">
        <v>2160</v>
      </c>
      <c r="J120" s="13">
        <f t="shared" si="103"/>
        <v>4288</v>
      </c>
      <c r="K120" s="11"/>
      <c r="L120" s="12"/>
      <c r="M120" s="13">
        <f t="shared" si="104"/>
        <v>0</v>
      </c>
      <c r="N120" s="11"/>
      <c r="O120" s="12"/>
      <c r="P120" s="13">
        <f t="shared" si="105"/>
        <v>0</v>
      </c>
      <c r="Q120" s="11"/>
      <c r="R120" s="12"/>
      <c r="S120" s="13">
        <f t="shared" si="106"/>
        <v>0</v>
      </c>
      <c r="T120" s="11"/>
      <c r="U120" s="12"/>
      <c r="V120" s="13">
        <f t="shared" si="107"/>
        <v>0</v>
      </c>
      <c r="W120" s="11"/>
      <c r="X120" s="12"/>
      <c r="Y120" s="13">
        <f t="shared" si="108"/>
        <v>0</v>
      </c>
      <c r="Z120" s="11"/>
      <c r="AA120" s="12"/>
      <c r="AB120" s="13">
        <f t="shared" si="109"/>
        <v>0</v>
      </c>
      <c r="AC120" s="11"/>
      <c r="AD120" s="12"/>
      <c r="AE120" s="13">
        <f t="shared" si="110"/>
        <v>0</v>
      </c>
      <c r="AF120" s="11"/>
      <c r="AG120" s="12"/>
      <c r="AH120" s="13">
        <f t="shared" si="111"/>
        <v>0</v>
      </c>
    </row>
    <row r="121" spans="1:34" x14ac:dyDescent="0.2">
      <c r="A121" s="10">
        <v>32752</v>
      </c>
      <c r="B121" s="11">
        <f t="shared" si="67"/>
        <v>1913</v>
      </c>
      <c r="C121" s="12">
        <f t="shared" si="67"/>
        <v>2000</v>
      </c>
      <c r="D121" s="13">
        <f t="shared" si="101"/>
        <v>3913</v>
      </c>
      <c r="E121" s="11"/>
      <c r="F121" s="12"/>
      <c r="G121" s="13">
        <f t="shared" si="102"/>
        <v>0</v>
      </c>
      <c r="H121" s="11">
        <v>1913</v>
      </c>
      <c r="I121" s="12">
        <v>2000</v>
      </c>
      <c r="J121" s="13">
        <f t="shared" si="103"/>
        <v>3913</v>
      </c>
      <c r="K121" s="11"/>
      <c r="L121" s="12"/>
      <c r="M121" s="13">
        <f t="shared" si="104"/>
        <v>0</v>
      </c>
      <c r="N121" s="11"/>
      <c r="O121" s="12"/>
      <c r="P121" s="13">
        <f t="shared" si="105"/>
        <v>0</v>
      </c>
      <c r="Q121" s="11"/>
      <c r="R121" s="12"/>
      <c r="S121" s="13">
        <f t="shared" si="106"/>
        <v>0</v>
      </c>
      <c r="T121" s="11"/>
      <c r="U121" s="12"/>
      <c r="V121" s="13">
        <f t="shared" si="107"/>
        <v>0</v>
      </c>
      <c r="W121" s="11"/>
      <c r="X121" s="12"/>
      <c r="Y121" s="13">
        <f t="shared" si="108"/>
        <v>0</v>
      </c>
      <c r="Z121" s="11"/>
      <c r="AA121" s="12"/>
      <c r="AB121" s="13">
        <f t="shared" si="109"/>
        <v>0</v>
      </c>
      <c r="AC121" s="11"/>
      <c r="AD121" s="12"/>
      <c r="AE121" s="13">
        <f t="shared" si="110"/>
        <v>0</v>
      </c>
      <c r="AF121" s="11"/>
      <c r="AG121" s="12"/>
      <c r="AH121" s="13">
        <f t="shared" si="111"/>
        <v>0</v>
      </c>
    </row>
    <row r="122" spans="1:34" x14ac:dyDescent="0.2">
      <c r="A122" s="10">
        <v>32782</v>
      </c>
      <c r="B122" s="11">
        <f t="shared" si="67"/>
        <v>2258</v>
      </c>
      <c r="C122" s="12">
        <f t="shared" si="67"/>
        <v>2332</v>
      </c>
      <c r="D122" s="13">
        <f t="shared" si="101"/>
        <v>4590</v>
      </c>
      <c r="E122" s="11"/>
      <c r="F122" s="12"/>
      <c r="G122" s="13">
        <f t="shared" si="102"/>
        <v>0</v>
      </c>
      <c r="H122" s="11">
        <v>2258</v>
      </c>
      <c r="I122" s="12">
        <v>2332</v>
      </c>
      <c r="J122" s="13">
        <f t="shared" si="103"/>
        <v>4590</v>
      </c>
      <c r="K122" s="11"/>
      <c r="L122" s="12"/>
      <c r="M122" s="13">
        <f t="shared" si="104"/>
        <v>0</v>
      </c>
      <c r="N122" s="11"/>
      <c r="O122" s="12"/>
      <c r="P122" s="13">
        <f t="shared" si="105"/>
        <v>0</v>
      </c>
      <c r="Q122" s="11"/>
      <c r="R122" s="12"/>
      <c r="S122" s="13">
        <f t="shared" si="106"/>
        <v>0</v>
      </c>
      <c r="T122" s="11"/>
      <c r="U122" s="12"/>
      <c r="V122" s="13">
        <f t="shared" si="107"/>
        <v>0</v>
      </c>
      <c r="W122" s="11"/>
      <c r="X122" s="12"/>
      <c r="Y122" s="13">
        <f t="shared" si="108"/>
        <v>0</v>
      </c>
      <c r="Z122" s="11"/>
      <c r="AA122" s="12"/>
      <c r="AB122" s="13">
        <f t="shared" si="109"/>
        <v>0</v>
      </c>
      <c r="AC122" s="11"/>
      <c r="AD122" s="12"/>
      <c r="AE122" s="13">
        <f t="shared" si="110"/>
        <v>0</v>
      </c>
      <c r="AF122" s="11"/>
      <c r="AG122" s="12"/>
      <c r="AH122" s="13">
        <f t="shared" si="111"/>
        <v>0</v>
      </c>
    </row>
    <row r="123" spans="1:34" x14ac:dyDescent="0.2">
      <c r="A123" s="10">
        <v>32813</v>
      </c>
      <c r="B123" s="11">
        <f t="shared" si="67"/>
        <v>1995</v>
      </c>
      <c r="C123" s="12">
        <f t="shared" si="67"/>
        <v>2033</v>
      </c>
      <c r="D123" s="13">
        <f t="shared" si="101"/>
        <v>4028</v>
      </c>
      <c r="E123" s="11"/>
      <c r="F123" s="12"/>
      <c r="G123" s="13">
        <f t="shared" si="102"/>
        <v>0</v>
      </c>
      <c r="H123" s="11">
        <v>1995</v>
      </c>
      <c r="I123" s="12">
        <v>2033</v>
      </c>
      <c r="J123" s="13">
        <f t="shared" si="103"/>
        <v>4028</v>
      </c>
      <c r="K123" s="11"/>
      <c r="L123" s="12"/>
      <c r="M123" s="13">
        <f t="shared" si="104"/>
        <v>0</v>
      </c>
      <c r="N123" s="11"/>
      <c r="O123" s="12"/>
      <c r="P123" s="13">
        <f t="shared" si="105"/>
        <v>0</v>
      </c>
      <c r="Q123" s="11"/>
      <c r="R123" s="12"/>
      <c r="S123" s="13">
        <f t="shared" si="106"/>
        <v>0</v>
      </c>
      <c r="T123" s="11"/>
      <c r="U123" s="12"/>
      <c r="V123" s="13">
        <f t="shared" si="107"/>
        <v>0</v>
      </c>
      <c r="W123" s="11"/>
      <c r="X123" s="12"/>
      <c r="Y123" s="13">
        <f t="shared" si="108"/>
        <v>0</v>
      </c>
      <c r="Z123" s="11"/>
      <c r="AA123" s="12"/>
      <c r="AB123" s="13">
        <f t="shared" si="109"/>
        <v>0</v>
      </c>
      <c r="AC123" s="11"/>
      <c r="AD123" s="12"/>
      <c r="AE123" s="13">
        <f t="shared" si="110"/>
        <v>0</v>
      </c>
      <c r="AF123" s="11"/>
      <c r="AG123" s="12"/>
      <c r="AH123" s="13">
        <f t="shared" si="111"/>
        <v>0</v>
      </c>
    </row>
    <row r="124" spans="1:34" s="18" customFormat="1" ht="12" thickBot="1" x14ac:dyDescent="0.25">
      <c r="A124" s="14">
        <v>32843</v>
      </c>
      <c r="B124" s="15">
        <f t="shared" si="67"/>
        <v>2166</v>
      </c>
      <c r="C124" s="16">
        <f t="shared" si="67"/>
        <v>2110</v>
      </c>
      <c r="D124" s="17">
        <f t="shared" si="101"/>
        <v>4276</v>
      </c>
      <c r="E124" s="15"/>
      <c r="F124" s="16"/>
      <c r="G124" s="17">
        <f t="shared" si="102"/>
        <v>0</v>
      </c>
      <c r="H124" s="15">
        <v>2166</v>
      </c>
      <c r="I124" s="16">
        <v>2110</v>
      </c>
      <c r="J124" s="17">
        <f t="shared" si="103"/>
        <v>4276</v>
      </c>
      <c r="K124" s="15"/>
      <c r="L124" s="16"/>
      <c r="M124" s="17">
        <f t="shared" si="104"/>
        <v>0</v>
      </c>
      <c r="N124" s="15"/>
      <c r="O124" s="16"/>
      <c r="P124" s="17">
        <f t="shared" si="105"/>
        <v>0</v>
      </c>
      <c r="Q124" s="15"/>
      <c r="R124" s="16"/>
      <c r="S124" s="17">
        <f t="shared" si="106"/>
        <v>0</v>
      </c>
      <c r="T124" s="15"/>
      <c r="U124" s="16"/>
      <c r="V124" s="17">
        <f t="shared" si="107"/>
        <v>0</v>
      </c>
      <c r="W124" s="15"/>
      <c r="X124" s="16"/>
      <c r="Y124" s="17">
        <f t="shared" si="108"/>
        <v>0</v>
      </c>
      <c r="Z124" s="15"/>
      <c r="AA124" s="16"/>
      <c r="AB124" s="17">
        <f t="shared" si="109"/>
        <v>0</v>
      </c>
      <c r="AC124" s="15"/>
      <c r="AD124" s="16"/>
      <c r="AE124" s="17">
        <f t="shared" si="110"/>
        <v>0</v>
      </c>
      <c r="AF124" s="15"/>
      <c r="AG124" s="16"/>
      <c r="AH124" s="17">
        <f t="shared" si="111"/>
        <v>0</v>
      </c>
    </row>
    <row r="125" spans="1:34" x14ac:dyDescent="0.2">
      <c r="A125" s="10">
        <v>32874</v>
      </c>
      <c r="B125" s="11">
        <f t="shared" si="67"/>
        <v>2855</v>
      </c>
      <c r="C125" s="12">
        <f t="shared" si="67"/>
        <v>2847</v>
      </c>
      <c r="D125" s="13">
        <f>C125+B125</f>
        <v>5702</v>
      </c>
      <c r="E125" s="11"/>
      <c r="F125" s="12"/>
      <c r="G125" s="13">
        <f>F125+E125</f>
        <v>0</v>
      </c>
      <c r="H125" s="11">
        <v>1906</v>
      </c>
      <c r="I125" s="12">
        <v>1917</v>
      </c>
      <c r="J125" s="13">
        <f>I125+H125</f>
        <v>3823</v>
      </c>
      <c r="K125" s="11"/>
      <c r="L125" s="12"/>
      <c r="M125" s="13">
        <f>L125+K125</f>
        <v>0</v>
      </c>
      <c r="N125" s="11"/>
      <c r="O125" s="12"/>
      <c r="P125" s="13">
        <f>O125+N125</f>
        <v>0</v>
      </c>
      <c r="Q125" s="11"/>
      <c r="R125" s="12"/>
      <c r="S125" s="13">
        <f>R125+Q125</f>
        <v>0</v>
      </c>
      <c r="T125" s="11"/>
      <c r="U125" s="12"/>
      <c r="V125" s="13">
        <f>U125+T125</f>
        <v>0</v>
      </c>
      <c r="W125" s="11"/>
      <c r="X125" s="12"/>
      <c r="Y125" s="13">
        <f>X125+W125</f>
        <v>0</v>
      </c>
      <c r="Z125" s="11">
        <v>949</v>
      </c>
      <c r="AA125" s="12">
        <v>930</v>
      </c>
      <c r="AB125" s="13">
        <f>AA125+Z125</f>
        <v>1879</v>
      </c>
      <c r="AC125" s="11"/>
      <c r="AD125" s="12"/>
      <c r="AE125" s="13">
        <f>AD125+AC125</f>
        <v>0</v>
      </c>
      <c r="AF125" s="11"/>
      <c r="AG125" s="12"/>
      <c r="AH125" s="13">
        <f>AG125+AF125</f>
        <v>0</v>
      </c>
    </row>
    <row r="126" spans="1:34" x14ac:dyDescent="0.2">
      <c r="A126" s="10">
        <v>32905</v>
      </c>
      <c r="B126" s="11">
        <f t="shared" si="67"/>
        <v>2509</v>
      </c>
      <c r="C126" s="12">
        <f t="shared" si="67"/>
        <v>2440</v>
      </c>
      <c r="D126" s="13">
        <f t="shared" ref="D126:D136" si="112">C126+B126</f>
        <v>4949</v>
      </c>
      <c r="E126" s="11"/>
      <c r="F126" s="12"/>
      <c r="G126" s="13">
        <f t="shared" ref="G126:G136" si="113">F126+E126</f>
        <v>0</v>
      </c>
      <c r="H126" s="11">
        <v>1613</v>
      </c>
      <c r="I126" s="12">
        <v>1587</v>
      </c>
      <c r="J126" s="13">
        <f t="shared" ref="J126:J136" si="114">I126+H126</f>
        <v>3200</v>
      </c>
      <c r="K126" s="11"/>
      <c r="L126" s="12"/>
      <c r="M126" s="13">
        <f t="shared" ref="M126:M136" si="115">L126+K126</f>
        <v>0</v>
      </c>
      <c r="N126" s="11"/>
      <c r="O126" s="12"/>
      <c r="P126" s="13">
        <f t="shared" ref="P126:P136" si="116">O126+N126</f>
        <v>0</v>
      </c>
      <c r="Q126" s="11"/>
      <c r="R126" s="12"/>
      <c r="S126" s="13">
        <f t="shared" ref="S126:S136" si="117">R126+Q126</f>
        <v>0</v>
      </c>
      <c r="T126" s="11"/>
      <c r="U126" s="12"/>
      <c r="V126" s="13">
        <f t="shared" ref="V126:V136" si="118">U126+T126</f>
        <v>0</v>
      </c>
      <c r="W126" s="11"/>
      <c r="X126" s="12"/>
      <c r="Y126" s="13">
        <f t="shared" ref="Y126:Y136" si="119">X126+W126</f>
        <v>0</v>
      </c>
      <c r="Z126" s="11">
        <v>896</v>
      </c>
      <c r="AA126" s="12">
        <v>853</v>
      </c>
      <c r="AB126" s="13">
        <f t="shared" ref="AB126:AB136" si="120">AA126+Z126</f>
        <v>1749</v>
      </c>
      <c r="AC126" s="11"/>
      <c r="AD126" s="12"/>
      <c r="AE126" s="13">
        <f t="shared" ref="AE126:AE136" si="121">AD126+AC126</f>
        <v>0</v>
      </c>
      <c r="AF126" s="11"/>
      <c r="AG126" s="12"/>
      <c r="AH126" s="13">
        <f t="shared" ref="AH126:AH136" si="122">AG126+AF126</f>
        <v>0</v>
      </c>
    </row>
    <row r="127" spans="1:34" x14ac:dyDescent="0.2">
      <c r="A127" s="10">
        <v>32933</v>
      </c>
      <c r="B127" s="11">
        <f t="shared" si="67"/>
        <v>2761</v>
      </c>
      <c r="C127" s="12">
        <f t="shared" si="67"/>
        <v>2913</v>
      </c>
      <c r="D127" s="13">
        <f t="shared" si="112"/>
        <v>5674</v>
      </c>
      <c r="E127" s="11"/>
      <c r="F127" s="12"/>
      <c r="G127" s="13">
        <f t="shared" si="113"/>
        <v>0</v>
      </c>
      <c r="H127" s="11">
        <v>1782</v>
      </c>
      <c r="I127" s="12">
        <v>1925</v>
      </c>
      <c r="J127" s="13">
        <f t="shared" si="114"/>
        <v>3707</v>
      </c>
      <c r="K127" s="11"/>
      <c r="L127" s="12"/>
      <c r="M127" s="13">
        <f t="shared" si="115"/>
        <v>0</v>
      </c>
      <c r="N127" s="11"/>
      <c r="O127" s="12"/>
      <c r="P127" s="13">
        <f t="shared" si="116"/>
        <v>0</v>
      </c>
      <c r="Q127" s="11"/>
      <c r="R127" s="12"/>
      <c r="S127" s="13">
        <f t="shared" si="117"/>
        <v>0</v>
      </c>
      <c r="T127" s="11"/>
      <c r="U127" s="12"/>
      <c r="V127" s="13">
        <f t="shared" si="118"/>
        <v>0</v>
      </c>
      <c r="W127" s="11"/>
      <c r="X127" s="12"/>
      <c r="Y127" s="13">
        <f t="shared" si="119"/>
        <v>0</v>
      </c>
      <c r="Z127" s="11">
        <v>979</v>
      </c>
      <c r="AA127" s="12">
        <v>988</v>
      </c>
      <c r="AB127" s="13">
        <f t="shared" si="120"/>
        <v>1967</v>
      </c>
      <c r="AC127" s="11"/>
      <c r="AD127" s="12"/>
      <c r="AE127" s="13">
        <f t="shared" si="121"/>
        <v>0</v>
      </c>
      <c r="AF127" s="11"/>
      <c r="AG127" s="12"/>
      <c r="AH127" s="13">
        <f t="shared" si="122"/>
        <v>0</v>
      </c>
    </row>
    <row r="128" spans="1:34" x14ac:dyDescent="0.2">
      <c r="A128" s="10">
        <v>32964</v>
      </c>
      <c r="B128" s="11">
        <f t="shared" si="67"/>
        <v>2741</v>
      </c>
      <c r="C128" s="12">
        <f t="shared" si="67"/>
        <v>2754</v>
      </c>
      <c r="D128" s="13">
        <f t="shared" si="112"/>
        <v>5495</v>
      </c>
      <c r="E128" s="11"/>
      <c r="F128" s="12"/>
      <c r="G128" s="13">
        <f t="shared" si="113"/>
        <v>0</v>
      </c>
      <c r="H128" s="11">
        <v>1775</v>
      </c>
      <c r="I128" s="12">
        <v>1769</v>
      </c>
      <c r="J128" s="13">
        <f t="shared" si="114"/>
        <v>3544</v>
      </c>
      <c r="K128" s="11"/>
      <c r="L128" s="12"/>
      <c r="M128" s="13">
        <f t="shared" si="115"/>
        <v>0</v>
      </c>
      <c r="N128" s="11"/>
      <c r="O128" s="12"/>
      <c r="P128" s="13">
        <f t="shared" si="116"/>
        <v>0</v>
      </c>
      <c r="Q128" s="11"/>
      <c r="R128" s="12"/>
      <c r="S128" s="13">
        <f t="shared" si="117"/>
        <v>0</v>
      </c>
      <c r="T128" s="11"/>
      <c r="U128" s="12"/>
      <c r="V128" s="13">
        <f t="shared" si="118"/>
        <v>0</v>
      </c>
      <c r="W128" s="11"/>
      <c r="X128" s="12"/>
      <c r="Y128" s="13">
        <f t="shared" si="119"/>
        <v>0</v>
      </c>
      <c r="Z128" s="11">
        <v>966</v>
      </c>
      <c r="AA128" s="12">
        <v>985</v>
      </c>
      <c r="AB128" s="13">
        <f t="shared" si="120"/>
        <v>1951</v>
      </c>
      <c r="AC128" s="11"/>
      <c r="AD128" s="12"/>
      <c r="AE128" s="13">
        <f t="shared" si="121"/>
        <v>0</v>
      </c>
      <c r="AF128" s="11"/>
      <c r="AG128" s="12"/>
      <c r="AH128" s="13">
        <f t="shared" si="122"/>
        <v>0</v>
      </c>
    </row>
    <row r="129" spans="1:34" x14ac:dyDescent="0.2">
      <c r="A129" s="10">
        <v>32994</v>
      </c>
      <c r="B129" s="11">
        <f t="shared" si="67"/>
        <v>3333</v>
      </c>
      <c r="C129" s="12">
        <f t="shared" si="67"/>
        <v>3273</v>
      </c>
      <c r="D129" s="13">
        <f t="shared" si="112"/>
        <v>6606</v>
      </c>
      <c r="E129" s="11"/>
      <c r="F129" s="12"/>
      <c r="G129" s="13">
        <f t="shared" si="113"/>
        <v>0</v>
      </c>
      <c r="H129" s="11">
        <v>2192</v>
      </c>
      <c r="I129" s="12">
        <v>2132</v>
      </c>
      <c r="J129" s="13">
        <f t="shared" si="114"/>
        <v>4324</v>
      </c>
      <c r="K129" s="11"/>
      <c r="L129" s="12"/>
      <c r="M129" s="13">
        <f t="shared" si="115"/>
        <v>0</v>
      </c>
      <c r="N129" s="11"/>
      <c r="O129" s="12"/>
      <c r="P129" s="13">
        <f t="shared" si="116"/>
        <v>0</v>
      </c>
      <c r="Q129" s="11"/>
      <c r="R129" s="12"/>
      <c r="S129" s="13">
        <f t="shared" si="117"/>
        <v>0</v>
      </c>
      <c r="T129" s="11"/>
      <c r="U129" s="12"/>
      <c r="V129" s="13">
        <f t="shared" si="118"/>
        <v>0</v>
      </c>
      <c r="W129" s="11"/>
      <c r="X129" s="12"/>
      <c r="Y129" s="13">
        <f t="shared" si="119"/>
        <v>0</v>
      </c>
      <c r="Z129" s="11">
        <v>1141</v>
      </c>
      <c r="AA129" s="12">
        <v>1141</v>
      </c>
      <c r="AB129" s="13">
        <f t="shared" si="120"/>
        <v>2282</v>
      </c>
      <c r="AC129" s="11"/>
      <c r="AD129" s="12"/>
      <c r="AE129" s="13">
        <f t="shared" si="121"/>
        <v>0</v>
      </c>
      <c r="AF129" s="11"/>
      <c r="AG129" s="12"/>
      <c r="AH129" s="13">
        <f t="shared" si="122"/>
        <v>0</v>
      </c>
    </row>
    <row r="130" spans="1:34" x14ac:dyDescent="0.2">
      <c r="A130" s="10">
        <v>33025</v>
      </c>
      <c r="B130" s="11">
        <f t="shared" si="67"/>
        <v>3253</v>
      </c>
      <c r="C130" s="12">
        <f t="shared" si="67"/>
        <v>3325</v>
      </c>
      <c r="D130" s="13">
        <f t="shared" si="112"/>
        <v>6578</v>
      </c>
      <c r="E130" s="11"/>
      <c r="F130" s="12"/>
      <c r="G130" s="13">
        <f t="shared" si="113"/>
        <v>0</v>
      </c>
      <c r="H130" s="11">
        <v>2142</v>
      </c>
      <c r="I130" s="12">
        <v>2162</v>
      </c>
      <c r="J130" s="13">
        <f t="shared" si="114"/>
        <v>4304</v>
      </c>
      <c r="K130" s="11"/>
      <c r="L130" s="12"/>
      <c r="M130" s="13">
        <f t="shared" si="115"/>
        <v>0</v>
      </c>
      <c r="N130" s="11"/>
      <c r="O130" s="12"/>
      <c r="P130" s="13">
        <f t="shared" si="116"/>
        <v>0</v>
      </c>
      <c r="Q130" s="11"/>
      <c r="R130" s="12"/>
      <c r="S130" s="13">
        <f t="shared" si="117"/>
        <v>0</v>
      </c>
      <c r="T130" s="11"/>
      <c r="U130" s="12"/>
      <c r="V130" s="13">
        <f t="shared" si="118"/>
        <v>0</v>
      </c>
      <c r="W130" s="11"/>
      <c r="X130" s="12"/>
      <c r="Y130" s="13">
        <f t="shared" si="119"/>
        <v>0</v>
      </c>
      <c r="Z130" s="11">
        <v>1111</v>
      </c>
      <c r="AA130" s="12">
        <v>1163</v>
      </c>
      <c r="AB130" s="13">
        <f t="shared" si="120"/>
        <v>2274</v>
      </c>
      <c r="AC130" s="11"/>
      <c r="AD130" s="12"/>
      <c r="AE130" s="13">
        <f t="shared" si="121"/>
        <v>0</v>
      </c>
      <c r="AF130" s="11"/>
      <c r="AG130" s="12"/>
      <c r="AH130" s="13">
        <f t="shared" si="122"/>
        <v>0</v>
      </c>
    </row>
    <row r="131" spans="1:34" x14ac:dyDescent="0.2">
      <c r="A131" s="10">
        <v>33055</v>
      </c>
      <c r="B131" s="11">
        <f t="shared" si="67"/>
        <v>3926</v>
      </c>
      <c r="C131" s="12">
        <f t="shared" si="67"/>
        <v>3841</v>
      </c>
      <c r="D131" s="13">
        <f t="shared" si="112"/>
        <v>7767</v>
      </c>
      <c r="E131" s="11"/>
      <c r="F131" s="12"/>
      <c r="G131" s="13">
        <f t="shared" si="113"/>
        <v>0</v>
      </c>
      <c r="H131" s="11">
        <v>2648</v>
      </c>
      <c r="I131" s="12">
        <v>2597</v>
      </c>
      <c r="J131" s="13">
        <f t="shared" si="114"/>
        <v>5245</v>
      </c>
      <c r="K131" s="11"/>
      <c r="L131" s="12"/>
      <c r="M131" s="13">
        <f t="shared" si="115"/>
        <v>0</v>
      </c>
      <c r="N131" s="11"/>
      <c r="O131" s="12"/>
      <c r="P131" s="13">
        <f t="shared" si="116"/>
        <v>0</v>
      </c>
      <c r="Q131" s="11"/>
      <c r="R131" s="12"/>
      <c r="S131" s="13">
        <f t="shared" si="117"/>
        <v>0</v>
      </c>
      <c r="T131" s="11"/>
      <c r="U131" s="12"/>
      <c r="V131" s="13">
        <f t="shared" si="118"/>
        <v>0</v>
      </c>
      <c r="W131" s="11"/>
      <c r="X131" s="12"/>
      <c r="Y131" s="13">
        <f t="shared" si="119"/>
        <v>0</v>
      </c>
      <c r="Z131" s="11">
        <v>1278</v>
      </c>
      <c r="AA131" s="12">
        <v>1244</v>
      </c>
      <c r="AB131" s="13">
        <f t="shared" si="120"/>
        <v>2522</v>
      </c>
      <c r="AC131" s="11"/>
      <c r="AD131" s="12"/>
      <c r="AE131" s="13">
        <f t="shared" si="121"/>
        <v>0</v>
      </c>
      <c r="AF131" s="11"/>
      <c r="AG131" s="12"/>
      <c r="AH131" s="13">
        <f t="shared" si="122"/>
        <v>0</v>
      </c>
    </row>
    <row r="132" spans="1:34" x14ac:dyDescent="0.2">
      <c r="A132" s="10">
        <v>33086</v>
      </c>
      <c r="B132" s="11">
        <f t="shared" si="67"/>
        <v>3900</v>
      </c>
      <c r="C132" s="12">
        <f t="shared" si="67"/>
        <v>3886</v>
      </c>
      <c r="D132" s="13">
        <f t="shared" si="112"/>
        <v>7786</v>
      </c>
      <c r="E132" s="11"/>
      <c r="F132" s="12"/>
      <c r="G132" s="13">
        <f t="shared" si="113"/>
        <v>0</v>
      </c>
      <c r="H132" s="11">
        <v>2545</v>
      </c>
      <c r="I132" s="12">
        <v>2515</v>
      </c>
      <c r="J132" s="13">
        <f t="shared" si="114"/>
        <v>5060</v>
      </c>
      <c r="K132" s="11"/>
      <c r="L132" s="12"/>
      <c r="M132" s="13">
        <f t="shared" si="115"/>
        <v>0</v>
      </c>
      <c r="N132" s="11"/>
      <c r="O132" s="12"/>
      <c r="P132" s="13">
        <f t="shared" si="116"/>
        <v>0</v>
      </c>
      <c r="Q132" s="11"/>
      <c r="R132" s="12"/>
      <c r="S132" s="13">
        <f t="shared" si="117"/>
        <v>0</v>
      </c>
      <c r="T132" s="11"/>
      <c r="U132" s="12"/>
      <c r="V132" s="13">
        <f t="shared" si="118"/>
        <v>0</v>
      </c>
      <c r="W132" s="11"/>
      <c r="X132" s="12"/>
      <c r="Y132" s="13">
        <f t="shared" si="119"/>
        <v>0</v>
      </c>
      <c r="Z132" s="11">
        <v>1355</v>
      </c>
      <c r="AA132" s="12">
        <v>1371</v>
      </c>
      <c r="AB132" s="13">
        <f t="shared" si="120"/>
        <v>2726</v>
      </c>
      <c r="AC132" s="11"/>
      <c r="AD132" s="12"/>
      <c r="AE132" s="13">
        <f t="shared" si="121"/>
        <v>0</v>
      </c>
      <c r="AF132" s="11"/>
      <c r="AG132" s="12"/>
      <c r="AH132" s="13">
        <f t="shared" si="122"/>
        <v>0</v>
      </c>
    </row>
    <row r="133" spans="1:34" x14ac:dyDescent="0.2">
      <c r="A133" s="10">
        <v>33117</v>
      </c>
      <c r="B133" s="11">
        <f t="shared" ref="B133:C196" si="123">+SUM(E133,H133,K133,N133,Q133,T133,W133,Z133,AC133,AF133)</f>
        <v>3963</v>
      </c>
      <c r="C133" s="12">
        <f t="shared" si="123"/>
        <v>3967</v>
      </c>
      <c r="D133" s="13">
        <f t="shared" si="112"/>
        <v>7930</v>
      </c>
      <c r="E133" s="11"/>
      <c r="F133" s="12"/>
      <c r="G133" s="13">
        <f t="shared" si="113"/>
        <v>0</v>
      </c>
      <c r="H133" s="11">
        <v>2744</v>
      </c>
      <c r="I133" s="12">
        <v>2771</v>
      </c>
      <c r="J133" s="13">
        <f t="shared" si="114"/>
        <v>5515</v>
      </c>
      <c r="K133" s="11"/>
      <c r="L133" s="12"/>
      <c r="M133" s="13">
        <f t="shared" si="115"/>
        <v>0</v>
      </c>
      <c r="N133" s="11"/>
      <c r="O133" s="12"/>
      <c r="P133" s="13">
        <f t="shared" si="116"/>
        <v>0</v>
      </c>
      <c r="Q133" s="11"/>
      <c r="R133" s="12"/>
      <c r="S133" s="13">
        <f t="shared" si="117"/>
        <v>0</v>
      </c>
      <c r="T133" s="11"/>
      <c r="U133" s="12"/>
      <c r="V133" s="13">
        <f t="shared" si="118"/>
        <v>0</v>
      </c>
      <c r="W133" s="11"/>
      <c r="X133" s="12"/>
      <c r="Y133" s="13">
        <f t="shared" si="119"/>
        <v>0</v>
      </c>
      <c r="Z133" s="11">
        <v>1219</v>
      </c>
      <c r="AA133" s="12">
        <v>1196</v>
      </c>
      <c r="AB133" s="13">
        <f t="shared" si="120"/>
        <v>2415</v>
      </c>
      <c r="AC133" s="11"/>
      <c r="AD133" s="12"/>
      <c r="AE133" s="13">
        <f t="shared" si="121"/>
        <v>0</v>
      </c>
      <c r="AF133" s="11"/>
      <c r="AG133" s="12"/>
      <c r="AH133" s="13">
        <f t="shared" si="122"/>
        <v>0</v>
      </c>
    </row>
    <row r="134" spans="1:34" x14ac:dyDescent="0.2">
      <c r="A134" s="10">
        <v>33147</v>
      </c>
      <c r="B134" s="11">
        <f t="shared" si="123"/>
        <v>3921</v>
      </c>
      <c r="C134" s="12">
        <f t="shared" si="123"/>
        <v>3974</v>
      </c>
      <c r="D134" s="13">
        <f t="shared" si="112"/>
        <v>7895</v>
      </c>
      <c r="E134" s="11"/>
      <c r="F134" s="12"/>
      <c r="G134" s="13">
        <f t="shared" si="113"/>
        <v>0</v>
      </c>
      <c r="H134" s="11">
        <v>2684</v>
      </c>
      <c r="I134" s="12">
        <v>2763</v>
      </c>
      <c r="J134" s="13">
        <f t="shared" si="114"/>
        <v>5447</v>
      </c>
      <c r="K134" s="11"/>
      <c r="L134" s="12"/>
      <c r="M134" s="13">
        <f t="shared" si="115"/>
        <v>0</v>
      </c>
      <c r="N134" s="11"/>
      <c r="O134" s="12"/>
      <c r="P134" s="13">
        <f t="shared" si="116"/>
        <v>0</v>
      </c>
      <c r="Q134" s="11"/>
      <c r="R134" s="12"/>
      <c r="S134" s="13">
        <f t="shared" si="117"/>
        <v>0</v>
      </c>
      <c r="T134" s="11"/>
      <c r="U134" s="12"/>
      <c r="V134" s="13">
        <f t="shared" si="118"/>
        <v>0</v>
      </c>
      <c r="W134" s="11"/>
      <c r="X134" s="12"/>
      <c r="Y134" s="13">
        <f t="shared" si="119"/>
        <v>0</v>
      </c>
      <c r="Z134" s="11">
        <v>1237</v>
      </c>
      <c r="AA134" s="12">
        <v>1211</v>
      </c>
      <c r="AB134" s="13">
        <f t="shared" si="120"/>
        <v>2448</v>
      </c>
      <c r="AC134" s="11"/>
      <c r="AD134" s="12"/>
      <c r="AE134" s="13">
        <f t="shared" si="121"/>
        <v>0</v>
      </c>
      <c r="AF134" s="11"/>
      <c r="AG134" s="12"/>
      <c r="AH134" s="13">
        <f t="shared" si="122"/>
        <v>0</v>
      </c>
    </row>
    <row r="135" spans="1:34" x14ac:dyDescent="0.2">
      <c r="A135" s="10">
        <v>33178</v>
      </c>
      <c r="B135" s="11">
        <f t="shared" si="123"/>
        <v>3482</v>
      </c>
      <c r="C135" s="12">
        <f t="shared" si="123"/>
        <v>3656</v>
      </c>
      <c r="D135" s="13">
        <f t="shared" si="112"/>
        <v>7138</v>
      </c>
      <c r="E135" s="11"/>
      <c r="F135" s="12"/>
      <c r="G135" s="13">
        <f t="shared" si="113"/>
        <v>0</v>
      </c>
      <c r="H135" s="11">
        <v>2383</v>
      </c>
      <c r="I135" s="12">
        <v>2581</v>
      </c>
      <c r="J135" s="13">
        <f t="shared" si="114"/>
        <v>4964</v>
      </c>
      <c r="K135" s="11"/>
      <c r="L135" s="12"/>
      <c r="M135" s="13">
        <f t="shared" si="115"/>
        <v>0</v>
      </c>
      <c r="N135" s="11"/>
      <c r="O135" s="12"/>
      <c r="P135" s="13">
        <f t="shared" si="116"/>
        <v>0</v>
      </c>
      <c r="Q135" s="11"/>
      <c r="R135" s="12"/>
      <c r="S135" s="13">
        <f t="shared" si="117"/>
        <v>0</v>
      </c>
      <c r="T135" s="11"/>
      <c r="U135" s="12"/>
      <c r="V135" s="13">
        <f t="shared" si="118"/>
        <v>0</v>
      </c>
      <c r="W135" s="11"/>
      <c r="X135" s="12"/>
      <c r="Y135" s="13">
        <f t="shared" si="119"/>
        <v>0</v>
      </c>
      <c r="Z135" s="11">
        <v>1099</v>
      </c>
      <c r="AA135" s="12">
        <v>1075</v>
      </c>
      <c r="AB135" s="13">
        <f t="shared" si="120"/>
        <v>2174</v>
      </c>
      <c r="AC135" s="11"/>
      <c r="AD135" s="12"/>
      <c r="AE135" s="13">
        <f t="shared" si="121"/>
        <v>0</v>
      </c>
      <c r="AF135" s="11"/>
      <c r="AG135" s="12"/>
      <c r="AH135" s="13">
        <f t="shared" si="122"/>
        <v>0</v>
      </c>
    </row>
    <row r="136" spans="1:34" s="18" customFormat="1" ht="12" thickBot="1" x14ac:dyDescent="0.25">
      <c r="A136" s="14">
        <v>33208</v>
      </c>
      <c r="B136" s="15">
        <f t="shared" si="123"/>
        <v>3357</v>
      </c>
      <c r="C136" s="16">
        <f t="shared" si="123"/>
        <v>3362</v>
      </c>
      <c r="D136" s="17">
        <f t="shared" si="112"/>
        <v>6719</v>
      </c>
      <c r="E136" s="15"/>
      <c r="F136" s="16"/>
      <c r="G136" s="17">
        <f t="shared" si="113"/>
        <v>0</v>
      </c>
      <c r="H136" s="15">
        <v>2372</v>
      </c>
      <c r="I136" s="16">
        <v>2372</v>
      </c>
      <c r="J136" s="17">
        <f t="shared" si="114"/>
        <v>4744</v>
      </c>
      <c r="K136" s="15"/>
      <c r="L136" s="16"/>
      <c r="M136" s="17">
        <f t="shared" si="115"/>
        <v>0</v>
      </c>
      <c r="N136" s="15"/>
      <c r="O136" s="16"/>
      <c r="P136" s="17">
        <f t="shared" si="116"/>
        <v>0</v>
      </c>
      <c r="Q136" s="15"/>
      <c r="R136" s="16"/>
      <c r="S136" s="17">
        <f t="shared" si="117"/>
        <v>0</v>
      </c>
      <c r="T136" s="15"/>
      <c r="U136" s="16"/>
      <c r="V136" s="17">
        <f t="shared" si="118"/>
        <v>0</v>
      </c>
      <c r="W136" s="15"/>
      <c r="X136" s="16"/>
      <c r="Y136" s="17">
        <f t="shared" si="119"/>
        <v>0</v>
      </c>
      <c r="Z136" s="15">
        <v>985</v>
      </c>
      <c r="AA136" s="16">
        <v>990</v>
      </c>
      <c r="AB136" s="17">
        <f t="shared" si="120"/>
        <v>1975</v>
      </c>
      <c r="AC136" s="15"/>
      <c r="AD136" s="16"/>
      <c r="AE136" s="17">
        <f t="shared" si="121"/>
        <v>0</v>
      </c>
      <c r="AF136" s="15"/>
      <c r="AG136" s="16"/>
      <c r="AH136" s="17">
        <f t="shared" si="122"/>
        <v>0</v>
      </c>
    </row>
    <row r="137" spans="1:34" x14ac:dyDescent="0.2">
      <c r="A137" s="10">
        <v>33239</v>
      </c>
      <c r="B137" s="11">
        <f t="shared" si="123"/>
        <v>3422</v>
      </c>
      <c r="C137" s="12">
        <f t="shared" si="123"/>
        <v>3457</v>
      </c>
      <c r="D137" s="13">
        <f>C137+B137</f>
        <v>6879</v>
      </c>
      <c r="E137" s="11"/>
      <c r="F137" s="12"/>
      <c r="G137" s="13">
        <f>F137+E137</f>
        <v>0</v>
      </c>
      <c r="H137" s="11">
        <v>2411</v>
      </c>
      <c r="I137" s="12">
        <v>2440</v>
      </c>
      <c r="J137" s="13">
        <f>I137+H137</f>
        <v>4851</v>
      </c>
      <c r="K137" s="11"/>
      <c r="L137" s="12"/>
      <c r="M137" s="13">
        <f>L137+K137</f>
        <v>0</v>
      </c>
      <c r="N137" s="11"/>
      <c r="O137" s="12"/>
      <c r="P137" s="13">
        <f>O137+N137</f>
        <v>0</v>
      </c>
      <c r="Q137" s="11"/>
      <c r="R137" s="12"/>
      <c r="S137" s="13">
        <f>R137+Q137</f>
        <v>0</v>
      </c>
      <c r="T137" s="11"/>
      <c r="U137" s="12"/>
      <c r="V137" s="13">
        <f>U137+T137</f>
        <v>0</v>
      </c>
      <c r="W137" s="11"/>
      <c r="X137" s="12"/>
      <c r="Y137" s="13">
        <f>X137+W137</f>
        <v>0</v>
      </c>
      <c r="Z137" s="11">
        <v>1011</v>
      </c>
      <c r="AA137" s="12">
        <v>1017</v>
      </c>
      <c r="AB137" s="13">
        <f>AA137+Z137</f>
        <v>2028</v>
      </c>
      <c r="AC137" s="11"/>
      <c r="AD137" s="12"/>
      <c r="AE137" s="13">
        <f>AD137+AC137</f>
        <v>0</v>
      </c>
      <c r="AF137" s="11"/>
      <c r="AG137" s="12"/>
      <c r="AH137" s="13">
        <f>AG137+AF137</f>
        <v>0</v>
      </c>
    </row>
    <row r="138" spans="1:34" x14ac:dyDescent="0.2">
      <c r="A138" s="10">
        <v>33270</v>
      </c>
      <c r="B138" s="11">
        <f t="shared" si="123"/>
        <v>2970</v>
      </c>
      <c r="C138" s="12">
        <f t="shared" si="123"/>
        <v>2924</v>
      </c>
      <c r="D138" s="13">
        <f t="shared" ref="D138:D148" si="124">C138+B138</f>
        <v>5894</v>
      </c>
      <c r="E138" s="11"/>
      <c r="F138" s="12"/>
      <c r="G138" s="13">
        <f t="shared" ref="G138:G148" si="125">F138+E138</f>
        <v>0</v>
      </c>
      <c r="H138" s="11">
        <v>2045</v>
      </c>
      <c r="I138" s="12">
        <v>2014</v>
      </c>
      <c r="J138" s="13">
        <f t="shared" ref="J138:J148" si="126">I138+H138</f>
        <v>4059</v>
      </c>
      <c r="K138" s="11"/>
      <c r="L138" s="12"/>
      <c r="M138" s="13">
        <f t="shared" ref="M138:M148" si="127">L138+K138</f>
        <v>0</v>
      </c>
      <c r="N138" s="11"/>
      <c r="O138" s="12"/>
      <c r="P138" s="13">
        <f t="shared" ref="P138:P148" si="128">O138+N138</f>
        <v>0</v>
      </c>
      <c r="Q138" s="11"/>
      <c r="R138" s="12"/>
      <c r="S138" s="13">
        <f t="shared" ref="S138:S148" si="129">R138+Q138</f>
        <v>0</v>
      </c>
      <c r="T138" s="11"/>
      <c r="U138" s="12"/>
      <c r="V138" s="13">
        <f t="shared" ref="V138:V148" si="130">U138+T138</f>
        <v>0</v>
      </c>
      <c r="W138" s="11"/>
      <c r="X138" s="12"/>
      <c r="Y138" s="13">
        <f t="shared" ref="Y138:Y148" si="131">X138+W138</f>
        <v>0</v>
      </c>
      <c r="Z138" s="11">
        <v>925</v>
      </c>
      <c r="AA138" s="12">
        <v>910</v>
      </c>
      <c r="AB138" s="13">
        <f t="shared" ref="AB138:AB148" si="132">AA138+Z138</f>
        <v>1835</v>
      </c>
      <c r="AC138" s="11"/>
      <c r="AD138" s="12"/>
      <c r="AE138" s="13">
        <f t="shared" ref="AE138:AE148" si="133">AD138+AC138</f>
        <v>0</v>
      </c>
      <c r="AF138" s="11"/>
      <c r="AG138" s="12"/>
      <c r="AH138" s="13">
        <f t="shared" ref="AH138:AH148" si="134">AG138+AF138</f>
        <v>0</v>
      </c>
    </row>
    <row r="139" spans="1:34" x14ac:dyDescent="0.2">
      <c r="A139" s="10">
        <v>33298</v>
      </c>
      <c r="B139" s="11">
        <f t="shared" si="123"/>
        <v>3426</v>
      </c>
      <c r="C139" s="12">
        <f t="shared" si="123"/>
        <v>3464</v>
      </c>
      <c r="D139" s="13">
        <f t="shared" si="124"/>
        <v>6890</v>
      </c>
      <c r="E139" s="11"/>
      <c r="F139" s="12"/>
      <c r="G139" s="13">
        <f t="shared" si="125"/>
        <v>0</v>
      </c>
      <c r="H139" s="11">
        <v>2406</v>
      </c>
      <c r="I139" s="12">
        <v>2493</v>
      </c>
      <c r="J139" s="13">
        <f t="shared" si="126"/>
        <v>4899</v>
      </c>
      <c r="K139" s="11"/>
      <c r="L139" s="12"/>
      <c r="M139" s="13">
        <f t="shared" si="127"/>
        <v>0</v>
      </c>
      <c r="N139" s="11"/>
      <c r="O139" s="12"/>
      <c r="P139" s="13">
        <f t="shared" si="128"/>
        <v>0</v>
      </c>
      <c r="Q139" s="11"/>
      <c r="R139" s="12"/>
      <c r="S139" s="13">
        <f t="shared" si="129"/>
        <v>0</v>
      </c>
      <c r="T139" s="11"/>
      <c r="U139" s="12"/>
      <c r="V139" s="13">
        <f t="shared" si="130"/>
        <v>0</v>
      </c>
      <c r="W139" s="11"/>
      <c r="X139" s="12"/>
      <c r="Y139" s="13">
        <f t="shared" si="131"/>
        <v>0</v>
      </c>
      <c r="Z139" s="11">
        <v>1020</v>
      </c>
      <c r="AA139" s="12">
        <v>971</v>
      </c>
      <c r="AB139" s="13">
        <f t="shared" si="132"/>
        <v>1991</v>
      </c>
      <c r="AC139" s="11"/>
      <c r="AD139" s="12"/>
      <c r="AE139" s="13">
        <f t="shared" si="133"/>
        <v>0</v>
      </c>
      <c r="AF139" s="11"/>
      <c r="AG139" s="12"/>
      <c r="AH139" s="13">
        <f t="shared" si="134"/>
        <v>0</v>
      </c>
    </row>
    <row r="140" spans="1:34" x14ac:dyDescent="0.2">
      <c r="A140" s="10">
        <v>33329</v>
      </c>
      <c r="B140" s="11">
        <f t="shared" si="123"/>
        <v>3831</v>
      </c>
      <c r="C140" s="12">
        <f t="shared" si="123"/>
        <v>3805</v>
      </c>
      <c r="D140" s="13">
        <f t="shared" si="124"/>
        <v>7636</v>
      </c>
      <c r="E140" s="11"/>
      <c r="F140" s="12"/>
      <c r="G140" s="13">
        <f t="shared" si="125"/>
        <v>0</v>
      </c>
      <c r="H140" s="11">
        <v>2641</v>
      </c>
      <c r="I140" s="12">
        <v>2557</v>
      </c>
      <c r="J140" s="13">
        <f t="shared" si="126"/>
        <v>5198</v>
      </c>
      <c r="K140" s="11"/>
      <c r="L140" s="12"/>
      <c r="M140" s="13">
        <f t="shared" si="127"/>
        <v>0</v>
      </c>
      <c r="N140" s="11"/>
      <c r="O140" s="12"/>
      <c r="P140" s="13">
        <f t="shared" si="128"/>
        <v>0</v>
      </c>
      <c r="Q140" s="11"/>
      <c r="R140" s="12"/>
      <c r="S140" s="13">
        <f t="shared" si="129"/>
        <v>0</v>
      </c>
      <c r="T140" s="11"/>
      <c r="U140" s="12"/>
      <c r="V140" s="13">
        <f t="shared" si="130"/>
        <v>0</v>
      </c>
      <c r="W140" s="11"/>
      <c r="X140" s="12"/>
      <c r="Y140" s="13">
        <f t="shared" si="131"/>
        <v>0</v>
      </c>
      <c r="Z140" s="11">
        <v>1190</v>
      </c>
      <c r="AA140" s="12">
        <v>1248</v>
      </c>
      <c r="AB140" s="13">
        <f t="shared" si="132"/>
        <v>2438</v>
      </c>
      <c r="AC140" s="11"/>
      <c r="AD140" s="12"/>
      <c r="AE140" s="13">
        <f t="shared" si="133"/>
        <v>0</v>
      </c>
      <c r="AF140" s="11"/>
      <c r="AG140" s="12"/>
      <c r="AH140" s="13">
        <f t="shared" si="134"/>
        <v>0</v>
      </c>
    </row>
    <row r="141" spans="1:34" x14ac:dyDescent="0.2">
      <c r="A141" s="10">
        <v>33359</v>
      </c>
      <c r="B141" s="11">
        <f t="shared" si="123"/>
        <v>4014</v>
      </c>
      <c r="C141" s="12">
        <f t="shared" si="123"/>
        <v>4084</v>
      </c>
      <c r="D141" s="13">
        <f t="shared" si="124"/>
        <v>8098</v>
      </c>
      <c r="E141" s="11"/>
      <c r="F141" s="12"/>
      <c r="G141" s="13">
        <f t="shared" si="125"/>
        <v>0</v>
      </c>
      <c r="H141" s="11">
        <v>2692</v>
      </c>
      <c r="I141" s="12">
        <v>2771</v>
      </c>
      <c r="J141" s="13">
        <f t="shared" si="126"/>
        <v>5463</v>
      </c>
      <c r="K141" s="11"/>
      <c r="L141" s="12"/>
      <c r="M141" s="13">
        <f t="shared" si="127"/>
        <v>0</v>
      </c>
      <c r="N141" s="11"/>
      <c r="O141" s="12"/>
      <c r="P141" s="13">
        <f t="shared" si="128"/>
        <v>0</v>
      </c>
      <c r="Q141" s="11"/>
      <c r="R141" s="12"/>
      <c r="S141" s="13">
        <f t="shared" si="129"/>
        <v>0</v>
      </c>
      <c r="T141" s="11"/>
      <c r="U141" s="12"/>
      <c r="V141" s="13">
        <f t="shared" si="130"/>
        <v>0</v>
      </c>
      <c r="W141" s="11"/>
      <c r="X141" s="12"/>
      <c r="Y141" s="13">
        <f t="shared" si="131"/>
        <v>0</v>
      </c>
      <c r="Z141" s="11">
        <v>1322</v>
      </c>
      <c r="AA141" s="12">
        <v>1313</v>
      </c>
      <c r="AB141" s="13">
        <f t="shared" si="132"/>
        <v>2635</v>
      </c>
      <c r="AC141" s="11"/>
      <c r="AD141" s="12"/>
      <c r="AE141" s="13">
        <f t="shared" si="133"/>
        <v>0</v>
      </c>
      <c r="AF141" s="11"/>
      <c r="AG141" s="12"/>
      <c r="AH141" s="13">
        <f t="shared" si="134"/>
        <v>0</v>
      </c>
    </row>
    <row r="142" spans="1:34" x14ac:dyDescent="0.2">
      <c r="A142" s="10">
        <v>33390</v>
      </c>
      <c r="B142" s="11">
        <f t="shared" si="123"/>
        <v>4531</v>
      </c>
      <c r="C142" s="12">
        <f t="shared" si="123"/>
        <v>4605</v>
      </c>
      <c r="D142" s="13">
        <f t="shared" si="124"/>
        <v>9136</v>
      </c>
      <c r="E142" s="11"/>
      <c r="F142" s="12"/>
      <c r="G142" s="13">
        <f t="shared" si="125"/>
        <v>0</v>
      </c>
      <c r="H142" s="11">
        <v>3080</v>
      </c>
      <c r="I142" s="12">
        <v>3130</v>
      </c>
      <c r="J142" s="13">
        <f t="shared" si="126"/>
        <v>6210</v>
      </c>
      <c r="K142" s="11"/>
      <c r="L142" s="12"/>
      <c r="M142" s="13">
        <f t="shared" si="127"/>
        <v>0</v>
      </c>
      <c r="N142" s="11"/>
      <c r="O142" s="12"/>
      <c r="P142" s="13">
        <f t="shared" si="128"/>
        <v>0</v>
      </c>
      <c r="Q142" s="11"/>
      <c r="R142" s="12"/>
      <c r="S142" s="13">
        <f t="shared" si="129"/>
        <v>0</v>
      </c>
      <c r="T142" s="11"/>
      <c r="U142" s="12"/>
      <c r="V142" s="13">
        <f t="shared" si="130"/>
        <v>0</v>
      </c>
      <c r="W142" s="11"/>
      <c r="X142" s="12"/>
      <c r="Y142" s="13">
        <f t="shared" si="131"/>
        <v>0</v>
      </c>
      <c r="Z142" s="11">
        <v>1451</v>
      </c>
      <c r="AA142" s="12">
        <v>1475</v>
      </c>
      <c r="AB142" s="13">
        <f t="shared" si="132"/>
        <v>2926</v>
      </c>
      <c r="AC142" s="11"/>
      <c r="AD142" s="12"/>
      <c r="AE142" s="13">
        <f t="shared" si="133"/>
        <v>0</v>
      </c>
      <c r="AF142" s="11"/>
      <c r="AG142" s="12"/>
      <c r="AH142" s="13">
        <f t="shared" si="134"/>
        <v>0</v>
      </c>
    </row>
    <row r="143" spans="1:34" x14ac:dyDescent="0.2">
      <c r="A143" s="10">
        <v>33420</v>
      </c>
      <c r="B143" s="11">
        <f t="shared" si="123"/>
        <v>5138</v>
      </c>
      <c r="C143" s="12">
        <f t="shared" si="123"/>
        <v>5110</v>
      </c>
      <c r="D143" s="13">
        <f t="shared" si="124"/>
        <v>10248</v>
      </c>
      <c r="E143" s="11"/>
      <c r="F143" s="12"/>
      <c r="G143" s="13">
        <f t="shared" si="125"/>
        <v>0</v>
      </c>
      <c r="H143" s="11">
        <v>3742</v>
      </c>
      <c r="I143" s="12">
        <v>3598</v>
      </c>
      <c r="J143" s="13">
        <f t="shared" si="126"/>
        <v>7340</v>
      </c>
      <c r="K143" s="11"/>
      <c r="L143" s="12"/>
      <c r="M143" s="13">
        <f t="shared" si="127"/>
        <v>0</v>
      </c>
      <c r="N143" s="11"/>
      <c r="O143" s="12"/>
      <c r="P143" s="13">
        <f t="shared" si="128"/>
        <v>0</v>
      </c>
      <c r="Q143" s="11"/>
      <c r="R143" s="12"/>
      <c r="S143" s="13">
        <f t="shared" si="129"/>
        <v>0</v>
      </c>
      <c r="T143" s="11"/>
      <c r="U143" s="12"/>
      <c r="V143" s="13">
        <f t="shared" si="130"/>
        <v>0</v>
      </c>
      <c r="W143" s="11"/>
      <c r="X143" s="12"/>
      <c r="Y143" s="13">
        <f t="shared" si="131"/>
        <v>0</v>
      </c>
      <c r="Z143" s="11">
        <v>1396</v>
      </c>
      <c r="AA143" s="12">
        <v>1512</v>
      </c>
      <c r="AB143" s="13">
        <f t="shared" si="132"/>
        <v>2908</v>
      </c>
      <c r="AC143" s="11"/>
      <c r="AD143" s="12"/>
      <c r="AE143" s="13">
        <f t="shared" si="133"/>
        <v>0</v>
      </c>
      <c r="AF143" s="11"/>
      <c r="AG143" s="12"/>
      <c r="AH143" s="13">
        <f t="shared" si="134"/>
        <v>0</v>
      </c>
    </row>
    <row r="144" spans="1:34" x14ac:dyDescent="0.2">
      <c r="A144" s="10">
        <v>33451</v>
      </c>
      <c r="B144" s="11">
        <f t="shared" si="123"/>
        <v>4915</v>
      </c>
      <c r="C144" s="12">
        <f t="shared" si="123"/>
        <v>4943</v>
      </c>
      <c r="D144" s="13">
        <f t="shared" si="124"/>
        <v>9858</v>
      </c>
      <c r="E144" s="11"/>
      <c r="F144" s="12"/>
      <c r="G144" s="13">
        <f t="shared" si="125"/>
        <v>0</v>
      </c>
      <c r="H144" s="11">
        <v>3346</v>
      </c>
      <c r="I144" s="12">
        <v>3390</v>
      </c>
      <c r="J144" s="13">
        <f t="shared" si="126"/>
        <v>6736</v>
      </c>
      <c r="K144" s="11"/>
      <c r="L144" s="12"/>
      <c r="M144" s="13">
        <f t="shared" si="127"/>
        <v>0</v>
      </c>
      <c r="N144" s="11"/>
      <c r="O144" s="12"/>
      <c r="P144" s="13">
        <f t="shared" si="128"/>
        <v>0</v>
      </c>
      <c r="Q144" s="11"/>
      <c r="R144" s="12"/>
      <c r="S144" s="13">
        <f t="shared" si="129"/>
        <v>0</v>
      </c>
      <c r="T144" s="11"/>
      <c r="U144" s="12"/>
      <c r="V144" s="13">
        <f t="shared" si="130"/>
        <v>0</v>
      </c>
      <c r="W144" s="11"/>
      <c r="X144" s="12"/>
      <c r="Y144" s="13">
        <f t="shared" si="131"/>
        <v>0</v>
      </c>
      <c r="Z144" s="11">
        <v>1569</v>
      </c>
      <c r="AA144" s="12">
        <v>1553</v>
      </c>
      <c r="AB144" s="13">
        <f t="shared" si="132"/>
        <v>3122</v>
      </c>
      <c r="AC144" s="11"/>
      <c r="AD144" s="12"/>
      <c r="AE144" s="13">
        <f t="shared" si="133"/>
        <v>0</v>
      </c>
      <c r="AF144" s="11"/>
      <c r="AG144" s="12"/>
      <c r="AH144" s="13">
        <f t="shared" si="134"/>
        <v>0</v>
      </c>
    </row>
    <row r="145" spans="1:34" x14ac:dyDescent="0.2">
      <c r="A145" s="10">
        <v>33482</v>
      </c>
      <c r="B145" s="11">
        <f t="shared" si="123"/>
        <v>4301</v>
      </c>
      <c r="C145" s="12">
        <f t="shared" si="123"/>
        <v>4362</v>
      </c>
      <c r="D145" s="13">
        <f t="shared" si="124"/>
        <v>8663</v>
      </c>
      <c r="E145" s="11"/>
      <c r="F145" s="12"/>
      <c r="G145" s="13">
        <f t="shared" si="125"/>
        <v>0</v>
      </c>
      <c r="H145" s="11">
        <v>2955</v>
      </c>
      <c r="I145" s="12">
        <v>3042</v>
      </c>
      <c r="J145" s="13">
        <f t="shared" si="126"/>
        <v>5997</v>
      </c>
      <c r="K145" s="11"/>
      <c r="L145" s="12"/>
      <c r="M145" s="13">
        <f t="shared" si="127"/>
        <v>0</v>
      </c>
      <c r="N145" s="11"/>
      <c r="O145" s="12"/>
      <c r="P145" s="13">
        <f t="shared" si="128"/>
        <v>0</v>
      </c>
      <c r="Q145" s="11"/>
      <c r="R145" s="12"/>
      <c r="S145" s="13">
        <f t="shared" si="129"/>
        <v>0</v>
      </c>
      <c r="T145" s="11"/>
      <c r="U145" s="12"/>
      <c r="V145" s="13">
        <f t="shared" si="130"/>
        <v>0</v>
      </c>
      <c r="W145" s="11"/>
      <c r="X145" s="12"/>
      <c r="Y145" s="13">
        <f t="shared" si="131"/>
        <v>0</v>
      </c>
      <c r="Z145" s="11">
        <v>1346</v>
      </c>
      <c r="AA145" s="12">
        <v>1320</v>
      </c>
      <c r="AB145" s="13">
        <f t="shared" si="132"/>
        <v>2666</v>
      </c>
      <c r="AC145" s="11"/>
      <c r="AD145" s="12"/>
      <c r="AE145" s="13">
        <f t="shared" si="133"/>
        <v>0</v>
      </c>
      <c r="AF145" s="11"/>
      <c r="AG145" s="12"/>
      <c r="AH145" s="13">
        <f t="shared" si="134"/>
        <v>0</v>
      </c>
    </row>
    <row r="146" spans="1:34" x14ac:dyDescent="0.2">
      <c r="A146" s="10">
        <v>33512</v>
      </c>
      <c r="B146" s="11">
        <f t="shared" si="123"/>
        <v>4283</v>
      </c>
      <c r="C146" s="12">
        <f t="shared" si="123"/>
        <v>4313</v>
      </c>
      <c r="D146" s="13">
        <f t="shared" si="124"/>
        <v>8596</v>
      </c>
      <c r="E146" s="11"/>
      <c r="F146" s="12"/>
      <c r="G146" s="13">
        <f t="shared" si="125"/>
        <v>0</v>
      </c>
      <c r="H146" s="11">
        <v>3018</v>
      </c>
      <c r="I146" s="12">
        <v>3134</v>
      </c>
      <c r="J146" s="13">
        <f t="shared" si="126"/>
        <v>6152</v>
      </c>
      <c r="K146" s="11"/>
      <c r="L146" s="12"/>
      <c r="M146" s="13">
        <f t="shared" si="127"/>
        <v>0</v>
      </c>
      <c r="N146" s="11"/>
      <c r="O146" s="12"/>
      <c r="P146" s="13">
        <f t="shared" si="128"/>
        <v>0</v>
      </c>
      <c r="Q146" s="11"/>
      <c r="R146" s="12"/>
      <c r="S146" s="13">
        <f t="shared" si="129"/>
        <v>0</v>
      </c>
      <c r="T146" s="11"/>
      <c r="U146" s="12"/>
      <c r="V146" s="13">
        <f t="shared" si="130"/>
        <v>0</v>
      </c>
      <c r="W146" s="11"/>
      <c r="X146" s="12"/>
      <c r="Y146" s="13">
        <f t="shared" si="131"/>
        <v>0</v>
      </c>
      <c r="Z146" s="11">
        <v>1265</v>
      </c>
      <c r="AA146" s="12">
        <v>1179</v>
      </c>
      <c r="AB146" s="13">
        <f t="shared" si="132"/>
        <v>2444</v>
      </c>
      <c r="AC146" s="11"/>
      <c r="AD146" s="12"/>
      <c r="AE146" s="13">
        <f t="shared" si="133"/>
        <v>0</v>
      </c>
      <c r="AF146" s="11"/>
      <c r="AG146" s="12"/>
      <c r="AH146" s="13">
        <f t="shared" si="134"/>
        <v>0</v>
      </c>
    </row>
    <row r="147" spans="1:34" x14ac:dyDescent="0.2">
      <c r="A147" s="10">
        <v>33543</v>
      </c>
      <c r="B147" s="11">
        <f t="shared" si="123"/>
        <v>3890</v>
      </c>
      <c r="C147" s="12">
        <f t="shared" si="123"/>
        <v>3938</v>
      </c>
      <c r="D147" s="13">
        <f t="shared" si="124"/>
        <v>7828</v>
      </c>
      <c r="E147" s="11"/>
      <c r="F147" s="12"/>
      <c r="G147" s="13">
        <f t="shared" si="125"/>
        <v>0</v>
      </c>
      <c r="H147" s="11">
        <v>2663</v>
      </c>
      <c r="I147" s="12">
        <v>2756</v>
      </c>
      <c r="J147" s="13">
        <f t="shared" si="126"/>
        <v>5419</v>
      </c>
      <c r="K147" s="11"/>
      <c r="L147" s="12"/>
      <c r="M147" s="13">
        <f t="shared" si="127"/>
        <v>0</v>
      </c>
      <c r="N147" s="11"/>
      <c r="O147" s="12"/>
      <c r="P147" s="13">
        <f t="shared" si="128"/>
        <v>0</v>
      </c>
      <c r="Q147" s="11"/>
      <c r="R147" s="12"/>
      <c r="S147" s="13">
        <f t="shared" si="129"/>
        <v>0</v>
      </c>
      <c r="T147" s="11"/>
      <c r="U147" s="12"/>
      <c r="V147" s="13">
        <f t="shared" si="130"/>
        <v>0</v>
      </c>
      <c r="W147" s="11"/>
      <c r="X147" s="12"/>
      <c r="Y147" s="13">
        <f t="shared" si="131"/>
        <v>0</v>
      </c>
      <c r="Z147" s="11">
        <v>1227</v>
      </c>
      <c r="AA147" s="12">
        <v>1182</v>
      </c>
      <c r="AB147" s="13">
        <f t="shared" si="132"/>
        <v>2409</v>
      </c>
      <c r="AC147" s="11"/>
      <c r="AD147" s="12"/>
      <c r="AE147" s="13">
        <f t="shared" si="133"/>
        <v>0</v>
      </c>
      <c r="AF147" s="11"/>
      <c r="AG147" s="12"/>
      <c r="AH147" s="13">
        <f t="shared" si="134"/>
        <v>0</v>
      </c>
    </row>
    <row r="148" spans="1:34" s="18" customFormat="1" ht="12" thickBot="1" x14ac:dyDescent="0.25">
      <c r="A148" s="14">
        <v>33573</v>
      </c>
      <c r="B148" s="15">
        <f t="shared" si="123"/>
        <v>4569</v>
      </c>
      <c r="C148" s="16">
        <f t="shared" si="123"/>
        <v>4485</v>
      </c>
      <c r="D148" s="17">
        <f t="shared" si="124"/>
        <v>9054</v>
      </c>
      <c r="E148" s="15"/>
      <c r="F148" s="16"/>
      <c r="G148" s="17">
        <f t="shared" si="125"/>
        <v>0</v>
      </c>
      <c r="H148" s="15">
        <v>3213</v>
      </c>
      <c r="I148" s="16">
        <v>3131</v>
      </c>
      <c r="J148" s="17">
        <f t="shared" si="126"/>
        <v>6344</v>
      </c>
      <c r="K148" s="15"/>
      <c r="L148" s="16"/>
      <c r="M148" s="17">
        <f t="shared" si="127"/>
        <v>0</v>
      </c>
      <c r="N148" s="15"/>
      <c r="O148" s="16"/>
      <c r="P148" s="17">
        <f t="shared" si="128"/>
        <v>0</v>
      </c>
      <c r="Q148" s="15"/>
      <c r="R148" s="16"/>
      <c r="S148" s="17">
        <f t="shared" si="129"/>
        <v>0</v>
      </c>
      <c r="T148" s="15"/>
      <c r="U148" s="16"/>
      <c r="V148" s="17">
        <f t="shared" si="130"/>
        <v>0</v>
      </c>
      <c r="W148" s="15"/>
      <c r="X148" s="16"/>
      <c r="Y148" s="17">
        <f t="shared" si="131"/>
        <v>0</v>
      </c>
      <c r="Z148" s="15">
        <v>1356</v>
      </c>
      <c r="AA148" s="16">
        <v>1354</v>
      </c>
      <c r="AB148" s="17">
        <f t="shared" si="132"/>
        <v>2710</v>
      </c>
      <c r="AC148" s="15"/>
      <c r="AD148" s="16"/>
      <c r="AE148" s="17">
        <f t="shared" si="133"/>
        <v>0</v>
      </c>
      <c r="AF148" s="15"/>
      <c r="AG148" s="16"/>
      <c r="AH148" s="17">
        <f t="shared" si="134"/>
        <v>0</v>
      </c>
    </row>
    <row r="149" spans="1:34" x14ac:dyDescent="0.2">
      <c r="A149" s="10">
        <v>33604</v>
      </c>
      <c r="B149" s="11">
        <f t="shared" si="123"/>
        <v>3225</v>
      </c>
      <c r="C149" s="12">
        <f t="shared" si="123"/>
        <v>3400</v>
      </c>
      <c r="D149" s="13">
        <f>C149+B149</f>
        <v>6625</v>
      </c>
      <c r="E149" s="11"/>
      <c r="F149" s="12"/>
      <c r="G149" s="13">
        <f>F149+E149</f>
        <v>0</v>
      </c>
      <c r="H149" s="11">
        <v>2235</v>
      </c>
      <c r="I149" s="12">
        <v>2401</v>
      </c>
      <c r="J149" s="13">
        <f>I149+H149</f>
        <v>4636</v>
      </c>
      <c r="K149" s="11"/>
      <c r="L149" s="12"/>
      <c r="M149" s="13">
        <f>L149+K149</f>
        <v>0</v>
      </c>
      <c r="N149" s="11"/>
      <c r="O149" s="12"/>
      <c r="P149" s="13">
        <f>O149+N149</f>
        <v>0</v>
      </c>
      <c r="Q149" s="11"/>
      <c r="R149" s="12"/>
      <c r="S149" s="13">
        <f>R149+Q149</f>
        <v>0</v>
      </c>
      <c r="T149" s="11"/>
      <c r="U149" s="12"/>
      <c r="V149" s="13">
        <f>U149+T149</f>
        <v>0</v>
      </c>
      <c r="W149" s="11"/>
      <c r="X149" s="12"/>
      <c r="Y149" s="13">
        <f>X149+W149</f>
        <v>0</v>
      </c>
      <c r="Z149" s="11">
        <v>990</v>
      </c>
      <c r="AA149" s="12">
        <v>999</v>
      </c>
      <c r="AB149" s="13">
        <f>AA149+Z149</f>
        <v>1989</v>
      </c>
      <c r="AC149" s="11"/>
      <c r="AD149" s="12"/>
      <c r="AE149" s="13">
        <f>AD149+AC149</f>
        <v>0</v>
      </c>
      <c r="AF149" s="11"/>
      <c r="AG149" s="12"/>
      <c r="AH149" s="13">
        <f>AG149+AF149</f>
        <v>0</v>
      </c>
    </row>
    <row r="150" spans="1:34" x14ac:dyDescent="0.2">
      <c r="A150" s="10">
        <v>33635</v>
      </c>
      <c r="B150" s="11">
        <f t="shared" si="123"/>
        <v>3300</v>
      </c>
      <c r="C150" s="12">
        <f t="shared" si="123"/>
        <v>3127</v>
      </c>
      <c r="D150" s="13">
        <f t="shared" ref="D150:D160" si="135">C150+B150</f>
        <v>6427</v>
      </c>
      <c r="E150" s="11"/>
      <c r="F150" s="12"/>
      <c r="G150" s="13">
        <f t="shared" ref="G150:G160" si="136">F150+E150</f>
        <v>0</v>
      </c>
      <c r="H150" s="11">
        <v>2368</v>
      </c>
      <c r="I150" s="12">
        <v>2285</v>
      </c>
      <c r="J150" s="13">
        <f t="shared" ref="J150:J160" si="137">I150+H150</f>
        <v>4653</v>
      </c>
      <c r="K150" s="11"/>
      <c r="L150" s="12"/>
      <c r="M150" s="13">
        <f t="shared" ref="M150:M160" si="138">L150+K150</f>
        <v>0</v>
      </c>
      <c r="N150" s="11"/>
      <c r="O150" s="12"/>
      <c r="P150" s="13">
        <f t="shared" ref="P150:P160" si="139">O150+N150</f>
        <v>0</v>
      </c>
      <c r="Q150" s="11"/>
      <c r="R150" s="12"/>
      <c r="S150" s="13">
        <f t="shared" ref="S150:S160" si="140">R150+Q150</f>
        <v>0</v>
      </c>
      <c r="T150" s="11"/>
      <c r="U150" s="12"/>
      <c r="V150" s="13">
        <f t="shared" ref="V150:V160" si="141">U150+T150</f>
        <v>0</v>
      </c>
      <c r="W150" s="11"/>
      <c r="X150" s="12"/>
      <c r="Y150" s="13">
        <f t="shared" ref="Y150:Y160" si="142">X150+W150</f>
        <v>0</v>
      </c>
      <c r="Z150" s="11">
        <v>932</v>
      </c>
      <c r="AA150" s="12">
        <v>842</v>
      </c>
      <c r="AB150" s="13">
        <f t="shared" ref="AB150:AB160" si="143">AA150+Z150</f>
        <v>1774</v>
      </c>
      <c r="AC150" s="11"/>
      <c r="AD150" s="12"/>
      <c r="AE150" s="13">
        <f t="shared" ref="AE150:AE160" si="144">AD150+AC150</f>
        <v>0</v>
      </c>
      <c r="AF150" s="11"/>
      <c r="AG150" s="12"/>
      <c r="AH150" s="13">
        <f t="shared" ref="AH150:AH160" si="145">AG150+AF150</f>
        <v>0</v>
      </c>
    </row>
    <row r="151" spans="1:34" x14ac:dyDescent="0.2">
      <c r="A151" s="10">
        <v>33664</v>
      </c>
      <c r="B151" s="11">
        <f t="shared" si="123"/>
        <v>3747</v>
      </c>
      <c r="C151" s="12">
        <f t="shared" si="123"/>
        <v>3915</v>
      </c>
      <c r="D151" s="13">
        <f t="shared" si="135"/>
        <v>7662</v>
      </c>
      <c r="E151" s="11"/>
      <c r="F151" s="12"/>
      <c r="G151" s="13">
        <f t="shared" si="136"/>
        <v>0</v>
      </c>
      <c r="H151" s="11">
        <v>2720</v>
      </c>
      <c r="I151" s="12">
        <v>2794</v>
      </c>
      <c r="J151" s="13">
        <f t="shared" si="137"/>
        <v>5514</v>
      </c>
      <c r="K151" s="11"/>
      <c r="L151" s="12"/>
      <c r="M151" s="13">
        <f t="shared" si="138"/>
        <v>0</v>
      </c>
      <c r="N151" s="11"/>
      <c r="O151" s="12"/>
      <c r="P151" s="13">
        <f t="shared" si="139"/>
        <v>0</v>
      </c>
      <c r="Q151" s="11"/>
      <c r="R151" s="12"/>
      <c r="S151" s="13">
        <f t="shared" si="140"/>
        <v>0</v>
      </c>
      <c r="T151" s="11"/>
      <c r="U151" s="12"/>
      <c r="V151" s="13">
        <f t="shared" si="141"/>
        <v>0</v>
      </c>
      <c r="W151" s="11"/>
      <c r="X151" s="12"/>
      <c r="Y151" s="13">
        <f t="shared" si="142"/>
        <v>0</v>
      </c>
      <c r="Z151" s="11">
        <v>1027</v>
      </c>
      <c r="AA151" s="12">
        <v>1121</v>
      </c>
      <c r="AB151" s="13">
        <f t="shared" si="143"/>
        <v>2148</v>
      </c>
      <c r="AC151" s="11"/>
      <c r="AD151" s="12"/>
      <c r="AE151" s="13">
        <f t="shared" si="144"/>
        <v>0</v>
      </c>
      <c r="AF151" s="11"/>
      <c r="AG151" s="12"/>
      <c r="AH151" s="13">
        <f t="shared" si="145"/>
        <v>0</v>
      </c>
    </row>
    <row r="152" spans="1:34" x14ac:dyDescent="0.2">
      <c r="A152" s="10">
        <v>33695</v>
      </c>
      <c r="B152" s="11">
        <f t="shared" si="123"/>
        <v>3465</v>
      </c>
      <c r="C152" s="12">
        <f t="shared" si="123"/>
        <v>3434</v>
      </c>
      <c r="D152" s="13">
        <f t="shared" si="135"/>
        <v>6899</v>
      </c>
      <c r="E152" s="11"/>
      <c r="F152" s="12"/>
      <c r="G152" s="13">
        <f t="shared" si="136"/>
        <v>0</v>
      </c>
      <c r="H152" s="11">
        <v>2488</v>
      </c>
      <c r="I152" s="12">
        <v>2489</v>
      </c>
      <c r="J152" s="13">
        <f t="shared" si="137"/>
        <v>4977</v>
      </c>
      <c r="K152" s="11"/>
      <c r="L152" s="12"/>
      <c r="M152" s="13">
        <f t="shared" si="138"/>
        <v>0</v>
      </c>
      <c r="N152" s="11"/>
      <c r="O152" s="12"/>
      <c r="P152" s="13">
        <f t="shared" si="139"/>
        <v>0</v>
      </c>
      <c r="Q152" s="11"/>
      <c r="R152" s="12"/>
      <c r="S152" s="13">
        <f t="shared" si="140"/>
        <v>0</v>
      </c>
      <c r="T152" s="11"/>
      <c r="U152" s="12"/>
      <c r="V152" s="13">
        <f t="shared" si="141"/>
        <v>0</v>
      </c>
      <c r="W152" s="11"/>
      <c r="X152" s="12"/>
      <c r="Y152" s="13">
        <f t="shared" si="142"/>
        <v>0</v>
      </c>
      <c r="Z152" s="11">
        <v>977</v>
      </c>
      <c r="AA152" s="12">
        <v>945</v>
      </c>
      <c r="AB152" s="13">
        <f t="shared" si="143"/>
        <v>1922</v>
      </c>
      <c r="AC152" s="11"/>
      <c r="AD152" s="12"/>
      <c r="AE152" s="13">
        <f t="shared" si="144"/>
        <v>0</v>
      </c>
      <c r="AF152" s="11"/>
      <c r="AG152" s="12"/>
      <c r="AH152" s="13">
        <f t="shared" si="145"/>
        <v>0</v>
      </c>
    </row>
    <row r="153" spans="1:34" x14ac:dyDescent="0.2">
      <c r="A153" s="10">
        <v>33725</v>
      </c>
      <c r="B153" s="11">
        <f t="shared" si="123"/>
        <v>4514</v>
      </c>
      <c r="C153" s="12">
        <f t="shared" si="123"/>
        <v>4655</v>
      </c>
      <c r="D153" s="13">
        <f t="shared" si="135"/>
        <v>9169</v>
      </c>
      <c r="E153" s="11"/>
      <c r="F153" s="12"/>
      <c r="G153" s="13">
        <f t="shared" si="136"/>
        <v>0</v>
      </c>
      <c r="H153" s="11">
        <v>3321</v>
      </c>
      <c r="I153" s="12">
        <v>3477</v>
      </c>
      <c r="J153" s="13">
        <f t="shared" si="137"/>
        <v>6798</v>
      </c>
      <c r="K153" s="11"/>
      <c r="L153" s="12"/>
      <c r="M153" s="13">
        <f t="shared" si="138"/>
        <v>0</v>
      </c>
      <c r="N153" s="11"/>
      <c r="O153" s="12"/>
      <c r="P153" s="13">
        <f t="shared" si="139"/>
        <v>0</v>
      </c>
      <c r="Q153" s="11"/>
      <c r="R153" s="12"/>
      <c r="S153" s="13">
        <f t="shared" si="140"/>
        <v>0</v>
      </c>
      <c r="T153" s="11"/>
      <c r="U153" s="12"/>
      <c r="V153" s="13">
        <f t="shared" si="141"/>
        <v>0</v>
      </c>
      <c r="W153" s="11"/>
      <c r="X153" s="12"/>
      <c r="Y153" s="13">
        <f t="shared" si="142"/>
        <v>0</v>
      </c>
      <c r="Z153" s="11">
        <v>1193</v>
      </c>
      <c r="AA153" s="12">
        <v>1178</v>
      </c>
      <c r="AB153" s="13">
        <f t="shared" si="143"/>
        <v>2371</v>
      </c>
      <c r="AC153" s="11"/>
      <c r="AD153" s="12"/>
      <c r="AE153" s="13">
        <f t="shared" si="144"/>
        <v>0</v>
      </c>
      <c r="AF153" s="11"/>
      <c r="AG153" s="12"/>
      <c r="AH153" s="13">
        <f t="shared" si="145"/>
        <v>0</v>
      </c>
    </row>
    <row r="154" spans="1:34" x14ac:dyDescent="0.2">
      <c r="A154" s="10">
        <v>33756</v>
      </c>
      <c r="B154" s="11">
        <f t="shared" si="123"/>
        <v>5116</v>
      </c>
      <c r="C154" s="12">
        <f t="shared" si="123"/>
        <v>5065</v>
      </c>
      <c r="D154" s="13">
        <f t="shared" si="135"/>
        <v>10181</v>
      </c>
      <c r="E154" s="11"/>
      <c r="F154" s="12"/>
      <c r="G154" s="13">
        <f t="shared" si="136"/>
        <v>0</v>
      </c>
      <c r="H154" s="11">
        <v>3811</v>
      </c>
      <c r="I154" s="12">
        <v>3723</v>
      </c>
      <c r="J154" s="13">
        <f t="shared" si="137"/>
        <v>7534</v>
      </c>
      <c r="K154" s="11"/>
      <c r="L154" s="12"/>
      <c r="M154" s="13">
        <f t="shared" si="138"/>
        <v>0</v>
      </c>
      <c r="N154" s="11"/>
      <c r="O154" s="12"/>
      <c r="P154" s="13">
        <f t="shared" si="139"/>
        <v>0</v>
      </c>
      <c r="Q154" s="11"/>
      <c r="R154" s="12"/>
      <c r="S154" s="13">
        <f t="shared" si="140"/>
        <v>0</v>
      </c>
      <c r="T154" s="11"/>
      <c r="U154" s="12"/>
      <c r="V154" s="13">
        <f t="shared" si="141"/>
        <v>0</v>
      </c>
      <c r="W154" s="11"/>
      <c r="X154" s="12"/>
      <c r="Y154" s="13">
        <f t="shared" si="142"/>
        <v>0</v>
      </c>
      <c r="Z154" s="11">
        <v>1305</v>
      </c>
      <c r="AA154" s="12">
        <v>1342</v>
      </c>
      <c r="AB154" s="13">
        <f t="shared" si="143"/>
        <v>2647</v>
      </c>
      <c r="AC154" s="11"/>
      <c r="AD154" s="12"/>
      <c r="AE154" s="13">
        <f t="shared" si="144"/>
        <v>0</v>
      </c>
      <c r="AF154" s="11"/>
      <c r="AG154" s="12"/>
      <c r="AH154" s="13">
        <f t="shared" si="145"/>
        <v>0</v>
      </c>
    </row>
    <row r="155" spans="1:34" x14ac:dyDescent="0.2">
      <c r="A155" s="10">
        <v>33786</v>
      </c>
      <c r="B155" s="11">
        <f t="shared" si="123"/>
        <v>5194</v>
      </c>
      <c r="C155" s="12">
        <f t="shared" si="123"/>
        <v>5102</v>
      </c>
      <c r="D155" s="13">
        <f t="shared" si="135"/>
        <v>10296</v>
      </c>
      <c r="E155" s="11"/>
      <c r="F155" s="12"/>
      <c r="G155" s="13">
        <f t="shared" si="136"/>
        <v>0</v>
      </c>
      <c r="H155" s="11">
        <v>4114</v>
      </c>
      <c r="I155" s="12">
        <v>4023</v>
      </c>
      <c r="J155" s="13">
        <f t="shared" si="137"/>
        <v>8137</v>
      </c>
      <c r="K155" s="11"/>
      <c r="L155" s="12"/>
      <c r="M155" s="13">
        <f t="shared" si="138"/>
        <v>0</v>
      </c>
      <c r="N155" s="11"/>
      <c r="O155" s="12"/>
      <c r="P155" s="13">
        <f t="shared" si="139"/>
        <v>0</v>
      </c>
      <c r="Q155" s="11"/>
      <c r="R155" s="12"/>
      <c r="S155" s="13">
        <f t="shared" si="140"/>
        <v>0</v>
      </c>
      <c r="T155" s="11"/>
      <c r="U155" s="12"/>
      <c r="V155" s="13">
        <f t="shared" si="141"/>
        <v>0</v>
      </c>
      <c r="W155" s="11"/>
      <c r="X155" s="12"/>
      <c r="Y155" s="13">
        <f t="shared" si="142"/>
        <v>0</v>
      </c>
      <c r="Z155" s="11">
        <v>1080</v>
      </c>
      <c r="AA155" s="12">
        <v>1079</v>
      </c>
      <c r="AB155" s="13">
        <f t="shared" si="143"/>
        <v>2159</v>
      </c>
      <c r="AC155" s="11"/>
      <c r="AD155" s="12"/>
      <c r="AE155" s="13">
        <f t="shared" si="144"/>
        <v>0</v>
      </c>
      <c r="AF155" s="11"/>
      <c r="AG155" s="12"/>
      <c r="AH155" s="13">
        <f t="shared" si="145"/>
        <v>0</v>
      </c>
    </row>
    <row r="156" spans="1:34" x14ac:dyDescent="0.2">
      <c r="A156" s="10">
        <v>33817</v>
      </c>
      <c r="B156" s="11">
        <f t="shared" si="123"/>
        <v>5442</v>
      </c>
      <c r="C156" s="12">
        <f t="shared" si="123"/>
        <v>5777</v>
      </c>
      <c r="D156" s="13">
        <f t="shared" si="135"/>
        <v>11219</v>
      </c>
      <c r="E156" s="11"/>
      <c r="F156" s="12"/>
      <c r="G156" s="13">
        <f t="shared" si="136"/>
        <v>0</v>
      </c>
      <c r="H156" s="11">
        <v>4203</v>
      </c>
      <c r="I156" s="12">
        <v>4441</v>
      </c>
      <c r="J156" s="13">
        <f t="shared" si="137"/>
        <v>8644</v>
      </c>
      <c r="K156" s="11"/>
      <c r="L156" s="12"/>
      <c r="M156" s="13">
        <f t="shared" si="138"/>
        <v>0</v>
      </c>
      <c r="N156" s="11"/>
      <c r="O156" s="12"/>
      <c r="P156" s="13">
        <f t="shared" si="139"/>
        <v>0</v>
      </c>
      <c r="Q156" s="11"/>
      <c r="R156" s="12"/>
      <c r="S156" s="13">
        <f t="shared" si="140"/>
        <v>0</v>
      </c>
      <c r="T156" s="11"/>
      <c r="U156" s="12"/>
      <c r="V156" s="13">
        <f t="shared" si="141"/>
        <v>0</v>
      </c>
      <c r="W156" s="11"/>
      <c r="X156" s="12"/>
      <c r="Y156" s="13">
        <f t="shared" si="142"/>
        <v>0</v>
      </c>
      <c r="Z156" s="11">
        <v>1239</v>
      </c>
      <c r="AA156" s="12">
        <v>1336</v>
      </c>
      <c r="AB156" s="13">
        <f t="shared" si="143"/>
        <v>2575</v>
      </c>
      <c r="AC156" s="11"/>
      <c r="AD156" s="12"/>
      <c r="AE156" s="13">
        <f t="shared" si="144"/>
        <v>0</v>
      </c>
      <c r="AF156" s="11"/>
      <c r="AG156" s="12"/>
      <c r="AH156" s="13">
        <f t="shared" si="145"/>
        <v>0</v>
      </c>
    </row>
    <row r="157" spans="1:34" x14ac:dyDescent="0.2">
      <c r="A157" s="10">
        <v>33848</v>
      </c>
      <c r="B157" s="11">
        <f t="shared" si="123"/>
        <v>4815</v>
      </c>
      <c r="C157" s="12">
        <f t="shared" si="123"/>
        <v>4864</v>
      </c>
      <c r="D157" s="13">
        <f t="shared" si="135"/>
        <v>9679</v>
      </c>
      <c r="E157" s="11"/>
      <c r="F157" s="12"/>
      <c r="G157" s="13">
        <f t="shared" si="136"/>
        <v>0</v>
      </c>
      <c r="H157" s="11">
        <v>3695</v>
      </c>
      <c r="I157" s="12">
        <v>3749</v>
      </c>
      <c r="J157" s="13">
        <f t="shared" si="137"/>
        <v>7444</v>
      </c>
      <c r="K157" s="11"/>
      <c r="L157" s="12"/>
      <c r="M157" s="13">
        <f t="shared" si="138"/>
        <v>0</v>
      </c>
      <c r="N157" s="11"/>
      <c r="O157" s="12"/>
      <c r="P157" s="13">
        <f t="shared" si="139"/>
        <v>0</v>
      </c>
      <c r="Q157" s="11"/>
      <c r="R157" s="12"/>
      <c r="S157" s="13">
        <f t="shared" si="140"/>
        <v>0</v>
      </c>
      <c r="T157" s="11"/>
      <c r="U157" s="12"/>
      <c r="V157" s="13">
        <f t="shared" si="141"/>
        <v>0</v>
      </c>
      <c r="W157" s="11"/>
      <c r="X157" s="12"/>
      <c r="Y157" s="13">
        <f t="shared" si="142"/>
        <v>0</v>
      </c>
      <c r="Z157" s="11">
        <v>1120</v>
      </c>
      <c r="AA157" s="12">
        <v>1115</v>
      </c>
      <c r="AB157" s="13">
        <f t="shared" si="143"/>
        <v>2235</v>
      </c>
      <c r="AC157" s="11"/>
      <c r="AD157" s="12"/>
      <c r="AE157" s="13">
        <f t="shared" si="144"/>
        <v>0</v>
      </c>
      <c r="AF157" s="11"/>
      <c r="AG157" s="12"/>
      <c r="AH157" s="13">
        <f t="shared" si="145"/>
        <v>0</v>
      </c>
    </row>
    <row r="158" spans="1:34" x14ac:dyDescent="0.2">
      <c r="A158" s="10">
        <v>33878</v>
      </c>
      <c r="B158" s="11">
        <f t="shared" si="123"/>
        <v>4484</v>
      </c>
      <c r="C158" s="12">
        <f t="shared" si="123"/>
        <v>4688</v>
      </c>
      <c r="D158" s="13">
        <f t="shared" si="135"/>
        <v>9172</v>
      </c>
      <c r="E158" s="11"/>
      <c r="F158" s="12"/>
      <c r="G158" s="13">
        <f t="shared" si="136"/>
        <v>0</v>
      </c>
      <c r="H158" s="11">
        <v>3429</v>
      </c>
      <c r="I158" s="12">
        <v>3700</v>
      </c>
      <c r="J158" s="13">
        <f t="shared" si="137"/>
        <v>7129</v>
      </c>
      <c r="K158" s="11"/>
      <c r="L158" s="12"/>
      <c r="M158" s="13">
        <f t="shared" si="138"/>
        <v>0</v>
      </c>
      <c r="N158" s="11"/>
      <c r="O158" s="12"/>
      <c r="P158" s="13">
        <f t="shared" si="139"/>
        <v>0</v>
      </c>
      <c r="Q158" s="11"/>
      <c r="R158" s="12"/>
      <c r="S158" s="13">
        <f t="shared" si="140"/>
        <v>0</v>
      </c>
      <c r="T158" s="11"/>
      <c r="U158" s="12"/>
      <c r="V158" s="13">
        <f t="shared" si="141"/>
        <v>0</v>
      </c>
      <c r="W158" s="11"/>
      <c r="X158" s="12"/>
      <c r="Y158" s="13">
        <f t="shared" si="142"/>
        <v>0</v>
      </c>
      <c r="Z158" s="11">
        <v>1055</v>
      </c>
      <c r="AA158" s="12">
        <v>988</v>
      </c>
      <c r="AB158" s="13">
        <f t="shared" si="143"/>
        <v>2043</v>
      </c>
      <c r="AC158" s="11"/>
      <c r="AD158" s="12"/>
      <c r="AE158" s="13">
        <f t="shared" si="144"/>
        <v>0</v>
      </c>
      <c r="AF158" s="11"/>
      <c r="AG158" s="12"/>
      <c r="AH158" s="13">
        <f t="shared" si="145"/>
        <v>0</v>
      </c>
    </row>
    <row r="159" spans="1:34" x14ac:dyDescent="0.2">
      <c r="A159" s="10">
        <v>33909</v>
      </c>
      <c r="B159" s="11">
        <f t="shared" si="123"/>
        <v>4123</v>
      </c>
      <c r="C159" s="12">
        <f t="shared" si="123"/>
        <v>4358</v>
      </c>
      <c r="D159" s="13">
        <f t="shared" si="135"/>
        <v>8481</v>
      </c>
      <c r="E159" s="11"/>
      <c r="F159" s="12"/>
      <c r="G159" s="13">
        <f t="shared" si="136"/>
        <v>0</v>
      </c>
      <c r="H159" s="11">
        <v>2995</v>
      </c>
      <c r="I159" s="12">
        <v>3184</v>
      </c>
      <c r="J159" s="13">
        <f t="shared" si="137"/>
        <v>6179</v>
      </c>
      <c r="K159" s="11"/>
      <c r="L159" s="12"/>
      <c r="M159" s="13">
        <f t="shared" si="138"/>
        <v>0</v>
      </c>
      <c r="N159" s="11"/>
      <c r="O159" s="12"/>
      <c r="P159" s="13">
        <f t="shared" si="139"/>
        <v>0</v>
      </c>
      <c r="Q159" s="11"/>
      <c r="R159" s="12"/>
      <c r="S159" s="13">
        <f t="shared" si="140"/>
        <v>0</v>
      </c>
      <c r="T159" s="11"/>
      <c r="U159" s="12"/>
      <c r="V159" s="13">
        <f t="shared" si="141"/>
        <v>0</v>
      </c>
      <c r="W159" s="11"/>
      <c r="X159" s="12"/>
      <c r="Y159" s="13">
        <f t="shared" si="142"/>
        <v>0</v>
      </c>
      <c r="Z159" s="11">
        <v>1128</v>
      </c>
      <c r="AA159" s="12">
        <v>1174</v>
      </c>
      <c r="AB159" s="13">
        <f t="shared" si="143"/>
        <v>2302</v>
      </c>
      <c r="AC159" s="11"/>
      <c r="AD159" s="12"/>
      <c r="AE159" s="13">
        <f t="shared" si="144"/>
        <v>0</v>
      </c>
      <c r="AF159" s="11"/>
      <c r="AG159" s="12"/>
      <c r="AH159" s="13">
        <f t="shared" si="145"/>
        <v>0</v>
      </c>
    </row>
    <row r="160" spans="1:34" s="18" customFormat="1" ht="12" thickBot="1" x14ac:dyDescent="0.25">
      <c r="A160" s="14">
        <v>33939</v>
      </c>
      <c r="B160" s="15">
        <f t="shared" si="123"/>
        <v>5186</v>
      </c>
      <c r="C160" s="16">
        <f t="shared" si="123"/>
        <v>5291</v>
      </c>
      <c r="D160" s="17">
        <f t="shared" si="135"/>
        <v>10477</v>
      </c>
      <c r="E160" s="15"/>
      <c r="F160" s="16"/>
      <c r="G160" s="17">
        <f t="shared" si="136"/>
        <v>0</v>
      </c>
      <c r="H160" s="15">
        <v>3942</v>
      </c>
      <c r="I160" s="16">
        <v>4110</v>
      </c>
      <c r="J160" s="17">
        <f t="shared" si="137"/>
        <v>8052</v>
      </c>
      <c r="K160" s="15"/>
      <c r="L160" s="16"/>
      <c r="M160" s="17">
        <f t="shared" si="138"/>
        <v>0</v>
      </c>
      <c r="N160" s="15"/>
      <c r="O160" s="16"/>
      <c r="P160" s="17">
        <f t="shared" si="139"/>
        <v>0</v>
      </c>
      <c r="Q160" s="15"/>
      <c r="R160" s="16"/>
      <c r="S160" s="17">
        <f t="shared" si="140"/>
        <v>0</v>
      </c>
      <c r="T160" s="15"/>
      <c r="U160" s="16"/>
      <c r="V160" s="17">
        <f t="shared" si="141"/>
        <v>0</v>
      </c>
      <c r="W160" s="15"/>
      <c r="X160" s="16"/>
      <c r="Y160" s="17">
        <f t="shared" si="142"/>
        <v>0</v>
      </c>
      <c r="Z160" s="15">
        <v>1244</v>
      </c>
      <c r="AA160" s="16">
        <v>1181</v>
      </c>
      <c r="AB160" s="17">
        <f t="shared" si="143"/>
        <v>2425</v>
      </c>
      <c r="AC160" s="15"/>
      <c r="AD160" s="16"/>
      <c r="AE160" s="17">
        <f t="shared" si="144"/>
        <v>0</v>
      </c>
      <c r="AF160" s="15"/>
      <c r="AG160" s="16"/>
      <c r="AH160" s="17">
        <f t="shared" si="145"/>
        <v>0</v>
      </c>
    </row>
    <row r="161" spans="1:34" x14ac:dyDescent="0.2">
      <c r="A161" s="10">
        <v>33970</v>
      </c>
      <c r="B161" s="11">
        <f t="shared" si="123"/>
        <v>3913</v>
      </c>
      <c r="C161" s="12">
        <f t="shared" si="123"/>
        <v>3825</v>
      </c>
      <c r="D161" s="13">
        <f>C161+B161</f>
        <v>7738</v>
      </c>
      <c r="E161" s="11"/>
      <c r="F161" s="12"/>
      <c r="G161" s="13">
        <f>F161+E161</f>
        <v>0</v>
      </c>
      <c r="H161" s="11">
        <v>2922</v>
      </c>
      <c r="I161" s="12">
        <v>2876</v>
      </c>
      <c r="J161" s="13">
        <f>I161+H161</f>
        <v>5798</v>
      </c>
      <c r="K161" s="11"/>
      <c r="L161" s="12"/>
      <c r="M161" s="13">
        <f>L161+K161</f>
        <v>0</v>
      </c>
      <c r="N161" s="11"/>
      <c r="O161" s="12"/>
      <c r="P161" s="13">
        <f>O161+N161</f>
        <v>0</v>
      </c>
      <c r="Q161" s="11"/>
      <c r="R161" s="12"/>
      <c r="S161" s="13">
        <f>R161+Q161</f>
        <v>0</v>
      </c>
      <c r="T161" s="11"/>
      <c r="U161" s="12"/>
      <c r="V161" s="13">
        <f>U161+T161</f>
        <v>0</v>
      </c>
      <c r="W161" s="11"/>
      <c r="X161" s="12"/>
      <c r="Y161" s="13">
        <f>X161+W161</f>
        <v>0</v>
      </c>
      <c r="Z161" s="11">
        <v>991</v>
      </c>
      <c r="AA161" s="12">
        <v>949</v>
      </c>
      <c r="AB161" s="13">
        <f>AA161+Z161</f>
        <v>1940</v>
      </c>
      <c r="AC161" s="11"/>
      <c r="AD161" s="12"/>
      <c r="AE161" s="13">
        <f>AD161+AC161</f>
        <v>0</v>
      </c>
      <c r="AF161" s="11"/>
      <c r="AG161" s="12"/>
      <c r="AH161" s="13">
        <f>AG161+AF161</f>
        <v>0</v>
      </c>
    </row>
    <row r="162" spans="1:34" x14ac:dyDescent="0.2">
      <c r="A162" s="10">
        <v>34001</v>
      </c>
      <c r="B162" s="11">
        <f t="shared" si="123"/>
        <v>3241</v>
      </c>
      <c r="C162" s="12">
        <f t="shared" si="123"/>
        <v>3301</v>
      </c>
      <c r="D162" s="13">
        <f t="shared" ref="D162:D172" si="146">C162+B162</f>
        <v>6542</v>
      </c>
      <c r="E162" s="11"/>
      <c r="F162" s="12"/>
      <c r="G162" s="13">
        <f t="shared" ref="G162:G172" si="147">F162+E162</f>
        <v>0</v>
      </c>
      <c r="H162" s="11">
        <v>2436</v>
      </c>
      <c r="I162" s="12">
        <v>2480</v>
      </c>
      <c r="J162" s="13">
        <f t="shared" ref="J162:J172" si="148">I162+H162</f>
        <v>4916</v>
      </c>
      <c r="K162" s="11"/>
      <c r="L162" s="12"/>
      <c r="M162" s="13">
        <f t="shared" ref="M162:M172" si="149">L162+K162</f>
        <v>0</v>
      </c>
      <c r="N162" s="11"/>
      <c r="O162" s="12"/>
      <c r="P162" s="13">
        <f t="shared" ref="P162:P172" si="150">O162+N162</f>
        <v>0</v>
      </c>
      <c r="Q162" s="11"/>
      <c r="R162" s="12"/>
      <c r="S162" s="13">
        <f t="shared" ref="S162:S172" si="151">R162+Q162</f>
        <v>0</v>
      </c>
      <c r="T162" s="11"/>
      <c r="U162" s="12"/>
      <c r="V162" s="13">
        <f t="shared" ref="V162:V172" si="152">U162+T162</f>
        <v>0</v>
      </c>
      <c r="W162" s="11"/>
      <c r="X162" s="12"/>
      <c r="Y162" s="13">
        <f t="shared" ref="Y162:Y172" si="153">X162+W162</f>
        <v>0</v>
      </c>
      <c r="Z162" s="11">
        <v>805</v>
      </c>
      <c r="AA162" s="12">
        <v>821</v>
      </c>
      <c r="AB162" s="13">
        <f t="shared" ref="AB162:AB172" si="154">AA162+Z162</f>
        <v>1626</v>
      </c>
      <c r="AC162" s="11"/>
      <c r="AD162" s="12"/>
      <c r="AE162" s="13">
        <f t="shared" ref="AE162:AE172" si="155">AD162+AC162</f>
        <v>0</v>
      </c>
      <c r="AF162" s="11"/>
      <c r="AG162" s="12"/>
      <c r="AH162" s="13">
        <f t="shared" ref="AH162:AH172" si="156">AG162+AF162</f>
        <v>0</v>
      </c>
    </row>
    <row r="163" spans="1:34" x14ac:dyDescent="0.2">
      <c r="A163" s="10">
        <v>34029</v>
      </c>
      <c r="B163" s="11">
        <f t="shared" si="123"/>
        <v>3723</v>
      </c>
      <c r="C163" s="12">
        <f t="shared" si="123"/>
        <v>3745</v>
      </c>
      <c r="D163" s="13">
        <f t="shared" si="146"/>
        <v>7468</v>
      </c>
      <c r="E163" s="11"/>
      <c r="F163" s="12"/>
      <c r="G163" s="13">
        <f t="shared" si="147"/>
        <v>0</v>
      </c>
      <c r="H163" s="11">
        <v>2793</v>
      </c>
      <c r="I163" s="12">
        <v>2838</v>
      </c>
      <c r="J163" s="13">
        <f t="shared" si="148"/>
        <v>5631</v>
      </c>
      <c r="K163" s="11"/>
      <c r="L163" s="12"/>
      <c r="M163" s="13">
        <f t="shared" si="149"/>
        <v>0</v>
      </c>
      <c r="N163" s="11"/>
      <c r="O163" s="12"/>
      <c r="P163" s="13">
        <f t="shared" si="150"/>
        <v>0</v>
      </c>
      <c r="Q163" s="11"/>
      <c r="R163" s="12"/>
      <c r="S163" s="13">
        <f t="shared" si="151"/>
        <v>0</v>
      </c>
      <c r="T163" s="11"/>
      <c r="U163" s="12"/>
      <c r="V163" s="13">
        <f t="shared" si="152"/>
        <v>0</v>
      </c>
      <c r="W163" s="11"/>
      <c r="X163" s="12"/>
      <c r="Y163" s="13">
        <f t="shared" si="153"/>
        <v>0</v>
      </c>
      <c r="Z163" s="11">
        <v>930</v>
      </c>
      <c r="AA163" s="12">
        <v>907</v>
      </c>
      <c r="AB163" s="13">
        <f t="shared" si="154"/>
        <v>1837</v>
      </c>
      <c r="AC163" s="11"/>
      <c r="AD163" s="12"/>
      <c r="AE163" s="13">
        <f t="shared" si="155"/>
        <v>0</v>
      </c>
      <c r="AF163" s="11"/>
      <c r="AG163" s="12"/>
      <c r="AH163" s="13">
        <f t="shared" si="156"/>
        <v>0</v>
      </c>
    </row>
    <row r="164" spans="1:34" x14ac:dyDescent="0.2">
      <c r="A164" s="10">
        <v>34060</v>
      </c>
      <c r="B164" s="11">
        <f t="shared" si="123"/>
        <v>4034</v>
      </c>
      <c r="C164" s="12">
        <f t="shared" si="123"/>
        <v>4092</v>
      </c>
      <c r="D164" s="13">
        <f t="shared" si="146"/>
        <v>8126</v>
      </c>
      <c r="E164" s="11"/>
      <c r="F164" s="12"/>
      <c r="G164" s="13">
        <f t="shared" si="147"/>
        <v>0</v>
      </c>
      <c r="H164" s="11">
        <v>3069</v>
      </c>
      <c r="I164" s="12">
        <v>3137</v>
      </c>
      <c r="J164" s="13">
        <f t="shared" si="148"/>
        <v>6206</v>
      </c>
      <c r="K164" s="11"/>
      <c r="L164" s="12"/>
      <c r="M164" s="13">
        <f t="shared" si="149"/>
        <v>0</v>
      </c>
      <c r="N164" s="11"/>
      <c r="O164" s="12"/>
      <c r="P164" s="13">
        <f t="shared" si="150"/>
        <v>0</v>
      </c>
      <c r="Q164" s="11"/>
      <c r="R164" s="12"/>
      <c r="S164" s="13">
        <f t="shared" si="151"/>
        <v>0</v>
      </c>
      <c r="T164" s="11"/>
      <c r="U164" s="12"/>
      <c r="V164" s="13">
        <f t="shared" si="152"/>
        <v>0</v>
      </c>
      <c r="W164" s="11"/>
      <c r="X164" s="12"/>
      <c r="Y164" s="13">
        <f t="shared" si="153"/>
        <v>0</v>
      </c>
      <c r="Z164" s="11">
        <v>965</v>
      </c>
      <c r="AA164" s="12">
        <v>955</v>
      </c>
      <c r="AB164" s="13">
        <f t="shared" si="154"/>
        <v>1920</v>
      </c>
      <c r="AC164" s="11"/>
      <c r="AD164" s="12"/>
      <c r="AE164" s="13">
        <f t="shared" si="155"/>
        <v>0</v>
      </c>
      <c r="AF164" s="11"/>
      <c r="AG164" s="12"/>
      <c r="AH164" s="13">
        <f t="shared" si="156"/>
        <v>0</v>
      </c>
    </row>
    <row r="165" spans="1:34" x14ac:dyDescent="0.2">
      <c r="A165" s="10">
        <v>34090</v>
      </c>
      <c r="B165" s="11">
        <f t="shared" si="123"/>
        <v>4615</v>
      </c>
      <c r="C165" s="12">
        <f t="shared" si="123"/>
        <v>4502</v>
      </c>
      <c r="D165" s="13">
        <f t="shared" si="146"/>
        <v>9117</v>
      </c>
      <c r="E165" s="11"/>
      <c r="F165" s="12"/>
      <c r="G165" s="13">
        <f t="shared" si="147"/>
        <v>0</v>
      </c>
      <c r="H165" s="11">
        <v>3581</v>
      </c>
      <c r="I165" s="12">
        <v>3452</v>
      </c>
      <c r="J165" s="13">
        <f t="shared" si="148"/>
        <v>7033</v>
      </c>
      <c r="K165" s="11"/>
      <c r="L165" s="12"/>
      <c r="M165" s="13">
        <f t="shared" si="149"/>
        <v>0</v>
      </c>
      <c r="N165" s="11"/>
      <c r="O165" s="12"/>
      <c r="P165" s="13">
        <f t="shared" si="150"/>
        <v>0</v>
      </c>
      <c r="Q165" s="11"/>
      <c r="R165" s="12"/>
      <c r="S165" s="13">
        <f t="shared" si="151"/>
        <v>0</v>
      </c>
      <c r="T165" s="11"/>
      <c r="U165" s="12"/>
      <c r="V165" s="13">
        <f t="shared" si="152"/>
        <v>0</v>
      </c>
      <c r="W165" s="11"/>
      <c r="X165" s="12"/>
      <c r="Y165" s="13">
        <f t="shared" si="153"/>
        <v>0</v>
      </c>
      <c r="Z165" s="11">
        <v>1034</v>
      </c>
      <c r="AA165" s="12">
        <v>1050</v>
      </c>
      <c r="AB165" s="13">
        <f t="shared" si="154"/>
        <v>2084</v>
      </c>
      <c r="AC165" s="11"/>
      <c r="AD165" s="12"/>
      <c r="AE165" s="13">
        <f t="shared" si="155"/>
        <v>0</v>
      </c>
      <c r="AF165" s="11"/>
      <c r="AG165" s="12"/>
      <c r="AH165" s="13">
        <f t="shared" si="156"/>
        <v>0</v>
      </c>
    </row>
    <row r="166" spans="1:34" x14ac:dyDescent="0.2">
      <c r="A166" s="10">
        <v>34121</v>
      </c>
      <c r="B166" s="11">
        <f t="shared" si="123"/>
        <v>5048</v>
      </c>
      <c r="C166" s="12">
        <f t="shared" si="123"/>
        <v>5047</v>
      </c>
      <c r="D166" s="13">
        <f t="shared" si="146"/>
        <v>10095</v>
      </c>
      <c r="E166" s="11"/>
      <c r="F166" s="12"/>
      <c r="G166" s="13">
        <f t="shared" si="147"/>
        <v>0</v>
      </c>
      <c r="H166" s="11">
        <v>3867</v>
      </c>
      <c r="I166" s="12">
        <v>3824</v>
      </c>
      <c r="J166" s="13">
        <f t="shared" si="148"/>
        <v>7691</v>
      </c>
      <c r="K166" s="11"/>
      <c r="L166" s="12"/>
      <c r="M166" s="13">
        <f t="shared" si="149"/>
        <v>0</v>
      </c>
      <c r="N166" s="11"/>
      <c r="O166" s="12"/>
      <c r="P166" s="13">
        <f t="shared" si="150"/>
        <v>0</v>
      </c>
      <c r="Q166" s="11"/>
      <c r="R166" s="12"/>
      <c r="S166" s="13">
        <f t="shared" si="151"/>
        <v>0</v>
      </c>
      <c r="T166" s="11"/>
      <c r="U166" s="12"/>
      <c r="V166" s="13">
        <f t="shared" si="152"/>
        <v>0</v>
      </c>
      <c r="W166" s="11"/>
      <c r="X166" s="12"/>
      <c r="Y166" s="13">
        <f t="shared" si="153"/>
        <v>0</v>
      </c>
      <c r="Z166" s="11">
        <v>1181</v>
      </c>
      <c r="AA166" s="12">
        <v>1223</v>
      </c>
      <c r="AB166" s="13">
        <f t="shared" si="154"/>
        <v>2404</v>
      </c>
      <c r="AC166" s="11"/>
      <c r="AD166" s="12"/>
      <c r="AE166" s="13">
        <f t="shared" si="155"/>
        <v>0</v>
      </c>
      <c r="AF166" s="11"/>
      <c r="AG166" s="12"/>
      <c r="AH166" s="13">
        <f t="shared" si="156"/>
        <v>0</v>
      </c>
    </row>
    <row r="167" spans="1:34" x14ac:dyDescent="0.2">
      <c r="A167" s="10">
        <v>34151</v>
      </c>
      <c r="B167" s="11">
        <f t="shared" si="123"/>
        <v>6050</v>
      </c>
      <c r="C167" s="12">
        <f t="shared" si="123"/>
        <v>5482</v>
      </c>
      <c r="D167" s="13">
        <f t="shared" si="146"/>
        <v>11532</v>
      </c>
      <c r="E167" s="11"/>
      <c r="F167" s="12"/>
      <c r="G167" s="13">
        <f t="shared" si="147"/>
        <v>0</v>
      </c>
      <c r="H167" s="11">
        <v>4721</v>
      </c>
      <c r="I167" s="12">
        <v>4050</v>
      </c>
      <c r="J167" s="13">
        <f t="shared" si="148"/>
        <v>8771</v>
      </c>
      <c r="K167" s="11"/>
      <c r="L167" s="12"/>
      <c r="M167" s="13">
        <f t="shared" si="149"/>
        <v>0</v>
      </c>
      <c r="N167" s="11"/>
      <c r="O167" s="12"/>
      <c r="P167" s="13">
        <f t="shared" si="150"/>
        <v>0</v>
      </c>
      <c r="Q167" s="11"/>
      <c r="R167" s="12"/>
      <c r="S167" s="13">
        <f t="shared" si="151"/>
        <v>0</v>
      </c>
      <c r="T167" s="11"/>
      <c r="U167" s="12"/>
      <c r="V167" s="13">
        <f t="shared" si="152"/>
        <v>0</v>
      </c>
      <c r="W167" s="11"/>
      <c r="X167" s="12"/>
      <c r="Y167" s="13">
        <f t="shared" si="153"/>
        <v>0</v>
      </c>
      <c r="Z167" s="11">
        <v>1329</v>
      </c>
      <c r="AA167" s="12">
        <v>1432</v>
      </c>
      <c r="AB167" s="13">
        <f t="shared" si="154"/>
        <v>2761</v>
      </c>
      <c r="AC167" s="11"/>
      <c r="AD167" s="12"/>
      <c r="AE167" s="13">
        <f t="shared" si="155"/>
        <v>0</v>
      </c>
      <c r="AF167" s="11"/>
      <c r="AG167" s="12"/>
      <c r="AH167" s="13">
        <f t="shared" si="156"/>
        <v>0</v>
      </c>
    </row>
    <row r="168" spans="1:34" x14ac:dyDescent="0.2">
      <c r="A168" s="10">
        <v>34182</v>
      </c>
      <c r="B168" s="11">
        <f t="shared" si="123"/>
        <v>5610</v>
      </c>
      <c r="C168" s="12">
        <f t="shared" si="123"/>
        <v>6088</v>
      </c>
      <c r="D168" s="13">
        <f t="shared" si="146"/>
        <v>11698</v>
      </c>
      <c r="E168" s="11"/>
      <c r="F168" s="12"/>
      <c r="G168" s="13">
        <f t="shared" si="147"/>
        <v>0</v>
      </c>
      <c r="H168" s="11">
        <v>4128</v>
      </c>
      <c r="I168" s="12">
        <v>4638</v>
      </c>
      <c r="J168" s="13">
        <f t="shared" si="148"/>
        <v>8766</v>
      </c>
      <c r="K168" s="11"/>
      <c r="L168" s="12"/>
      <c r="M168" s="13">
        <f t="shared" si="149"/>
        <v>0</v>
      </c>
      <c r="N168" s="11"/>
      <c r="O168" s="12"/>
      <c r="P168" s="13">
        <f t="shared" si="150"/>
        <v>0</v>
      </c>
      <c r="Q168" s="11"/>
      <c r="R168" s="12"/>
      <c r="S168" s="13">
        <f t="shared" si="151"/>
        <v>0</v>
      </c>
      <c r="T168" s="11"/>
      <c r="U168" s="12"/>
      <c r="V168" s="13">
        <f t="shared" si="152"/>
        <v>0</v>
      </c>
      <c r="W168" s="11"/>
      <c r="X168" s="12"/>
      <c r="Y168" s="13">
        <f t="shared" si="153"/>
        <v>0</v>
      </c>
      <c r="Z168" s="11">
        <v>1482</v>
      </c>
      <c r="AA168" s="12">
        <v>1450</v>
      </c>
      <c r="AB168" s="13">
        <f t="shared" si="154"/>
        <v>2932</v>
      </c>
      <c r="AC168" s="11"/>
      <c r="AD168" s="12"/>
      <c r="AE168" s="13">
        <f t="shared" si="155"/>
        <v>0</v>
      </c>
      <c r="AF168" s="11"/>
      <c r="AG168" s="12"/>
      <c r="AH168" s="13">
        <f t="shared" si="156"/>
        <v>0</v>
      </c>
    </row>
    <row r="169" spans="1:34" x14ac:dyDescent="0.2">
      <c r="A169" s="10">
        <v>34213</v>
      </c>
      <c r="B169" s="11">
        <f t="shared" si="123"/>
        <v>5028</v>
      </c>
      <c r="C169" s="12">
        <f t="shared" si="123"/>
        <v>5141</v>
      </c>
      <c r="D169" s="13">
        <f t="shared" si="146"/>
        <v>10169</v>
      </c>
      <c r="E169" s="11"/>
      <c r="F169" s="12"/>
      <c r="G169" s="13">
        <f t="shared" si="147"/>
        <v>0</v>
      </c>
      <c r="H169" s="11">
        <v>3631</v>
      </c>
      <c r="I169" s="12">
        <v>3740</v>
      </c>
      <c r="J169" s="13">
        <f t="shared" si="148"/>
        <v>7371</v>
      </c>
      <c r="K169" s="11"/>
      <c r="L169" s="12"/>
      <c r="M169" s="13">
        <f t="shared" si="149"/>
        <v>0</v>
      </c>
      <c r="N169" s="11"/>
      <c r="O169" s="12"/>
      <c r="P169" s="13">
        <f t="shared" si="150"/>
        <v>0</v>
      </c>
      <c r="Q169" s="11"/>
      <c r="R169" s="12"/>
      <c r="S169" s="13">
        <f t="shared" si="151"/>
        <v>0</v>
      </c>
      <c r="T169" s="11"/>
      <c r="U169" s="12"/>
      <c r="V169" s="13">
        <f t="shared" si="152"/>
        <v>0</v>
      </c>
      <c r="W169" s="11"/>
      <c r="X169" s="12"/>
      <c r="Y169" s="13">
        <f t="shared" si="153"/>
        <v>0</v>
      </c>
      <c r="Z169" s="11">
        <v>1397</v>
      </c>
      <c r="AA169" s="12">
        <v>1401</v>
      </c>
      <c r="AB169" s="13">
        <f t="shared" si="154"/>
        <v>2798</v>
      </c>
      <c r="AC169" s="11"/>
      <c r="AD169" s="12"/>
      <c r="AE169" s="13">
        <f t="shared" si="155"/>
        <v>0</v>
      </c>
      <c r="AF169" s="11"/>
      <c r="AG169" s="12"/>
      <c r="AH169" s="13">
        <f t="shared" si="156"/>
        <v>0</v>
      </c>
    </row>
    <row r="170" spans="1:34" x14ac:dyDescent="0.2">
      <c r="A170" s="10">
        <v>34243</v>
      </c>
      <c r="B170" s="11">
        <f t="shared" si="123"/>
        <v>4997</v>
      </c>
      <c r="C170" s="12">
        <f t="shared" si="123"/>
        <v>5046</v>
      </c>
      <c r="D170" s="13">
        <f t="shared" si="146"/>
        <v>10043</v>
      </c>
      <c r="E170" s="11"/>
      <c r="F170" s="12"/>
      <c r="G170" s="13">
        <f t="shared" si="147"/>
        <v>0</v>
      </c>
      <c r="H170" s="11">
        <v>3679</v>
      </c>
      <c r="I170" s="12">
        <v>3772</v>
      </c>
      <c r="J170" s="13">
        <f t="shared" si="148"/>
        <v>7451</v>
      </c>
      <c r="K170" s="11"/>
      <c r="L170" s="12"/>
      <c r="M170" s="13">
        <f t="shared" si="149"/>
        <v>0</v>
      </c>
      <c r="N170" s="11"/>
      <c r="O170" s="12"/>
      <c r="P170" s="13">
        <f t="shared" si="150"/>
        <v>0</v>
      </c>
      <c r="Q170" s="11"/>
      <c r="R170" s="12"/>
      <c r="S170" s="13">
        <f t="shared" si="151"/>
        <v>0</v>
      </c>
      <c r="T170" s="11"/>
      <c r="U170" s="12"/>
      <c r="V170" s="13">
        <f t="shared" si="152"/>
        <v>0</v>
      </c>
      <c r="W170" s="11"/>
      <c r="X170" s="12"/>
      <c r="Y170" s="13">
        <f t="shared" si="153"/>
        <v>0</v>
      </c>
      <c r="Z170" s="11">
        <v>1318</v>
      </c>
      <c r="AA170" s="12">
        <v>1274</v>
      </c>
      <c r="AB170" s="13">
        <f t="shared" si="154"/>
        <v>2592</v>
      </c>
      <c r="AC170" s="11"/>
      <c r="AD170" s="12"/>
      <c r="AE170" s="13">
        <f t="shared" si="155"/>
        <v>0</v>
      </c>
      <c r="AF170" s="11"/>
      <c r="AG170" s="12"/>
      <c r="AH170" s="13">
        <f t="shared" si="156"/>
        <v>0</v>
      </c>
    </row>
    <row r="171" spans="1:34" x14ac:dyDescent="0.2">
      <c r="A171" s="10">
        <v>34274</v>
      </c>
      <c r="B171" s="11">
        <f t="shared" si="123"/>
        <v>4385</v>
      </c>
      <c r="C171" s="12">
        <f t="shared" si="123"/>
        <v>4410</v>
      </c>
      <c r="D171" s="13">
        <f t="shared" si="146"/>
        <v>8795</v>
      </c>
      <c r="E171" s="11"/>
      <c r="F171" s="12"/>
      <c r="G171" s="13">
        <f t="shared" si="147"/>
        <v>0</v>
      </c>
      <c r="H171" s="11">
        <v>3200</v>
      </c>
      <c r="I171" s="12">
        <v>3213</v>
      </c>
      <c r="J171" s="13">
        <f t="shared" si="148"/>
        <v>6413</v>
      </c>
      <c r="K171" s="11"/>
      <c r="L171" s="12"/>
      <c r="M171" s="13">
        <f t="shared" si="149"/>
        <v>0</v>
      </c>
      <c r="N171" s="11"/>
      <c r="O171" s="12"/>
      <c r="P171" s="13">
        <f t="shared" si="150"/>
        <v>0</v>
      </c>
      <c r="Q171" s="11"/>
      <c r="R171" s="12"/>
      <c r="S171" s="13">
        <f t="shared" si="151"/>
        <v>0</v>
      </c>
      <c r="T171" s="11"/>
      <c r="U171" s="12"/>
      <c r="V171" s="13">
        <f t="shared" si="152"/>
        <v>0</v>
      </c>
      <c r="W171" s="11"/>
      <c r="X171" s="12"/>
      <c r="Y171" s="13">
        <f t="shared" si="153"/>
        <v>0</v>
      </c>
      <c r="Z171" s="11">
        <v>1185</v>
      </c>
      <c r="AA171" s="12">
        <v>1197</v>
      </c>
      <c r="AB171" s="13">
        <f t="shared" si="154"/>
        <v>2382</v>
      </c>
      <c r="AC171" s="11"/>
      <c r="AD171" s="12"/>
      <c r="AE171" s="13">
        <f t="shared" si="155"/>
        <v>0</v>
      </c>
      <c r="AF171" s="11"/>
      <c r="AG171" s="12"/>
      <c r="AH171" s="13">
        <f t="shared" si="156"/>
        <v>0</v>
      </c>
    </row>
    <row r="172" spans="1:34" s="18" customFormat="1" ht="12" thickBot="1" x14ac:dyDescent="0.25">
      <c r="A172" s="14">
        <v>34304</v>
      </c>
      <c r="B172" s="15">
        <f t="shared" si="123"/>
        <v>5125</v>
      </c>
      <c r="C172" s="16">
        <f t="shared" si="123"/>
        <v>5293</v>
      </c>
      <c r="D172" s="17">
        <f t="shared" si="146"/>
        <v>10418</v>
      </c>
      <c r="E172" s="15"/>
      <c r="F172" s="16"/>
      <c r="G172" s="17">
        <f t="shared" si="147"/>
        <v>0</v>
      </c>
      <c r="H172" s="15">
        <v>3835</v>
      </c>
      <c r="I172" s="16">
        <v>3995</v>
      </c>
      <c r="J172" s="17">
        <f t="shared" si="148"/>
        <v>7830</v>
      </c>
      <c r="K172" s="15"/>
      <c r="L172" s="16"/>
      <c r="M172" s="17">
        <f t="shared" si="149"/>
        <v>0</v>
      </c>
      <c r="N172" s="15"/>
      <c r="O172" s="16"/>
      <c r="P172" s="17">
        <f t="shared" si="150"/>
        <v>0</v>
      </c>
      <c r="Q172" s="15"/>
      <c r="R172" s="16"/>
      <c r="S172" s="17">
        <f t="shared" si="151"/>
        <v>0</v>
      </c>
      <c r="T172" s="15"/>
      <c r="U172" s="16"/>
      <c r="V172" s="17">
        <f t="shared" si="152"/>
        <v>0</v>
      </c>
      <c r="W172" s="15"/>
      <c r="X172" s="16"/>
      <c r="Y172" s="17">
        <f t="shared" si="153"/>
        <v>0</v>
      </c>
      <c r="Z172" s="15">
        <v>1290</v>
      </c>
      <c r="AA172" s="16">
        <v>1298</v>
      </c>
      <c r="AB172" s="17">
        <f t="shared" si="154"/>
        <v>2588</v>
      </c>
      <c r="AC172" s="15"/>
      <c r="AD172" s="16"/>
      <c r="AE172" s="17">
        <f t="shared" si="155"/>
        <v>0</v>
      </c>
      <c r="AF172" s="15"/>
      <c r="AG172" s="16"/>
      <c r="AH172" s="17">
        <f t="shared" si="156"/>
        <v>0</v>
      </c>
    </row>
    <row r="173" spans="1:34" x14ac:dyDescent="0.2">
      <c r="A173" s="10">
        <v>34335</v>
      </c>
      <c r="B173" s="11">
        <f t="shared" si="123"/>
        <v>4003</v>
      </c>
      <c r="C173" s="12">
        <f t="shared" si="123"/>
        <v>3975</v>
      </c>
      <c r="D173" s="13">
        <f>C173+B173</f>
        <v>7978</v>
      </c>
      <c r="E173" s="11"/>
      <c r="F173" s="12"/>
      <c r="G173" s="13">
        <f>F173+E173</f>
        <v>0</v>
      </c>
      <c r="H173" s="11">
        <v>2918</v>
      </c>
      <c r="I173" s="12">
        <v>2967</v>
      </c>
      <c r="J173" s="13">
        <f>I173+H173</f>
        <v>5885</v>
      </c>
      <c r="K173" s="11"/>
      <c r="L173" s="12"/>
      <c r="M173" s="13">
        <f>L173+K173</f>
        <v>0</v>
      </c>
      <c r="N173" s="11"/>
      <c r="O173" s="12"/>
      <c r="P173" s="13">
        <f>O173+N173</f>
        <v>0</v>
      </c>
      <c r="Q173" s="11"/>
      <c r="R173" s="12"/>
      <c r="S173" s="13">
        <f>R173+Q173</f>
        <v>0</v>
      </c>
      <c r="T173" s="11"/>
      <c r="U173" s="12"/>
      <c r="V173" s="13">
        <f>U173+T173</f>
        <v>0</v>
      </c>
      <c r="W173" s="11"/>
      <c r="X173" s="12"/>
      <c r="Y173" s="13">
        <f>X173+W173</f>
        <v>0</v>
      </c>
      <c r="Z173" s="11">
        <v>1085</v>
      </c>
      <c r="AA173" s="12">
        <v>1008</v>
      </c>
      <c r="AB173" s="13">
        <f>AA173+Z173</f>
        <v>2093</v>
      </c>
      <c r="AC173" s="11"/>
      <c r="AD173" s="12"/>
      <c r="AE173" s="13">
        <f>AD173+AC173</f>
        <v>0</v>
      </c>
      <c r="AF173" s="11"/>
      <c r="AG173" s="12"/>
      <c r="AH173" s="13">
        <f>AG173+AF173</f>
        <v>0</v>
      </c>
    </row>
    <row r="174" spans="1:34" x14ac:dyDescent="0.2">
      <c r="A174" s="10">
        <v>34366</v>
      </c>
      <c r="B174" s="11">
        <f t="shared" si="123"/>
        <v>3460</v>
      </c>
      <c r="C174" s="12">
        <f t="shared" si="123"/>
        <v>3583</v>
      </c>
      <c r="D174" s="13">
        <f t="shared" ref="D174:D184" si="157">C174+B174</f>
        <v>7043</v>
      </c>
      <c r="E174" s="11"/>
      <c r="F174" s="12"/>
      <c r="G174" s="13">
        <f t="shared" ref="G174:G184" si="158">F174+E174</f>
        <v>0</v>
      </c>
      <c r="H174" s="11">
        <v>2520</v>
      </c>
      <c r="I174" s="12">
        <v>2609</v>
      </c>
      <c r="J174" s="13">
        <f t="shared" ref="J174:J184" si="159">I174+H174</f>
        <v>5129</v>
      </c>
      <c r="K174" s="11"/>
      <c r="L174" s="12"/>
      <c r="M174" s="13">
        <f t="shared" ref="M174:M184" si="160">L174+K174</f>
        <v>0</v>
      </c>
      <c r="N174" s="11"/>
      <c r="O174" s="12"/>
      <c r="P174" s="13">
        <f t="shared" ref="P174:P184" si="161">O174+N174</f>
        <v>0</v>
      </c>
      <c r="Q174" s="11"/>
      <c r="R174" s="12"/>
      <c r="S174" s="13">
        <f t="shared" ref="S174:S184" si="162">R174+Q174</f>
        <v>0</v>
      </c>
      <c r="T174" s="11"/>
      <c r="U174" s="12"/>
      <c r="V174" s="13">
        <f t="shared" ref="V174:V184" si="163">U174+T174</f>
        <v>0</v>
      </c>
      <c r="W174" s="11"/>
      <c r="X174" s="12"/>
      <c r="Y174" s="13">
        <f t="shared" ref="Y174:Y184" si="164">X174+W174</f>
        <v>0</v>
      </c>
      <c r="Z174" s="11">
        <v>940</v>
      </c>
      <c r="AA174" s="12">
        <v>974</v>
      </c>
      <c r="AB174" s="13">
        <f t="shared" ref="AB174:AB184" si="165">AA174+Z174</f>
        <v>1914</v>
      </c>
      <c r="AC174" s="11"/>
      <c r="AD174" s="12"/>
      <c r="AE174" s="13">
        <f t="shared" ref="AE174:AE184" si="166">AD174+AC174</f>
        <v>0</v>
      </c>
      <c r="AF174" s="11"/>
      <c r="AG174" s="12"/>
      <c r="AH174" s="13">
        <f t="shared" ref="AH174:AH184" si="167">AG174+AF174</f>
        <v>0</v>
      </c>
    </row>
    <row r="175" spans="1:34" x14ac:dyDescent="0.2">
      <c r="A175" s="10">
        <v>34394</v>
      </c>
      <c r="B175" s="11">
        <f t="shared" si="123"/>
        <v>3869</v>
      </c>
      <c r="C175" s="12">
        <f t="shared" si="123"/>
        <v>3889</v>
      </c>
      <c r="D175" s="13">
        <f t="shared" si="157"/>
        <v>7758</v>
      </c>
      <c r="E175" s="11"/>
      <c r="F175" s="12"/>
      <c r="G175" s="13">
        <f t="shared" si="158"/>
        <v>0</v>
      </c>
      <c r="H175" s="11">
        <v>2798</v>
      </c>
      <c r="I175" s="12">
        <v>2885</v>
      </c>
      <c r="J175" s="13">
        <f t="shared" si="159"/>
        <v>5683</v>
      </c>
      <c r="K175" s="11"/>
      <c r="L175" s="12"/>
      <c r="M175" s="13">
        <f t="shared" si="160"/>
        <v>0</v>
      </c>
      <c r="N175" s="11"/>
      <c r="O175" s="12"/>
      <c r="P175" s="13">
        <f t="shared" si="161"/>
        <v>0</v>
      </c>
      <c r="Q175" s="11"/>
      <c r="R175" s="12"/>
      <c r="S175" s="13">
        <f t="shared" si="162"/>
        <v>0</v>
      </c>
      <c r="T175" s="11"/>
      <c r="U175" s="12"/>
      <c r="V175" s="13">
        <f t="shared" si="163"/>
        <v>0</v>
      </c>
      <c r="W175" s="11"/>
      <c r="X175" s="12"/>
      <c r="Y175" s="13">
        <f t="shared" si="164"/>
        <v>0</v>
      </c>
      <c r="Z175" s="11">
        <v>1071</v>
      </c>
      <c r="AA175" s="12">
        <v>1004</v>
      </c>
      <c r="AB175" s="13">
        <f t="shared" si="165"/>
        <v>2075</v>
      </c>
      <c r="AC175" s="11"/>
      <c r="AD175" s="12"/>
      <c r="AE175" s="13">
        <f t="shared" si="166"/>
        <v>0</v>
      </c>
      <c r="AF175" s="11"/>
      <c r="AG175" s="12"/>
      <c r="AH175" s="13">
        <f t="shared" si="167"/>
        <v>0</v>
      </c>
    </row>
    <row r="176" spans="1:34" x14ac:dyDescent="0.2">
      <c r="A176" s="10">
        <v>34425</v>
      </c>
      <c r="B176" s="11">
        <f t="shared" si="123"/>
        <v>3879</v>
      </c>
      <c r="C176" s="12">
        <f t="shared" si="123"/>
        <v>3926</v>
      </c>
      <c r="D176" s="13">
        <f t="shared" si="157"/>
        <v>7805</v>
      </c>
      <c r="E176" s="11"/>
      <c r="F176" s="12"/>
      <c r="G176" s="13">
        <f t="shared" si="158"/>
        <v>0</v>
      </c>
      <c r="H176" s="11">
        <v>2850</v>
      </c>
      <c r="I176" s="12">
        <v>2922</v>
      </c>
      <c r="J176" s="13">
        <f t="shared" si="159"/>
        <v>5772</v>
      </c>
      <c r="K176" s="11"/>
      <c r="L176" s="12"/>
      <c r="M176" s="13">
        <f t="shared" si="160"/>
        <v>0</v>
      </c>
      <c r="N176" s="11"/>
      <c r="O176" s="12"/>
      <c r="P176" s="13">
        <f t="shared" si="161"/>
        <v>0</v>
      </c>
      <c r="Q176" s="11"/>
      <c r="R176" s="12"/>
      <c r="S176" s="13">
        <f t="shared" si="162"/>
        <v>0</v>
      </c>
      <c r="T176" s="11"/>
      <c r="U176" s="12"/>
      <c r="V176" s="13">
        <f t="shared" si="163"/>
        <v>0</v>
      </c>
      <c r="W176" s="11"/>
      <c r="X176" s="12"/>
      <c r="Y176" s="13">
        <f t="shared" si="164"/>
        <v>0</v>
      </c>
      <c r="Z176" s="11">
        <v>1029</v>
      </c>
      <c r="AA176" s="12">
        <v>1004</v>
      </c>
      <c r="AB176" s="13">
        <f t="shared" si="165"/>
        <v>2033</v>
      </c>
      <c r="AC176" s="11"/>
      <c r="AD176" s="12"/>
      <c r="AE176" s="13">
        <f t="shared" si="166"/>
        <v>0</v>
      </c>
      <c r="AF176" s="11"/>
      <c r="AG176" s="12"/>
      <c r="AH176" s="13">
        <f t="shared" si="167"/>
        <v>0</v>
      </c>
    </row>
    <row r="177" spans="1:34" x14ac:dyDescent="0.2">
      <c r="A177" s="10">
        <v>34455</v>
      </c>
      <c r="B177" s="11">
        <f t="shared" si="123"/>
        <v>4489</v>
      </c>
      <c r="C177" s="12">
        <f t="shared" si="123"/>
        <v>4392</v>
      </c>
      <c r="D177" s="13">
        <f t="shared" si="157"/>
        <v>8881</v>
      </c>
      <c r="E177" s="11"/>
      <c r="F177" s="12"/>
      <c r="G177" s="13">
        <f t="shared" si="158"/>
        <v>0</v>
      </c>
      <c r="H177" s="11">
        <v>3248</v>
      </c>
      <c r="I177" s="12">
        <v>3133</v>
      </c>
      <c r="J177" s="13">
        <f t="shared" si="159"/>
        <v>6381</v>
      </c>
      <c r="K177" s="11"/>
      <c r="L177" s="12"/>
      <c r="M177" s="13">
        <f t="shared" si="160"/>
        <v>0</v>
      </c>
      <c r="N177" s="11"/>
      <c r="O177" s="12"/>
      <c r="P177" s="13">
        <f t="shared" si="161"/>
        <v>0</v>
      </c>
      <c r="Q177" s="11"/>
      <c r="R177" s="12"/>
      <c r="S177" s="13">
        <f t="shared" si="162"/>
        <v>0</v>
      </c>
      <c r="T177" s="11"/>
      <c r="U177" s="12"/>
      <c r="V177" s="13">
        <f t="shared" si="163"/>
        <v>0</v>
      </c>
      <c r="W177" s="11"/>
      <c r="X177" s="12"/>
      <c r="Y177" s="13">
        <f t="shared" si="164"/>
        <v>0</v>
      </c>
      <c r="Z177" s="11">
        <v>1241</v>
      </c>
      <c r="AA177" s="12">
        <v>1259</v>
      </c>
      <c r="AB177" s="13">
        <f t="shared" si="165"/>
        <v>2500</v>
      </c>
      <c r="AC177" s="11"/>
      <c r="AD177" s="12"/>
      <c r="AE177" s="13">
        <f t="shared" si="166"/>
        <v>0</v>
      </c>
      <c r="AF177" s="11"/>
      <c r="AG177" s="12"/>
      <c r="AH177" s="13">
        <f t="shared" si="167"/>
        <v>0</v>
      </c>
    </row>
    <row r="178" spans="1:34" x14ac:dyDescent="0.2">
      <c r="A178" s="10">
        <v>34486</v>
      </c>
      <c r="B178" s="11">
        <f t="shared" si="123"/>
        <v>4463</v>
      </c>
      <c r="C178" s="12">
        <f t="shared" si="123"/>
        <v>4377</v>
      </c>
      <c r="D178" s="13">
        <f t="shared" si="157"/>
        <v>8840</v>
      </c>
      <c r="E178" s="11"/>
      <c r="F178" s="12"/>
      <c r="G178" s="13">
        <f t="shared" si="158"/>
        <v>0</v>
      </c>
      <c r="H178" s="11">
        <v>3110</v>
      </c>
      <c r="I178" s="12">
        <v>3067</v>
      </c>
      <c r="J178" s="13">
        <f t="shared" si="159"/>
        <v>6177</v>
      </c>
      <c r="K178" s="11"/>
      <c r="L178" s="12"/>
      <c r="M178" s="13">
        <f t="shared" si="160"/>
        <v>0</v>
      </c>
      <c r="N178" s="11"/>
      <c r="O178" s="12"/>
      <c r="P178" s="13">
        <f t="shared" si="161"/>
        <v>0</v>
      </c>
      <c r="Q178" s="11"/>
      <c r="R178" s="12"/>
      <c r="S178" s="13">
        <f t="shared" si="162"/>
        <v>0</v>
      </c>
      <c r="T178" s="11"/>
      <c r="U178" s="12"/>
      <c r="V178" s="13">
        <f t="shared" si="163"/>
        <v>0</v>
      </c>
      <c r="W178" s="11"/>
      <c r="X178" s="12"/>
      <c r="Y178" s="13">
        <f t="shared" si="164"/>
        <v>0</v>
      </c>
      <c r="Z178" s="11">
        <v>1353</v>
      </c>
      <c r="AA178" s="12">
        <v>1310</v>
      </c>
      <c r="AB178" s="13">
        <f t="shared" si="165"/>
        <v>2663</v>
      </c>
      <c r="AC178" s="11"/>
      <c r="AD178" s="12"/>
      <c r="AE178" s="13">
        <f t="shared" si="166"/>
        <v>0</v>
      </c>
      <c r="AF178" s="11"/>
      <c r="AG178" s="12"/>
      <c r="AH178" s="13">
        <f t="shared" si="167"/>
        <v>0</v>
      </c>
    </row>
    <row r="179" spans="1:34" x14ac:dyDescent="0.2">
      <c r="A179" s="10">
        <v>34516</v>
      </c>
      <c r="B179" s="11">
        <f t="shared" si="123"/>
        <v>4537</v>
      </c>
      <c r="C179" s="12">
        <f t="shared" si="123"/>
        <v>4672</v>
      </c>
      <c r="D179" s="13">
        <f t="shared" si="157"/>
        <v>9209</v>
      </c>
      <c r="E179" s="11"/>
      <c r="F179" s="12"/>
      <c r="G179" s="13">
        <f t="shared" si="158"/>
        <v>0</v>
      </c>
      <c r="H179" s="11">
        <v>3159</v>
      </c>
      <c r="I179" s="12">
        <v>3283</v>
      </c>
      <c r="J179" s="13">
        <f t="shared" si="159"/>
        <v>6442</v>
      </c>
      <c r="K179" s="11"/>
      <c r="L179" s="12"/>
      <c r="M179" s="13">
        <f t="shared" si="160"/>
        <v>0</v>
      </c>
      <c r="N179" s="11"/>
      <c r="O179" s="12"/>
      <c r="P179" s="13">
        <f t="shared" si="161"/>
        <v>0</v>
      </c>
      <c r="Q179" s="11"/>
      <c r="R179" s="12"/>
      <c r="S179" s="13">
        <f t="shared" si="162"/>
        <v>0</v>
      </c>
      <c r="T179" s="11"/>
      <c r="U179" s="12"/>
      <c r="V179" s="13">
        <f t="shared" si="163"/>
        <v>0</v>
      </c>
      <c r="W179" s="11"/>
      <c r="X179" s="12"/>
      <c r="Y179" s="13">
        <f t="shared" si="164"/>
        <v>0</v>
      </c>
      <c r="Z179" s="11">
        <v>1378</v>
      </c>
      <c r="AA179" s="12">
        <v>1389</v>
      </c>
      <c r="AB179" s="13">
        <f t="shared" si="165"/>
        <v>2767</v>
      </c>
      <c r="AC179" s="11"/>
      <c r="AD179" s="12"/>
      <c r="AE179" s="13">
        <f t="shared" si="166"/>
        <v>0</v>
      </c>
      <c r="AF179" s="11"/>
      <c r="AG179" s="12"/>
      <c r="AH179" s="13">
        <f t="shared" si="167"/>
        <v>0</v>
      </c>
    </row>
    <row r="180" spans="1:34" x14ac:dyDescent="0.2">
      <c r="A180" s="10">
        <v>34547</v>
      </c>
      <c r="B180" s="11">
        <f t="shared" si="123"/>
        <v>4692</v>
      </c>
      <c r="C180" s="12">
        <f t="shared" si="123"/>
        <v>4980</v>
      </c>
      <c r="D180" s="13">
        <f t="shared" si="157"/>
        <v>9672</v>
      </c>
      <c r="E180" s="11"/>
      <c r="F180" s="12"/>
      <c r="G180" s="13">
        <f t="shared" si="158"/>
        <v>0</v>
      </c>
      <c r="H180" s="11">
        <v>3081</v>
      </c>
      <c r="I180" s="12">
        <v>3340</v>
      </c>
      <c r="J180" s="13">
        <f t="shared" si="159"/>
        <v>6421</v>
      </c>
      <c r="K180" s="11"/>
      <c r="L180" s="12"/>
      <c r="M180" s="13">
        <f t="shared" si="160"/>
        <v>0</v>
      </c>
      <c r="N180" s="11"/>
      <c r="O180" s="12"/>
      <c r="P180" s="13">
        <f t="shared" si="161"/>
        <v>0</v>
      </c>
      <c r="Q180" s="11"/>
      <c r="R180" s="12"/>
      <c r="S180" s="13">
        <f t="shared" si="162"/>
        <v>0</v>
      </c>
      <c r="T180" s="11"/>
      <c r="U180" s="12"/>
      <c r="V180" s="13">
        <f t="shared" si="163"/>
        <v>0</v>
      </c>
      <c r="W180" s="11"/>
      <c r="X180" s="12"/>
      <c r="Y180" s="13">
        <f t="shared" si="164"/>
        <v>0</v>
      </c>
      <c r="Z180" s="11">
        <v>1611</v>
      </c>
      <c r="AA180" s="12">
        <v>1640</v>
      </c>
      <c r="AB180" s="13">
        <f t="shared" si="165"/>
        <v>3251</v>
      </c>
      <c r="AC180" s="11"/>
      <c r="AD180" s="12"/>
      <c r="AE180" s="13">
        <f t="shared" si="166"/>
        <v>0</v>
      </c>
      <c r="AF180" s="11"/>
      <c r="AG180" s="12"/>
      <c r="AH180" s="13">
        <f t="shared" si="167"/>
        <v>0</v>
      </c>
    </row>
    <row r="181" spans="1:34" x14ac:dyDescent="0.2">
      <c r="A181" s="10">
        <v>34578</v>
      </c>
      <c r="B181" s="11">
        <f t="shared" si="123"/>
        <v>4312</v>
      </c>
      <c r="C181" s="12">
        <f t="shared" si="123"/>
        <v>4255</v>
      </c>
      <c r="D181" s="13">
        <f t="shared" si="157"/>
        <v>8567</v>
      </c>
      <c r="E181" s="11"/>
      <c r="F181" s="12"/>
      <c r="G181" s="13">
        <f t="shared" si="158"/>
        <v>0</v>
      </c>
      <c r="H181" s="11">
        <v>2895</v>
      </c>
      <c r="I181" s="12">
        <v>3000</v>
      </c>
      <c r="J181" s="13">
        <f t="shared" si="159"/>
        <v>5895</v>
      </c>
      <c r="K181" s="11"/>
      <c r="L181" s="12"/>
      <c r="M181" s="13">
        <f t="shared" si="160"/>
        <v>0</v>
      </c>
      <c r="N181" s="11"/>
      <c r="O181" s="12"/>
      <c r="P181" s="13">
        <f t="shared" si="161"/>
        <v>0</v>
      </c>
      <c r="Q181" s="11"/>
      <c r="R181" s="12"/>
      <c r="S181" s="13">
        <f t="shared" si="162"/>
        <v>0</v>
      </c>
      <c r="T181" s="11"/>
      <c r="U181" s="12"/>
      <c r="V181" s="13">
        <f t="shared" si="163"/>
        <v>0</v>
      </c>
      <c r="W181" s="11"/>
      <c r="X181" s="12"/>
      <c r="Y181" s="13">
        <f t="shared" si="164"/>
        <v>0</v>
      </c>
      <c r="Z181" s="11">
        <v>1417</v>
      </c>
      <c r="AA181" s="12">
        <v>1255</v>
      </c>
      <c r="AB181" s="13">
        <f t="shared" si="165"/>
        <v>2672</v>
      </c>
      <c r="AC181" s="11"/>
      <c r="AD181" s="12"/>
      <c r="AE181" s="13">
        <f t="shared" si="166"/>
        <v>0</v>
      </c>
      <c r="AF181" s="11"/>
      <c r="AG181" s="12"/>
      <c r="AH181" s="13">
        <f t="shared" si="167"/>
        <v>0</v>
      </c>
    </row>
    <row r="182" spans="1:34" x14ac:dyDescent="0.2">
      <c r="A182" s="10">
        <v>34608</v>
      </c>
      <c r="B182" s="11">
        <f t="shared" si="123"/>
        <v>3801</v>
      </c>
      <c r="C182" s="12">
        <f t="shared" si="123"/>
        <v>4046</v>
      </c>
      <c r="D182" s="13">
        <f t="shared" si="157"/>
        <v>7847</v>
      </c>
      <c r="E182" s="11"/>
      <c r="F182" s="12"/>
      <c r="G182" s="13">
        <f t="shared" si="158"/>
        <v>0</v>
      </c>
      <c r="H182" s="11">
        <v>2558</v>
      </c>
      <c r="I182" s="12">
        <v>2775</v>
      </c>
      <c r="J182" s="13">
        <f t="shared" si="159"/>
        <v>5333</v>
      </c>
      <c r="K182" s="11"/>
      <c r="L182" s="12"/>
      <c r="M182" s="13">
        <f t="shared" si="160"/>
        <v>0</v>
      </c>
      <c r="N182" s="11"/>
      <c r="O182" s="12"/>
      <c r="P182" s="13">
        <f t="shared" si="161"/>
        <v>0</v>
      </c>
      <c r="Q182" s="11"/>
      <c r="R182" s="12"/>
      <c r="S182" s="13">
        <f t="shared" si="162"/>
        <v>0</v>
      </c>
      <c r="T182" s="11"/>
      <c r="U182" s="12"/>
      <c r="V182" s="13">
        <f t="shared" si="163"/>
        <v>0</v>
      </c>
      <c r="W182" s="11"/>
      <c r="X182" s="12"/>
      <c r="Y182" s="13">
        <f t="shared" si="164"/>
        <v>0</v>
      </c>
      <c r="Z182" s="11">
        <v>1243</v>
      </c>
      <c r="AA182" s="12">
        <v>1271</v>
      </c>
      <c r="AB182" s="13">
        <f t="shared" si="165"/>
        <v>2514</v>
      </c>
      <c r="AC182" s="11"/>
      <c r="AD182" s="12"/>
      <c r="AE182" s="13">
        <f t="shared" si="166"/>
        <v>0</v>
      </c>
      <c r="AF182" s="11"/>
      <c r="AG182" s="12"/>
      <c r="AH182" s="13">
        <f t="shared" si="167"/>
        <v>0</v>
      </c>
    </row>
    <row r="183" spans="1:34" x14ac:dyDescent="0.2">
      <c r="A183" s="10">
        <v>34639</v>
      </c>
      <c r="B183" s="11">
        <f t="shared" si="123"/>
        <v>3257</v>
      </c>
      <c r="C183" s="12">
        <f t="shared" si="123"/>
        <v>3266</v>
      </c>
      <c r="D183" s="13">
        <f t="shared" si="157"/>
        <v>6523</v>
      </c>
      <c r="E183" s="11"/>
      <c r="F183" s="12"/>
      <c r="G183" s="13">
        <f t="shared" si="158"/>
        <v>0</v>
      </c>
      <c r="H183" s="11">
        <v>2171</v>
      </c>
      <c r="I183" s="12">
        <v>2208</v>
      </c>
      <c r="J183" s="13">
        <f t="shared" si="159"/>
        <v>4379</v>
      </c>
      <c r="K183" s="11"/>
      <c r="L183" s="12"/>
      <c r="M183" s="13">
        <f t="shared" si="160"/>
        <v>0</v>
      </c>
      <c r="N183" s="11"/>
      <c r="O183" s="12"/>
      <c r="P183" s="13">
        <f t="shared" si="161"/>
        <v>0</v>
      </c>
      <c r="Q183" s="11"/>
      <c r="R183" s="12"/>
      <c r="S183" s="13">
        <f t="shared" si="162"/>
        <v>0</v>
      </c>
      <c r="T183" s="11"/>
      <c r="U183" s="12"/>
      <c r="V183" s="13">
        <f t="shared" si="163"/>
        <v>0</v>
      </c>
      <c r="W183" s="11"/>
      <c r="X183" s="12"/>
      <c r="Y183" s="13">
        <f t="shared" si="164"/>
        <v>0</v>
      </c>
      <c r="Z183" s="11">
        <v>1086</v>
      </c>
      <c r="AA183" s="12">
        <v>1058</v>
      </c>
      <c r="AB183" s="13">
        <f t="shared" si="165"/>
        <v>2144</v>
      </c>
      <c r="AC183" s="11"/>
      <c r="AD183" s="12"/>
      <c r="AE183" s="13">
        <f t="shared" si="166"/>
        <v>0</v>
      </c>
      <c r="AF183" s="11"/>
      <c r="AG183" s="12"/>
      <c r="AH183" s="13">
        <f t="shared" si="167"/>
        <v>0</v>
      </c>
    </row>
    <row r="184" spans="1:34" s="18" customFormat="1" ht="12" thickBot="1" x14ac:dyDescent="0.25">
      <c r="A184" s="14">
        <v>34669</v>
      </c>
      <c r="B184" s="15">
        <f t="shared" si="123"/>
        <v>3266</v>
      </c>
      <c r="C184" s="16">
        <f t="shared" si="123"/>
        <v>2954</v>
      </c>
      <c r="D184" s="17">
        <f t="shared" si="157"/>
        <v>6220</v>
      </c>
      <c r="E184" s="15"/>
      <c r="F184" s="16"/>
      <c r="G184" s="17">
        <f t="shared" si="158"/>
        <v>0</v>
      </c>
      <c r="H184" s="15">
        <v>2249</v>
      </c>
      <c r="I184" s="16">
        <v>1976</v>
      </c>
      <c r="J184" s="17">
        <f t="shared" si="159"/>
        <v>4225</v>
      </c>
      <c r="K184" s="15"/>
      <c r="L184" s="16"/>
      <c r="M184" s="17">
        <f t="shared" si="160"/>
        <v>0</v>
      </c>
      <c r="N184" s="15"/>
      <c r="O184" s="16"/>
      <c r="P184" s="17">
        <f t="shared" si="161"/>
        <v>0</v>
      </c>
      <c r="Q184" s="15"/>
      <c r="R184" s="16"/>
      <c r="S184" s="17">
        <f t="shared" si="162"/>
        <v>0</v>
      </c>
      <c r="T184" s="15"/>
      <c r="U184" s="16"/>
      <c r="V184" s="17">
        <f t="shared" si="163"/>
        <v>0</v>
      </c>
      <c r="W184" s="15"/>
      <c r="X184" s="16"/>
      <c r="Y184" s="17">
        <f t="shared" si="164"/>
        <v>0</v>
      </c>
      <c r="Z184" s="15">
        <v>1017</v>
      </c>
      <c r="AA184" s="16">
        <v>978</v>
      </c>
      <c r="AB184" s="17">
        <f t="shared" si="165"/>
        <v>1995</v>
      </c>
      <c r="AC184" s="15"/>
      <c r="AD184" s="16"/>
      <c r="AE184" s="17">
        <f t="shared" si="166"/>
        <v>0</v>
      </c>
      <c r="AF184" s="15"/>
      <c r="AG184" s="16"/>
      <c r="AH184" s="17">
        <f t="shared" si="167"/>
        <v>0</v>
      </c>
    </row>
    <row r="185" spans="1:34" x14ac:dyDescent="0.2">
      <c r="A185" s="10">
        <v>34700</v>
      </c>
      <c r="B185" s="11">
        <f t="shared" si="123"/>
        <v>2502</v>
      </c>
      <c r="C185" s="12">
        <f t="shared" si="123"/>
        <v>2533</v>
      </c>
      <c r="D185" s="13">
        <f>C185+B185</f>
        <v>5035</v>
      </c>
      <c r="E185" s="11"/>
      <c r="F185" s="12"/>
      <c r="G185" s="13">
        <f>F185+E185</f>
        <v>0</v>
      </c>
      <c r="H185" s="11">
        <v>1678</v>
      </c>
      <c r="I185" s="12">
        <v>1674</v>
      </c>
      <c r="J185" s="13">
        <f>I185+H185</f>
        <v>3352</v>
      </c>
      <c r="K185" s="11"/>
      <c r="L185" s="12"/>
      <c r="M185" s="13">
        <f>L185+K185</f>
        <v>0</v>
      </c>
      <c r="N185" s="11"/>
      <c r="O185" s="12"/>
      <c r="P185" s="13">
        <f>O185+N185</f>
        <v>0</v>
      </c>
      <c r="Q185" s="11"/>
      <c r="R185" s="12"/>
      <c r="S185" s="13">
        <f>R185+Q185</f>
        <v>0</v>
      </c>
      <c r="T185" s="11"/>
      <c r="U185" s="12"/>
      <c r="V185" s="13">
        <f>U185+T185</f>
        <v>0</v>
      </c>
      <c r="W185" s="11"/>
      <c r="X185" s="12"/>
      <c r="Y185" s="13">
        <f>X185+W185</f>
        <v>0</v>
      </c>
      <c r="Z185" s="11">
        <v>824</v>
      </c>
      <c r="AA185" s="12">
        <v>859</v>
      </c>
      <c r="AB185" s="13">
        <f>AA185+Z185</f>
        <v>1683</v>
      </c>
      <c r="AC185" s="11"/>
      <c r="AD185" s="12"/>
      <c r="AE185" s="13">
        <f>AD185+AC185</f>
        <v>0</v>
      </c>
      <c r="AF185" s="11"/>
      <c r="AG185" s="12"/>
      <c r="AH185" s="13">
        <f>AG185+AF185</f>
        <v>0</v>
      </c>
    </row>
    <row r="186" spans="1:34" x14ac:dyDescent="0.2">
      <c r="A186" s="10">
        <v>34731</v>
      </c>
      <c r="B186" s="11">
        <f t="shared" si="123"/>
        <v>2168</v>
      </c>
      <c r="C186" s="12">
        <f t="shared" si="123"/>
        <v>2075</v>
      </c>
      <c r="D186" s="13">
        <f t="shared" ref="D186:D196" si="168">C186+B186</f>
        <v>4243</v>
      </c>
      <c r="E186" s="11"/>
      <c r="F186" s="12"/>
      <c r="G186" s="13">
        <f t="shared" ref="G186:G196" si="169">F186+E186</f>
        <v>0</v>
      </c>
      <c r="H186" s="11">
        <v>1509</v>
      </c>
      <c r="I186" s="12">
        <v>1464</v>
      </c>
      <c r="J186" s="13">
        <f t="shared" ref="J186:J196" si="170">I186+H186</f>
        <v>2973</v>
      </c>
      <c r="K186" s="11"/>
      <c r="L186" s="12"/>
      <c r="M186" s="13">
        <f t="shared" ref="M186:M196" si="171">L186+K186</f>
        <v>0</v>
      </c>
      <c r="N186" s="11"/>
      <c r="O186" s="12"/>
      <c r="P186" s="13">
        <f t="shared" ref="P186:P196" si="172">O186+N186</f>
        <v>0</v>
      </c>
      <c r="Q186" s="11"/>
      <c r="R186" s="12"/>
      <c r="S186" s="13">
        <f t="shared" ref="S186:S196" si="173">R186+Q186</f>
        <v>0</v>
      </c>
      <c r="T186" s="11"/>
      <c r="U186" s="12"/>
      <c r="V186" s="13">
        <f t="shared" ref="V186:V196" si="174">U186+T186</f>
        <v>0</v>
      </c>
      <c r="W186" s="11"/>
      <c r="X186" s="12"/>
      <c r="Y186" s="13">
        <f t="shared" ref="Y186:Y196" si="175">X186+W186</f>
        <v>0</v>
      </c>
      <c r="Z186" s="11">
        <v>659</v>
      </c>
      <c r="AA186" s="12">
        <v>611</v>
      </c>
      <c r="AB186" s="13">
        <f t="shared" ref="AB186:AB196" si="176">AA186+Z186</f>
        <v>1270</v>
      </c>
      <c r="AC186" s="11"/>
      <c r="AD186" s="12"/>
      <c r="AE186" s="13">
        <f t="shared" ref="AE186:AE196" si="177">AD186+AC186</f>
        <v>0</v>
      </c>
      <c r="AF186" s="11"/>
      <c r="AG186" s="12"/>
      <c r="AH186" s="13">
        <f t="shared" ref="AH186:AH196" si="178">AG186+AF186</f>
        <v>0</v>
      </c>
    </row>
    <row r="187" spans="1:34" x14ac:dyDescent="0.2">
      <c r="A187" s="10">
        <v>34759</v>
      </c>
      <c r="B187" s="11">
        <f t="shared" si="123"/>
        <v>2588</v>
      </c>
      <c r="C187" s="12">
        <f t="shared" si="123"/>
        <v>2699</v>
      </c>
      <c r="D187" s="13">
        <f t="shared" si="168"/>
        <v>5287</v>
      </c>
      <c r="E187" s="11"/>
      <c r="F187" s="12"/>
      <c r="G187" s="13">
        <f t="shared" si="169"/>
        <v>0</v>
      </c>
      <c r="H187" s="11">
        <v>1825</v>
      </c>
      <c r="I187" s="12">
        <v>1914</v>
      </c>
      <c r="J187" s="13">
        <f t="shared" si="170"/>
        <v>3739</v>
      </c>
      <c r="K187" s="11"/>
      <c r="L187" s="12"/>
      <c r="M187" s="13">
        <f t="shared" si="171"/>
        <v>0</v>
      </c>
      <c r="N187" s="11"/>
      <c r="O187" s="12"/>
      <c r="P187" s="13">
        <f t="shared" si="172"/>
        <v>0</v>
      </c>
      <c r="Q187" s="11"/>
      <c r="R187" s="12"/>
      <c r="S187" s="13">
        <f t="shared" si="173"/>
        <v>0</v>
      </c>
      <c r="T187" s="11"/>
      <c r="U187" s="12"/>
      <c r="V187" s="13">
        <f t="shared" si="174"/>
        <v>0</v>
      </c>
      <c r="W187" s="11"/>
      <c r="X187" s="12"/>
      <c r="Y187" s="13">
        <f t="shared" si="175"/>
        <v>0</v>
      </c>
      <c r="Z187" s="11">
        <v>763</v>
      </c>
      <c r="AA187" s="12">
        <v>785</v>
      </c>
      <c r="AB187" s="13">
        <f t="shared" si="176"/>
        <v>1548</v>
      </c>
      <c r="AC187" s="11"/>
      <c r="AD187" s="12"/>
      <c r="AE187" s="13">
        <f t="shared" si="177"/>
        <v>0</v>
      </c>
      <c r="AF187" s="11"/>
      <c r="AG187" s="12"/>
      <c r="AH187" s="13">
        <f t="shared" si="178"/>
        <v>0</v>
      </c>
    </row>
    <row r="188" spans="1:34" x14ac:dyDescent="0.2">
      <c r="A188" s="10">
        <v>34790</v>
      </c>
      <c r="B188" s="11">
        <f t="shared" si="123"/>
        <v>2704</v>
      </c>
      <c r="C188" s="12">
        <f t="shared" si="123"/>
        <v>2675</v>
      </c>
      <c r="D188" s="13">
        <f t="shared" si="168"/>
        <v>5379</v>
      </c>
      <c r="E188" s="11"/>
      <c r="F188" s="12"/>
      <c r="G188" s="13">
        <f t="shared" si="169"/>
        <v>0</v>
      </c>
      <c r="H188" s="11">
        <v>1893</v>
      </c>
      <c r="I188" s="12">
        <v>1901</v>
      </c>
      <c r="J188" s="13">
        <f t="shared" si="170"/>
        <v>3794</v>
      </c>
      <c r="K188" s="11"/>
      <c r="L188" s="12"/>
      <c r="M188" s="13">
        <f t="shared" si="171"/>
        <v>0</v>
      </c>
      <c r="N188" s="11"/>
      <c r="O188" s="12"/>
      <c r="P188" s="13">
        <f t="shared" si="172"/>
        <v>0</v>
      </c>
      <c r="Q188" s="11"/>
      <c r="R188" s="12"/>
      <c r="S188" s="13">
        <f t="shared" si="173"/>
        <v>0</v>
      </c>
      <c r="T188" s="11"/>
      <c r="U188" s="12"/>
      <c r="V188" s="13">
        <f t="shared" si="174"/>
        <v>0</v>
      </c>
      <c r="W188" s="11"/>
      <c r="X188" s="12"/>
      <c r="Y188" s="13">
        <f t="shared" si="175"/>
        <v>0</v>
      </c>
      <c r="Z188" s="11">
        <v>811</v>
      </c>
      <c r="AA188" s="12">
        <v>774</v>
      </c>
      <c r="AB188" s="13">
        <f t="shared" si="176"/>
        <v>1585</v>
      </c>
      <c r="AC188" s="11"/>
      <c r="AD188" s="12"/>
      <c r="AE188" s="13">
        <f t="shared" si="177"/>
        <v>0</v>
      </c>
      <c r="AF188" s="11"/>
      <c r="AG188" s="12"/>
      <c r="AH188" s="13">
        <f t="shared" si="178"/>
        <v>0</v>
      </c>
    </row>
    <row r="189" spans="1:34" x14ac:dyDescent="0.2">
      <c r="A189" s="10">
        <v>34820</v>
      </c>
      <c r="B189" s="11">
        <f t="shared" si="123"/>
        <v>2827</v>
      </c>
      <c r="C189" s="12">
        <f t="shared" si="123"/>
        <v>2961</v>
      </c>
      <c r="D189" s="13">
        <f t="shared" si="168"/>
        <v>5788</v>
      </c>
      <c r="E189" s="11"/>
      <c r="F189" s="12"/>
      <c r="G189" s="13">
        <f t="shared" si="169"/>
        <v>0</v>
      </c>
      <c r="H189" s="11">
        <v>2042</v>
      </c>
      <c r="I189" s="12">
        <v>2116</v>
      </c>
      <c r="J189" s="13">
        <f t="shared" si="170"/>
        <v>4158</v>
      </c>
      <c r="K189" s="11"/>
      <c r="L189" s="12"/>
      <c r="M189" s="13">
        <f t="shared" si="171"/>
        <v>0</v>
      </c>
      <c r="N189" s="11"/>
      <c r="O189" s="12"/>
      <c r="P189" s="13">
        <f t="shared" si="172"/>
        <v>0</v>
      </c>
      <c r="Q189" s="11"/>
      <c r="R189" s="12"/>
      <c r="S189" s="13">
        <f t="shared" si="173"/>
        <v>0</v>
      </c>
      <c r="T189" s="11"/>
      <c r="U189" s="12"/>
      <c r="V189" s="13">
        <f t="shared" si="174"/>
        <v>0</v>
      </c>
      <c r="W189" s="11"/>
      <c r="X189" s="12"/>
      <c r="Y189" s="13">
        <f t="shared" si="175"/>
        <v>0</v>
      </c>
      <c r="Z189" s="11">
        <v>785</v>
      </c>
      <c r="AA189" s="12">
        <v>845</v>
      </c>
      <c r="AB189" s="13">
        <f t="shared" si="176"/>
        <v>1630</v>
      </c>
      <c r="AC189" s="11"/>
      <c r="AD189" s="12"/>
      <c r="AE189" s="13">
        <f t="shared" si="177"/>
        <v>0</v>
      </c>
      <c r="AF189" s="11"/>
      <c r="AG189" s="12"/>
      <c r="AH189" s="13">
        <f t="shared" si="178"/>
        <v>0</v>
      </c>
    </row>
    <row r="190" spans="1:34" x14ac:dyDescent="0.2">
      <c r="A190" s="10">
        <v>34851</v>
      </c>
      <c r="B190" s="11">
        <f t="shared" si="123"/>
        <v>3299</v>
      </c>
      <c r="C190" s="12">
        <f t="shared" si="123"/>
        <v>3299</v>
      </c>
      <c r="D190" s="13">
        <f t="shared" si="168"/>
        <v>6598</v>
      </c>
      <c r="E190" s="11"/>
      <c r="F190" s="12"/>
      <c r="G190" s="13">
        <f t="shared" si="169"/>
        <v>0</v>
      </c>
      <c r="H190" s="11">
        <v>2445</v>
      </c>
      <c r="I190" s="12">
        <v>2471</v>
      </c>
      <c r="J190" s="13">
        <f t="shared" si="170"/>
        <v>4916</v>
      </c>
      <c r="K190" s="11"/>
      <c r="L190" s="12"/>
      <c r="M190" s="13">
        <f t="shared" si="171"/>
        <v>0</v>
      </c>
      <c r="N190" s="11"/>
      <c r="O190" s="12"/>
      <c r="P190" s="13">
        <f t="shared" si="172"/>
        <v>0</v>
      </c>
      <c r="Q190" s="11"/>
      <c r="R190" s="12"/>
      <c r="S190" s="13">
        <f t="shared" si="173"/>
        <v>0</v>
      </c>
      <c r="T190" s="11"/>
      <c r="U190" s="12"/>
      <c r="V190" s="13">
        <f t="shared" si="174"/>
        <v>0</v>
      </c>
      <c r="W190" s="11"/>
      <c r="X190" s="12"/>
      <c r="Y190" s="13">
        <f t="shared" si="175"/>
        <v>0</v>
      </c>
      <c r="Z190" s="11">
        <v>854</v>
      </c>
      <c r="AA190" s="12">
        <v>828</v>
      </c>
      <c r="AB190" s="13">
        <f t="shared" si="176"/>
        <v>1682</v>
      </c>
      <c r="AC190" s="11"/>
      <c r="AD190" s="12"/>
      <c r="AE190" s="13">
        <f t="shared" si="177"/>
        <v>0</v>
      </c>
      <c r="AF190" s="11"/>
      <c r="AG190" s="12"/>
      <c r="AH190" s="13">
        <f t="shared" si="178"/>
        <v>0</v>
      </c>
    </row>
    <row r="191" spans="1:34" x14ac:dyDescent="0.2">
      <c r="A191" s="10">
        <v>34881</v>
      </c>
      <c r="B191" s="11">
        <f t="shared" si="123"/>
        <v>3104</v>
      </c>
      <c r="C191" s="12">
        <f t="shared" si="123"/>
        <v>2938</v>
      </c>
      <c r="D191" s="13">
        <f t="shared" si="168"/>
        <v>6042</v>
      </c>
      <c r="E191" s="11"/>
      <c r="F191" s="12"/>
      <c r="G191" s="13">
        <f t="shared" si="169"/>
        <v>0</v>
      </c>
      <c r="H191" s="11">
        <v>2394</v>
      </c>
      <c r="I191" s="12">
        <v>2143</v>
      </c>
      <c r="J191" s="13">
        <f t="shared" si="170"/>
        <v>4537</v>
      </c>
      <c r="K191" s="11"/>
      <c r="L191" s="12"/>
      <c r="M191" s="13">
        <f t="shared" si="171"/>
        <v>0</v>
      </c>
      <c r="N191" s="11"/>
      <c r="O191" s="12"/>
      <c r="P191" s="13">
        <f t="shared" si="172"/>
        <v>0</v>
      </c>
      <c r="Q191" s="11"/>
      <c r="R191" s="12"/>
      <c r="S191" s="13">
        <f t="shared" si="173"/>
        <v>0</v>
      </c>
      <c r="T191" s="11"/>
      <c r="U191" s="12"/>
      <c r="V191" s="13">
        <f t="shared" si="174"/>
        <v>0</v>
      </c>
      <c r="W191" s="11"/>
      <c r="X191" s="12"/>
      <c r="Y191" s="13">
        <f t="shared" si="175"/>
        <v>0</v>
      </c>
      <c r="Z191" s="11">
        <v>710</v>
      </c>
      <c r="AA191" s="12">
        <v>795</v>
      </c>
      <c r="AB191" s="13">
        <f t="shared" si="176"/>
        <v>1505</v>
      </c>
      <c r="AC191" s="11"/>
      <c r="AD191" s="12"/>
      <c r="AE191" s="13">
        <f t="shared" si="177"/>
        <v>0</v>
      </c>
      <c r="AF191" s="11"/>
      <c r="AG191" s="12"/>
      <c r="AH191" s="13">
        <f t="shared" si="178"/>
        <v>0</v>
      </c>
    </row>
    <row r="192" spans="1:34" x14ac:dyDescent="0.2">
      <c r="A192" s="10">
        <v>34912</v>
      </c>
      <c r="B192" s="11">
        <f t="shared" si="123"/>
        <v>3316</v>
      </c>
      <c r="C192" s="12">
        <f t="shared" si="123"/>
        <v>3455</v>
      </c>
      <c r="D192" s="13">
        <f t="shared" si="168"/>
        <v>6771</v>
      </c>
      <c r="E192" s="11"/>
      <c r="F192" s="12"/>
      <c r="G192" s="13">
        <f t="shared" si="169"/>
        <v>0</v>
      </c>
      <c r="H192" s="11">
        <v>2380</v>
      </c>
      <c r="I192" s="12">
        <v>2596</v>
      </c>
      <c r="J192" s="13">
        <f t="shared" si="170"/>
        <v>4976</v>
      </c>
      <c r="K192" s="11"/>
      <c r="L192" s="12"/>
      <c r="M192" s="13">
        <f t="shared" si="171"/>
        <v>0</v>
      </c>
      <c r="N192" s="11"/>
      <c r="O192" s="12"/>
      <c r="P192" s="13">
        <f t="shared" si="172"/>
        <v>0</v>
      </c>
      <c r="Q192" s="11"/>
      <c r="R192" s="12"/>
      <c r="S192" s="13">
        <f t="shared" si="173"/>
        <v>0</v>
      </c>
      <c r="T192" s="11"/>
      <c r="U192" s="12"/>
      <c r="V192" s="13">
        <f t="shared" si="174"/>
        <v>0</v>
      </c>
      <c r="W192" s="11"/>
      <c r="X192" s="12"/>
      <c r="Y192" s="13">
        <f t="shared" si="175"/>
        <v>0</v>
      </c>
      <c r="Z192" s="11">
        <v>936</v>
      </c>
      <c r="AA192" s="12">
        <v>859</v>
      </c>
      <c r="AB192" s="13">
        <f t="shared" si="176"/>
        <v>1795</v>
      </c>
      <c r="AC192" s="11"/>
      <c r="AD192" s="12"/>
      <c r="AE192" s="13">
        <f t="shared" si="177"/>
        <v>0</v>
      </c>
      <c r="AF192" s="11"/>
      <c r="AG192" s="12"/>
      <c r="AH192" s="13">
        <f t="shared" si="178"/>
        <v>0</v>
      </c>
    </row>
    <row r="193" spans="1:34" x14ac:dyDescent="0.2">
      <c r="A193" s="10">
        <v>34943</v>
      </c>
      <c r="B193" s="11">
        <f t="shared" si="123"/>
        <v>2921</v>
      </c>
      <c r="C193" s="12">
        <f t="shared" si="123"/>
        <v>3069</v>
      </c>
      <c r="D193" s="13">
        <f t="shared" si="168"/>
        <v>5990</v>
      </c>
      <c r="E193" s="11"/>
      <c r="F193" s="12"/>
      <c r="G193" s="13">
        <f t="shared" si="169"/>
        <v>0</v>
      </c>
      <c r="H193" s="11">
        <v>2185</v>
      </c>
      <c r="I193" s="12">
        <v>2273</v>
      </c>
      <c r="J193" s="13">
        <f t="shared" si="170"/>
        <v>4458</v>
      </c>
      <c r="K193" s="11"/>
      <c r="L193" s="12"/>
      <c r="M193" s="13">
        <f t="shared" si="171"/>
        <v>0</v>
      </c>
      <c r="N193" s="11"/>
      <c r="O193" s="12"/>
      <c r="P193" s="13">
        <f t="shared" si="172"/>
        <v>0</v>
      </c>
      <c r="Q193" s="11"/>
      <c r="R193" s="12"/>
      <c r="S193" s="13">
        <f t="shared" si="173"/>
        <v>0</v>
      </c>
      <c r="T193" s="11"/>
      <c r="U193" s="12"/>
      <c r="V193" s="13">
        <f t="shared" si="174"/>
        <v>0</v>
      </c>
      <c r="W193" s="11"/>
      <c r="X193" s="12"/>
      <c r="Y193" s="13">
        <f t="shared" si="175"/>
        <v>0</v>
      </c>
      <c r="Z193" s="11">
        <v>736</v>
      </c>
      <c r="AA193" s="12">
        <v>796</v>
      </c>
      <c r="AB193" s="13">
        <f t="shared" si="176"/>
        <v>1532</v>
      </c>
      <c r="AC193" s="11"/>
      <c r="AD193" s="12"/>
      <c r="AE193" s="13">
        <f t="shared" si="177"/>
        <v>0</v>
      </c>
      <c r="AF193" s="11"/>
      <c r="AG193" s="12"/>
      <c r="AH193" s="13">
        <f t="shared" si="178"/>
        <v>0</v>
      </c>
    </row>
    <row r="194" spans="1:34" x14ac:dyDescent="0.2">
      <c r="A194" s="10">
        <v>34973</v>
      </c>
      <c r="B194" s="11">
        <f t="shared" si="123"/>
        <v>2852</v>
      </c>
      <c r="C194" s="12">
        <f t="shared" si="123"/>
        <v>2818</v>
      </c>
      <c r="D194" s="13">
        <f t="shared" si="168"/>
        <v>5670</v>
      </c>
      <c r="E194" s="11"/>
      <c r="F194" s="12"/>
      <c r="G194" s="13">
        <f t="shared" si="169"/>
        <v>0</v>
      </c>
      <c r="H194" s="11">
        <v>2014</v>
      </c>
      <c r="I194" s="12">
        <v>1991</v>
      </c>
      <c r="J194" s="13">
        <f t="shared" si="170"/>
        <v>4005</v>
      </c>
      <c r="K194" s="11"/>
      <c r="L194" s="12"/>
      <c r="M194" s="13">
        <f t="shared" si="171"/>
        <v>0</v>
      </c>
      <c r="N194" s="11"/>
      <c r="O194" s="12"/>
      <c r="P194" s="13">
        <f t="shared" si="172"/>
        <v>0</v>
      </c>
      <c r="Q194" s="11"/>
      <c r="R194" s="12"/>
      <c r="S194" s="13">
        <f t="shared" si="173"/>
        <v>0</v>
      </c>
      <c r="T194" s="11"/>
      <c r="U194" s="12"/>
      <c r="V194" s="13">
        <f t="shared" si="174"/>
        <v>0</v>
      </c>
      <c r="W194" s="11"/>
      <c r="X194" s="12"/>
      <c r="Y194" s="13">
        <f t="shared" si="175"/>
        <v>0</v>
      </c>
      <c r="Z194" s="11">
        <v>838</v>
      </c>
      <c r="AA194" s="12">
        <v>827</v>
      </c>
      <c r="AB194" s="13">
        <f t="shared" si="176"/>
        <v>1665</v>
      </c>
      <c r="AC194" s="11"/>
      <c r="AD194" s="12"/>
      <c r="AE194" s="13">
        <f t="shared" si="177"/>
        <v>0</v>
      </c>
      <c r="AF194" s="11"/>
      <c r="AG194" s="12"/>
      <c r="AH194" s="13">
        <f t="shared" si="178"/>
        <v>0</v>
      </c>
    </row>
    <row r="195" spans="1:34" x14ac:dyDescent="0.2">
      <c r="A195" s="10">
        <v>35004</v>
      </c>
      <c r="B195" s="11">
        <f t="shared" si="123"/>
        <v>2739</v>
      </c>
      <c r="C195" s="12">
        <f t="shared" si="123"/>
        <v>2742</v>
      </c>
      <c r="D195" s="13">
        <f t="shared" si="168"/>
        <v>5481</v>
      </c>
      <c r="E195" s="11"/>
      <c r="F195" s="12"/>
      <c r="G195" s="13">
        <f t="shared" si="169"/>
        <v>0</v>
      </c>
      <c r="H195" s="11">
        <v>1868</v>
      </c>
      <c r="I195" s="12">
        <v>1938</v>
      </c>
      <c r="J195" s="13">
        <f t="shared" si="170"/>
        <v>3806</v>
      </c>
      <c r="K195" s="11"/>
      <c r="L195" s="12"/>
      <c r="M195" s="13">
        <f t="shared" si="171"/>
        <v>0</v>
      </c>
      <c r="N195" s="11"/>
      <c r="O195" s="12"/>
      <c r="P195" s="13">
        <f t="shared" si="172"/>
        <v>0</v>
      </c>
      <c r="Q195" s="11"/>
      <c r="R195" s="12"/>
      <c r="S195" s="13">
        <f t="shared" si="173"/>
        <v>0</v>
      </c>
      <c r="T195" s="11"/>
      <c r="U195" s="12"/>
      <c r="V195" s="13">
        <f t="shared" si="174"/>
        <v>0</v>
      </c>
      <c r="W195" s="11"/>
      <c r="X195" s="12"/>
      <c r="Y195" s="13">
        <f t="shared" si="175"/>
        <v>0</v>
      </c>
      <c r="Z195" s="11">
        <v>871</v>
      </c>
      <c r="AA195" s="12">
        <v>804</v>
      </c>
      <c r="AB195" s="13">
        <f t="shared" si="176"/>
        <v>1675</v>
      </c>
      <c r="AC195" s="11"/>
      <c r="AD195" s="12"/>
      <c r="AE195" s="13">
        <f t="shared" si="177"/>
        <v>0</v>
      </c>
      <c r="AF195" s="11"/>
      <c r="AG195" s="12"/>
      <c r="AH195" s="13">
        <f t="shared" si="178"/>
        <v>0</v>
      </c>
    </row>
    <row r="196" spans="1:34" s="18" customFormat="1" ht="12" thickBot="1" x14ac:dyDescent="0.25">
      <c r="A196" s="14">
        <v>35034</v>
      </c>
      <c r="B196" s="15">
        <f t="shared" si="123"/>
        <v>2712</v>
      </c>
      <c r="C196" s="16">
        <f t="shared" si="123"/>
        <v>2662</v>
      </c>
      <c r="D196" s="17">
        <f t="shared" si="168"/>
        <v>5374</v>
      </c>
      <c r="E196" s="15"/>
      <c r="F196" s="16"/>
      <c r="G196" s="17">
        <f t="shared" si="169"/>
        <v>0</v>
      </c>
      <c r="H196" s="15">
        <v>1891</v>
      </c>
      <c r="I196" s="16">
        <v>1827</v>
      </c>
      <c r="J196" s="17">
        <f t="shared" si="170"/>
        <v>3718</v>
      </c>
      <c r="K196" s="15"/>
      <c r="L196" s="16"/>
      <c r="M196" s="17">
        <f t="shared" si="171"/>
        <v>0</v>
      </c>
      <c r="N196" s="15"/>
      <c r="O196" s="16"/>
      <c r="P196" s="17">
        <f t="shared" si="172"/>
        <v>0</v>
      </c>
      <c r="Q196" s="15"/>
      <c r="R196" s="16"/>
      <c r="S196" s="17">
        <f t="shared" si="173"/>
        <v>0</v>
      </c>
      <c r="T196" s="15"/>
      <c r="U196" s="16"/>
      <c r="V196" s="17">
        <f t="shared" si="174"/>
        <v>0</v>
      </c>
      <c r="W196" s="15"/>
      <c r="X196" s="16"/>
      <c r="Y196" s="17">
        <f t="shared" si="175"/>
        <v>0</v>
      </c>
      <c r="Z196" s="15">
        <v>821</v>
      </c>
      <c r="AA196" s="16">
        <v>835</v>
      </c>
      <c r="AB196" s="17">
        <f t="shared" si="176"/>
        <v>1656</v>
      </c>
      <c r="AC196" s="15"/>
      <c r="AD196" s="16"/>
      <c r="AE196" s="17">
        <f t="shared" si="177"/>
        <v>0</v>
      </c>
      <c r="AF196" s="15"/>
      <c r="AG196" s="16"/>
      <c r="AH196" s="17">
        <f t="shared" si="178"/>
        <v>0</v>
      </c>
    </row>
    <row r="197" spans="1:34" x14ac:dyDescent="0.2">
      <c r="A197" s="10">
        <v>35065</v>
      </c>
      <c r="B197" s="11">
        <f t="shared" ref="B197:C260" si="179">+SUM(E197,H197,K197,N197,Q197,T197,W197,Z197,AC197,AF197)</f>
        <v>31085</v>
      </c>
      <c r="C197" s="12">
        <f t="shared" si="179"/>
        <v>27897</v>
      </c>
      <c r="D197" s="13">
        <f>C197+B197</f>
        <v>58982</v>
      </c>
      <c r="E197" s="11">
        <v>4818</v>
      </c>
      <c r="F197" s="12">
        <v>4255</v>
      </c>
      <c r="G197" s="13">
        <f>F197+E197</f>
        <v>9073</v>
      </c>
      <c r="H197" s="11">
        <v>1639</v>
      </c>
      <c r="I197" s="12">
        <v>1657</v>
      </c>
      <c r="J197" s="13">
        <f>I197+H197</f>
        <v>3296</v>
      </c>
      <c r="K197" s="11">
        <v>1498</v>
      </c>
      <c r="L197" s="12">
        <v>1497</v>
      </c>
      <c r="M197" s="13">
        <f>L197+K197</f>
        <v>2995</v>
      </c>
      <c r="N197" s="11">
        <v>1447</v>
      </c>
      <c r="O197" s="12">
        <v>1333</v>
      </c>
      <c r="P197" s="13">
        <f>O197+N197</f>
        <v>2780</v>
      </c>
      <c r="Q197" s="11">
        <v>17876</v>
      </c>
      <c r="R197" s="12">
        <v>15312</v>
      </c>
      <c r="S197" s="13">
        <f>R197+Q197</f>
        <v>33188</v>
      </c>
      <c r="T197" s="11">
        <v>622</v>
      </c>
      <c r="U197" s="12">
        <v>825</v>
      </c>
      <c r="V197" s="13">
        <f>U197+T197</f>
        <v>1447</v>
      </c>
      <c r="W197" s="11">
        <v>1064</v>
      </c>
      <c r="X197" s="12">
        <v>1014</v>
      </c>
      <c r="Y197" s="13">
        <f>X197+W197</f>
        <v>2078</v>
      </c>
      <c r="Z197" s="11">
        <v>792</v>
      </c>
      <c r="AA197" s="12">
        <v>792</v>
      </c>
      <c r="AB197" s="13">
        <f>AA197+Z197</f>
        <v>1584</v>
      </c>
      <c r="AC197" s="11">
        <v>1084</v>
      </c>
      <c r="AD197" s="12">
        <v>990</v>
      </c>
      <c r="AE197" s="13">
        <f>AD197+AC197</f>
        <v>2074</v>
      </c>
      <c r="AF197" s="11">
        <v>245</v>
      </c>
      <c r="AG197" s="12">
        <v>222</v>
      </c>
      <c r="AH197" s="13">
        <f>AG197+AF197</f>
        <v>467</v>
      </c>
    </row>
    <row r="198" spans="1:34" x14ac:dyDescent="0.2">
      <c r="A198" s="10">
        <v>35096</v>
      </c>
      <c r="B198" s="11">
        <f t="shared" si="179"/>
        <v>28802</v>
      </c>
      <c r="C198" s="12">
        <f t="shared" si="179"/>
        <v>30788</v>
      </c>
      <c r="D198" s="13">
        <f t="shared" ref="D198:D208" si="180">C198+B198</f>
        <v>59590</v>
      </c>
      <c r="E198" s="11">
        <v>4309</v>
      </c>
      <c r="F198" s="12">
        <v>4323</v>
      </c>
      <c r="G198" s="13">
        <f t="shared" ref="G198:G208" si="181">F198+E198</f>
        <v>8632</v>
      </c>
      <c r="H198" s="11">
        <v>1450</v>
      </c>
      <c r="I198" s="12">
        <v>1459</v>
      </c>
      <c r="J198" s="13">
        <f t="shared" ref="J198:J208" si="182">I198+H198</f>
        <v>2909</v>
      </c>
      <c r="K198" s="11">
        <v>1397</v>
      </c>
      <c r="L198" s="12">
        <v>1514</v>
      </c>
      <c r="M198" s="13">
        <f t="shared" ref="M198:M208" si="183">L198+K198</f>
        <v>2911</v>
      </c>
      <c r="N198" s="11">
        <v>1408</v>
      </c>
      <c r="O198" s="12">
        <v>1403</v>
      </c>
      <c r="P198" s="13">
        <f t="shared" ref="P198:P208" si="184">O198+N198</f>
        <v>2811</v>
      </c>
      <c r="Q198" s="11">
        <v>16758</v>
      </c>
      <c r="R198" s="12">
        <v>18607</v>
      </c>
      <c r="S198" s="13">
        <f t="shared" ref="S198:S208" si="185">R198+Q198</f>
        <v>35365</v>
      </c>
      <c r="T198" s="11">
        <v>660</v>
      </c>
      <c r="U198" s="12">
        <v>610</v>
      </c>
      <c r="V198" s="13">
        <f t="shared" ref="V198:V208" si="186">U198+T198</f>
        <v>1270</v>
      </c>
      <c r="W198" s="11">
        <v>975</v>
      </c>
      <c r="X198" s="12">
        <v>1028</v>
      </c>
      <c r="Y198" s="13">
        <f t="shared" ref="Y198:Y208" si="187">X198+W198</f>
        <v>2003</v>
      </c>
      <c r="Z198" s="11">
        <v>689</v>
      </c>
      <c r="AA198" s="12">
        <v>681</v>
      </c>
      <c r="AB198" s="13">
        <f t="shared" ref="AB198:AB208" si="188">AA198+Z198</f>
        <v>1370</v>
      </c>
      <c r="AC198" s="11">
        <v>938</v>
      </c>
      <c r="AD198" s="12">
        <v>929</v>
      </c>
      <c r="AE198" s="13">
        <f t="shared" ref="AE198:AE208" si="189">AD198+AC198</f>
        <v>1867</v>
      </c>
      <c r="AF198" s="11">
        <v>218</v>
      </c>
      <c r="AG198" s="12">
        <v>234</v>
      </c>
      <c r="AH198" s="13">
        <f t="shared" ref="AH198:AH208" si="190">AG198+AF198</f>
        <v>452</v>
      </c>
    </row>
    <row r="199" spans="1:34" x14ac:dyDescent="0.2">
      <c r="A199" s="10">
        <v>35125</v>
      </c>
      <c r="B199" s="11">
        <f t="shared" si="179"/>
        <v>32962</v>
      </c>
      <c r="C199" s="12">
        <f t="shared" si="179"/>
        <v>30499</v>
      </c>
      <c r="D199" s="13">
        <f t="shared" si="180"/>
        <v>63461</v>
      </c>
      <c r="E199" s="11">
        <v>4665</v>
      </c>
      <c r="F199" s="12">
        <v>4362</v>
      </c>
      <c r="G199" s="13">
        <f t="shared" si="181"/>
        <v>9027</v>
      </c>
      <c r="H199" s="11">
        <v>1614</v>
      </c>
      <c r="I199" s="12">
        <v>1688</v>
      </c>
      <c r="J199" s="13">
        <f t="shared" si="182"/>
        <v>3302</v>
      </c>
      <c r="K199" s="11">
        <v>1341</v>
      </c>
      <c r="L199" s="12">
        <v>1633</v>
      </c>
      <c r="M199" s="13">
        <f t="shared" si="183"/>
        <v>2974</v>
      </c>
      <c r="N199" s="11">
        <v>1519</v>
      </c>
      <c r="O199" s="12">
        <v>1382</v>
      </c>
      <c r="P199" s="13">
        <f t="shared" si="184"/>
        <v>2901</v>
      </c>
      <c r="Q199" s="11">
        <v>19870</v>
      </c>
      <c r="R199" s="12">
        <v>17479</v>
      </c>
      <c r="S199" s="13">
        <f t="shared" si="185"/>
        <v>37349</v>
      </c>
      <c r="T199" s="11">
        <v>766</v>
      </c>
      <c r="U199" s="12">
        <v>734</v>
      </c>
      <c r="V199" s="13">
        <f t="shared" si="186"/>
        <v>1500</v>
      </c>
      <c r="W199" s="11">
        <v>1043</v>
      </c>
      <c r="X199" s="12">
        <v>1117</v>
      </c>
      <c r="Y199" s="13">
        <f t="shared" si="187"/>
        <v>2160</v>
      </c>
      <c r="Z199" s="11">
        <v>829</v>
      </c>
      <c r="AA199" s="12">
        <v>773</v>
      </c>
      <c r="AB199" s="13">
        <f t="shared" si="188"/>
        <v>1602</v>
      </c>
      <c r="AC199" s="11">
        <v>1059</v>
      </c>
      <c r="AD199" s="12">
        <v>1102</v>
      </c>
      <c r="AE199" s="13">
        <f t="shared" si="189"/>
        <v>2161</v>
      </c>
      <c r="AF199" s="11">
        <v>256</v>
      </c>
      <c r="AG199" s="12">
        <v>229</v>
      </c>
      <c r="AH199" s="13">
        <f t="shared" si="190"/>
        <v>485</v>
      </c>
    </row>
    <row r="200" spans="1:34" x14ac:dyDescent="0.2">
      <c r="A200" s="10">
        <v>35156</v>
      </c>
      <c r="B200" s="11">
        <f t="shared" si="179"/>
        <v>18519</v>
      </c>
      <c r="C200" s="12">
        <f t="shared" si="179"/>
        <v>17495</v>
      </c>
      <c r="D200" s="13">
        <f t="shared" si="180"/>
        <v>36014</v>
      </c>
      <c r="E200" s="11">
        <v>4332</v>
      </c>
      <c r="F200" s="12">
        <v>4814</v>
      </c>
      <c r="G200" s="13">
        <f t="shared" si="181"/>
        <v>9146</v>
      </c>
      <c r="H200" s="11">
        <v>1546</v>
      </c>
      <c r="I200" s="12">
        <v>1527</v>
      </c>
      <c r="J200" s="13">
        <f t="shared" si="182"/>
        <v>3073</v>
      </c>
      <c r="K200" s="11">
        <v>1630</v>
      </c>
      <c r="L200" s="12">
        <v>1619</v>
      </c>
      <c r="M200" s="13">
        <f t="shared" si="183"/>
        <v>3249</v>
      </c>
      <c r="N200" s="11">
        <v>1446</v>
      </c>
      <c r="O200" s="12">
        <v>1361</v>
      </c>
      <c r="P200" s="13">
        <f t="shared" si="184"/>
        <v>2807</v>
      </c>
      <c r="Q200" s="11">
        <v>5988</v>
      </c>
      <c r="R200" s="12">
        <v>4626</v>
      </c>
      <c r="S200" s="13">
        <f t="shared" si="185"/>
        <v>10614</v>
      </c>
      <c r="T200" s="11">
        <v>723</v>
      </c>
      <c r="U200" s="12">
        <v>705</v>
      </c>
      <c r="V200" s="13">
        <f t="shared" si="186"/>
        <v>1428</v>
      </c>
      <c r="W200" s="11">
        <v>1063</v>
      </c>
      <c r="X200" s="12">
        <v>1043</v>
      </c>
      <c r="Y200" s="13">
        <f t="shared" si="187"/>
        <v>2106</v>
      </c>
      <c r="Z200" s="11">
        <v>686</v>
      </c>
      <c r="AA200" s="12">
        <v>720</v>
      </c>
      <c r="AB200" s="13">
        <f t="shared" si="188"/>
        <v>1406</v>
      </c>
      <c r="AC200" s="11">
        <v>891</v>
      </c>
      <c r="AD200" s="12">
        <v>879</v>
      </c>
      <c r="AE200" s="13">
        <f t="shared" si="189"/>
        <v>1770</v>
      </c>
      <c r="AF200" s="11">
        <v>214</v>
      </c>
      <c r="AG200" s="12">
        <v>201</v>
      </c>
      <c r="AH200" s="13">
        <f t="shared" si="190"/>
        <v>415</v>
      </c>
    </row>
    <row r="201" spans="1:34" x14ac:dyDescent="0.2">
      <c r="A201" s="10">
        <v>35186</v>
      </c>
      <c r="B201" s="11">
        <f t="shared" si="179"/>
        <v>22590</v>
      </c>
      <c r="C201" s="12">
        <f t="shared" si="179"/>
        <v>23747</v>
      </c>
      <c r="D201" s="13">
        <f t="shared" si="180"/>
        <v>46337</v>
      </c>
      <c r="E201" s="11">
        <v>5605</v>
      </c>
      <c r="F201" s="12">
        <v>5529</v>
      </c>
      <c r="G201" s="13">
        <f t="shared" si="181"/>
        <v>11134</v>
      </c>
      <c r="H201" s="11">
        <v>1748</v>
      </c>
      <c r="I201" s="12">
        <v>1656</v>
      </c>
      <c r="J201" s="13">
        <f t="shared" si="182"/>
        <v>3404</v>
      </c>
      <c r="K201" s="11">
        <v>1955</v>
      </c>
      <c r="L201" s="12">
        <v>2186</v>
      </c>
      <c r="M201" s="13">
        <f t="shared" si="183"/>
        <v>4141</v>
      </c>
      <c r="N201" s="11">
        <v>1789</v>
      </c>
      <c r="O201" s="12">
        <v>1317</v>
      </c>
      <c r="P201" s="13">
        <f t="shared" si="184"/>
        <v>3106</v>
      </c>
      <c r="Q201" s="11">
        <v>7430</v>
      </c>
      <c r="R201" s="12">
        <v>9046</v>
      </c>
      <c r="S201" s="13">
        <f t="shared" si="185"/>
        <v>16476</v>
      </c>
      <c r="T201" s="11">
        <v>796</v>
      </c>
      <c r="U201" s="12">
        <v>730</v>
      </c>
      <c r="V201" s="13">
        <f t="shared" si="186"/>
        <v>1526</v>
      </c>
      <c r="W201" s="11">
        <v>1274</v>
      </c>
      <c r="X201" s="12">
        <v>1225</v>
      </c>
      <c r="Y201" s="13">
        <f t="shared" si="187"/>
        <v>2499</v>
      </c>
      <c r="Z201" s="11">
        <v>805</v>
      </c>
      <c r="AA201" s="12">
        <v>805</v>
      </c>
      <c r="AB201" s="13">
        <f t="shared" si="188"/>
        <v>1610</v>
      </c>
      <c r="AC201" s="11">
        <v>963</v>
      </c>
      <c r="AD201" s="12">
        <v>1043</v>
      </c>
      <c r="AE201" s="13">
        <f t="shared" si="189"/>
        <v>2006</v>
      </c>
      <c r="AF201" s="11">
        <v>225</v>
      </c>
      <c r="AG201" s="12">
        <v>210</v>
      </c>
      <c r="AH201" s="13">
        <f t="shared" si="190"/>
        <v>435</v>
      </c>
    </row>
    <row r="202" spans="1:34" x14ac:dyDescent="0.2">
      <c r="A202" s="10">
        <v>35217</v>
      </c>
      <c r="B202" s="11">
        <f t="shared" si="179"/>
        <v>33678</v>
      </c>
      <c r="C202" s="12">
        <f t="shared" si="179"/>
        <v>37981</v>
      </c>
      <c r="D202" s="13">
        <f t="shared" si="180"/>
        <v>71659</v>
      </c>
      <c r="E202" s="11">
        <v>5761</v>
      </c>
      <c r="F202" s="12">
        <v>6065</v>
      </c>
      <c r="G202" s="13">
        <f t="shared" si="181"/>
        <v>11826</v>
      </c>
      <c r="H202" s="11">
        <v>1651</v>
      </c>
      <c r="I202" s="12">
        <v>1658</v>
      </c>
      <c r="J202" s="13">
        <f t="shared" si="182"/>
        <v>3309</v>
      </c>
      <c r="K202" s="11">
        <v>2698</v>
      </c>
      <c r="L202" s="12">
        <v>3253</v>
      </c>
      <c r="M202" s="13">
        <f t="shared" si="183"/>
        <v>5951</v>
      </c>
      <c r="N202" s="11">
        <v>1838</v>
      </c>
      <c r="O202" s="12">
        <v>1765</v>
      </c>
      <c r="P202" s="13">
        <f t="shared" si="184"/>
        <v>3603</v>
      </c>
      <c r="Q202" s="11">
        <v>17543</v>
      </c>
      <c r="R202" s="12">
        <v>20587</v>
      </c>
      <c r="S202" s="13">
        <f t="shared" si="185"/>
        <v>38130</v>
      </c>
      <c r="T202" s="11">
        <v>858</v>
      </c>
      <c r="U202" s="12">
        <v>879</v>
      </c>
      <c r="V202" s="13">
        <f t="shared" si="186"/>
        <v>1737</v>
      </c>
      <c r="W202" s="11">
        <v>1183</v>
      </c>
      <c r="X202" s="12">
        <v>1457</v>
      </c>
      <c r="Y202" s="13">
        <f t="shared" si="187"/>
        <v>2640</v>
      </c>
      <c r="Z202" s="11">
        <v>739</v>
      </c>
      <c r="AA202" s="12">
        <v>779</v>
      </c>
      <c r="AB202" s="13">
        <f t="shared" si="188"/>
        <v>1518</v>
      </c>
      <c r="AC202" s="11">
        <v>1165</v>
      </c>
      <c r="AD202" s="12">
        <v>1315</v>
      </c>
      <c r="AE202" s="13">
        <f t="shared" si="189"/>
        <v>2480</v>
      </c>
      <c r="AF202" s="11">
        <v>242</v>
      </c>
      <c r="AG202" s="12">
        <v>223</v>
      </c>
      <c r="AH202" s="13">
        <f t="shared" si="190"/>
        <v>465</v>
      </c>
    </row>
    <row r="203" spans="1:34" x14ac:dyDescent="0.2">
      <c r="A203" s="10">
        <v>35247</v>
      </c>
      <c r="B203" s="11">
        <f t="shared" si="179"/>
        <v>42099</v>
      </c>
      <c r="C203" s="12">
        <f t="shared" si="179"/>
        <v>43844</v>
      </c>
      <c r="D203" s="13">
        <f t="shared" si="180"/>
        <v>85943</v>
      </c>
      <c r="E203" s="11">
        <v>5709</v>
      </c>
      <c r="F203" s="12">
        <v>5498</v>
      </c>
      <c r="G203" s="13">
        <f t="shared" si="181"/>
        <v>11207</v>
      </c>
      <c r="H203" s="11">
        <v>1935</v>
      </c>
      <c r="I203" s="12">
        <v>1906</v>
      </c>
      <c r="J203" s="13">
        <f t="shared" si="182"/>
        <v>3841</v>
      </c>
      <c r="K203" s="11">
        <v>3600</v>
      </c>
      <c r="L203" s="12">
        <v>3739</v>
      </c>
      <c r="M203" s="13">
        <f t="shared" si="183"/>
        <v>7339</v>
      </c>
      <c r="N203" s="11">
        <v>1656</v>
      </c>
      <c r="O203" s="12">
        <v>1587</v>
      </c>
      <c r="P203" s="13">
        <f t="shared" si="184"/>
        <v>3243</v>
      </c>
      <c r="Q203" s="11">
        <v>24246</v>
      </c>
      <c r="R203" s="12">
        <v>26044</v>
      </c>
      <c r="S203" s="13">
        <f t="shared" si="185"/>
        <v>50290</v>
      </c>
      <c r="T203" s="11">
        <v>895</v>
      </c>
      <c r="U203" s="12">
        <v>908</v>
      </c>
      <c r="V203" s="13">
        <f t="shared" si="186"/>
        <v>1803</v>
      </c>
      <c r="W203" s="11">
        <v>1402</v>
      </c>
      <c r="X203" s="12">
        <v>1483</v>
      </c>
      <c r="Y203" s="13">
        <f t="shared" si="187"/>
        <v>2885</v>
      </c>
      <c r="Z203" s="11">
        <v>675</v>
      </c>
      <c r="AA203" s="12">
        <v>704</v>
      </c>
      <c r="AB203" s="13">
        <f t="shared" si="188"/>
        <v>1379</v>
      </c>
      <c r="AC203" s="11">
        <v>1731</v>
      </c>
      <c r="AD203" s="12">
        <v>1757</v>
      </c>
      <c r="AE203" s="13">
        <f t="shared" si="189"/>
        <v>3488</v>
      </c>
      <c r="AF203" s="11">
        <v>250</v>
      </c>
      <c r="AG203" s="12">
        <v>218</v>
      </c>
      <c r="AH203" s="13">
        <f t="shared" si="190"/>
        <v>468</v>
      </c>
    </row>
    <row r="204" spans="1:34" x14ac:dyDescent="0.2">
      <c r="A204" s="10">
        <v>35278</v>
      </c>
      <c r="B204" s="11">
        <f t="shared" si="179"/>
        <v>45666</v>
      </c>
      <c r="C204" s="12">
        <f t="shared" si="179"/>
        <v>43255</v>
      </c>
      <c r="D204" s="13">
        <f t="shared" si="180"/>
        <v>88921</v>
      </c>
      <c r="E204" s="11">
        <v>5402</v>
      </c>
      <c r="F204" s="12">
        <v>5628</v>
      </c>
      <c r="G204" s="13">
        <f t="shared" si="181"/>
        <v>11030</v>
      </c>
      <c r="H204" s="11">
        <v>1932</v>
      </c>
      <c r="I204" s="12">
        <v>2115</v>
      </c>
      <c r="J204" s="13">
        <f t="shared" si="182"/>
        <v>4047</v>
      </c>
      <c r="K204" s="11">
        <v>3778</v>
      </c>
      <c r="L204" s="12">
        <v>3781</v>
      </c>
      <c r="M204" s="13">
        <f t="shared" si="183"/>
        <v>7559</v>
      </c>
      <c r="N204" s="11">
        <v>1947</v>
      </c>
      <c r="O204" s="12">
        <v>1738</v>
      </c>
      <c r="P204" s="13">
        <f t="shared" si="184"/>
        <v>3685</v>
      </c>
      <c r="Q204" s="11">
        <v>27374</v>
      </c>
      <c r="R204" s="12">
        <v>24771</v>
      </c>
      <c r="S204" s="13">
        <f t="shared" si="185"/>
        <v>52145</v>
      </c>
      <c r="T204" s="11">
        <v>750</v>
      </c>
      <c r="U204" s="12">
        <v>835</v>
      </c>
      <c r="V204" s="13">
        <f t="shared" si="186"/>
        <v>1585</v>
      </c>
      <c r="W204" s="11">
        <v>1752</v>
      </c>
      <c r="X204" s="12">
        <v>1566</v>
      </c>
      <c r="Y204" s="13">
        <f t="shared" si="187"/>
        <v>3318</v>
      </c>
      <c r="Z204" s="11">
        <v>762</v>
      </c>
      <c r="AA204" s="12">
        <v>776</v>
      </c>
      <c r="AB204" s="13">
        <f t="shared" si="188"/>
        <v>1538</v>
      </c>
      <c r="AC204" s="11">
        <v>1722</v>
      </c>
      <c r="AD204" s="12">
        <v>1781</v>
      </c>
      <c r="AE204" s="13">
        <f t="shared" si="189"/>
        <v>3503</v>
      </c>
      <c r="AF204" s="11">
        <v>247</v>
      </c>
      <c r="AG204" s="12">
        <v>264</v>
      </c>
      <c r="AH204" s="13">
        <f t="shared" si="190"/>
        <v>511</v>
      </c>
    </row>
    <row r="205" spans="1:34" x14ac:dyDescent="0.2">
      <c r="A205" s="10">
        <v>35309</v>
      </c>
      <c r="B205" s="11">
        <f t="shared" si="179"/>
        <v>35008</v>
      </c>
      <c r="C205" s="12">
        <f t="shared" si="179"/>
        <v>31831</v>
      </c>
      <c r="D205" s="13">
        <f t="shared" si="180"/>
        <v>66839</v>
      </c>
      <c r="E205" s="11">
        <v>4954</v>
      </c>
      <c r="F205" s="12">
        <v>4694</v>
      </c>
      <c r="G205" s="13">
        <f t="shared" si="181"/>
        <v>9648</v>
      </c>
      <c r="H205" s="11">
        <v>1747</v>
      </c>
      <c r="I205" s="12">
        <v>1817</v>
      </c>
      <c r="J205" s="13">
        <f t="shared" si="182"/>
        <v>3564</v>
      </c>
      <c r="K205" s="11">
        <v>2866</v>
      </c>
      <c r="L205" s="12">
        <v>2692</v>
      </c>
      <c r="M205" s="13">
        <f t="shared" si="183"/>
        <v>5558</v>
      </c>
      <c r="N205" s="11">
        <v>1532</v>
      </c>
      <c r="O205" s="12">
        <v>1474</v>
      </c>
      <c r="P205" s="13">
        <f t="shared" si="184"/>
        <v>3006</v>
      </c>
      <c r="Q205" s="11">
        <v>19637</v>
      </c>
      <c r="R205" s="12">
        <v>17072</v>
      </c>
      <c r="S205" s="13">
        <f t="shared" si="185"/>
        <v>36709</v>
      </c>
      <c r="T205" s="11">
        <v>863</v>
      </c>
      <c r="U205" s="12">
        <v>806</v>
      </c>
      <c r="V205" s="13">
        <f t="shared" si="186"/>
        <v>1669</v>
      </c>
      <c r="W205" s="11">
        <v>1123</v>
      </c>
      <c r="X205" s="12">
        <v>1164</v>
      </c>
      <c r="Y205" s="13">
        <f t="shared" si="187"/>
        <v>2287</v>
      </c>
      <c r="Z205" s="11">
        <v>784</v>
      </c>
      <c r="AA205" s="12">
        <v>748</v>
      </c>
      <c r="AB205" s="13">
        <f t="shared" si="188"/>
        <v>1532</v>
      </c>
      <c r="AC205" s="11">
        <v>1279</v>
      </c>
      <c r="AD205" s="12">
        <v>1155</v>
      </c>
      <c r="AE205" s="13">
        <f t="shared" si="189"/>
        <v>2434</v>
      </c>
      <c r="AF205" s="11">
        <v>223</v>
      </c>
      <c r="AG205" s="12">
        <v>209</v>
      </c>
      <c r="AH205" s="13">
        <f t="shared" si="190"/>
        <v>432</v>
      </c>
    </row>
    <row r="206" spans="1:34" x14ac:dyDescent="0.2">
      <c r="A206" s="10">
        <v>35339</v>
      </c>
      <c r="B206" s="11">
        <f t="shared" si="179"/>
        <v>23890</v>
      </c>
      <c r="C206" s="12">
        <f t="shared" si="179"/>
        <v>21344</v>
      </c>
      <c r="D206" s="13">
        <f t="shared" si="180"/>
        <v>45234</v>
      </c>
      <c r="E206" s="11">
        <v>5507</v>
      </c>
      <c r="F206" s="12">
        <v>5076</v>
      </c>
      <c r="G206" s="13">
        <f t="shared" si="181"/>
        <v>10583</v>
      </c>
      <c r="H206" s="11">
        <v>1778</v>
      </c>
      <c r="I206" s="12">
        <v>1799</v>
      </c>
      <c r="J206" s="13">
        <f t="shared" si="182"/>
        <v>3577</v>
      </c>
      <c r="K206" s="11">
        <v>2105</v>
      </c>
      <c r="L206" s="12">
        <v>1991</v>
      </c>
      <c r="M206" s="13">
        <f t="shared" si="183"/>
        <v>4096</v>
      </c>
      <c r="N206" s="11">
        <v>1418</v>
      </c>
      <c r="O206" s="12">
        <v>1374</v>
      </c>
      <c r="P206" s="13">
        <f t="shared" si="184"/>
        <v>2792</v>
      </c>
      <c r="Q206" s="11">
        <v>8835</v>
      </c>
      <c r="R206" s="12">
        <v>7123</v>
      </c>
      <c r="S206" s="13">
        <f t="shared" si="185"/>
        <v>15958</v>
      </c>
      <c r="T206" s="11">
        <v>881</v>
      </c>
      <c r="U206" s="12">
        <v>724</v>
      </c>
      <c r="V206" s="13">
        <f t="shared" si="186"/>
        <v>1605</v>
      </c>
      <c r="W206" s="11">
        <v>1073</v>
      </c>
      <c r="X206" s="12">
        <v>959</v>
      </c>
      <c r="Y206" s="13">
        <f t="shared" si="187"/>
        <v>2032</v>
      </c>
      <c r="Z206" s="11">
        <v>772</v>
      </c>
      <c r="AA206" s="12">
        <v>819</v>
      </c>
      <c r="AB206" s="13">
        <f t="shared" si="188"/>
        <v>1591</v>
      </c>
      <c r="AC206" s="11">
        <v>1259</v>
      </c>
      <c r="AD206" s="12">
        <v>1237</v>
      </c>
      <c r="AE206" s="13">
        <f t="shared" si="189"/>
        <v>2496</v>
      </c>
      <c r="AF206" s="11">
        <v>262</v>
      </c>
      <c r="AG206" s="12">
        <v>242</v>
      </c>
      <c r="AH206" s="13">
        <f t="shared" si="190"/>
        <v>504</v>
      </c>
    </row>
    <row r="207" spans="1:34" x14ac:dyDescent="0.2">
      <c r="A207" s="10">
        <v>35370</v>
      </c>
      <c r="B207" s="11">
        <f t="shared" si="179"/>
        <v>18537</v>
      </c>
      <c r="C207" s="12">
        <f t="shared" si="179"/>
        <v>17881</v>
      </c>
      <c r="D207" s="13">
        <f t="shared" si="180"/>
        <v>36418</v>
      </c>
      <c r="E207" s="11">
        <v>5019</v>
      </c>
      <c r="F207" s="12">
        <v>4870</v>
      </c>
      <c r="G207" s="13">
        <f t="shared" si="181"/>
        <v>9889</v>
      </c>
      <c r="H207" s="11">
        <v>1549</v>
      </c>
      <c r="I207" s="12">
        <v>1534</v>
      </c>
      <c r="J207" s="13">
        <f t="shared" si="182"/>
        <v>3083</v>
      </c>
      <c r="K207" s="11">
        <v>1868</v>
      </c>
      <c r="L207" s="12">
        <v>1639</v>
      </c>
      <c r="M207" s="13">
        <f t="shared" si="183"/>
        <v>3507</v>
      </c>
      <c r="N207" s="11">
        <v>1267</v>
      </c>
      <c r="O207" s="12">
        <v>1159</v>
      </c>
      <c r="P207" s="13">
        <f t="shared" si="184"/>
        <v>2426</v>
      </c>
      <c r="Q207" s="11">
        <v>4789</v>
      </c>
      <c r="R207" s="12">
        <v>4807</v>
      </c>
      <c r="S207" s="13">
        <f t="shared" si="185"/>
        <v>9596</v>
      </c>
      <c r="T207" s="11">
        <v>893</v>
      </c>
      <c r="U207" s="12">
        <v>791</v>
      </c>
      <c r="V207" s="13">
        <f t="shared" si="186"/>
        <v>1684</v>
      </c>
      <c r="W207" s="11">
        <v>1105</v>
      </c>
      <c r="X207" s="12">
        <v>1104</v>
      </c>
      <c r="Y207" s="13">
        <f t="shared" si="187"/>
        <v>2209</v>
      </c>
      <c r="Z207" s="11">
        <v>706</v>
      </c>
      <c r="AA207" s="12">
        <v>739</v>
      </c>
      <c r="AB207" s="13">
        <f t="shared" si="188"/>
        <v>1445</v>
      </c>
      <c r="AC207" s="11">
        <v>1080</v>
      </c>
      <c r="AD207" s="12">
        <v>1032</v>
      </c>
      <c r="AE207" s="13">
        <f t="shared" si="189"/>
        <v>2112</v>
      </c>
      <c r="AF207" s="11">
        <v>261</v>
      </c>
      <c r="AG207" s="12">
        <v>206</v>
      </c>
      <c r="AH207" s="13">
        <f t="shared" si="190"/>
        <v>467</v>
      </c>
    </row>
    <row r="208" spans="1:34" s="18" customFormat="1" ht="12" thickBot="1" x14ac:dyDescent="0.25">
      <c r="A208" s="14">
        <v>35400</v>
      </c>
      <c r="B208" s="15">
        <f t="shared" si="179"/>
        <v>24648</v>
      </c>
      <c r="C208" s="16">
        <f t="shared" si="179"/>
        <v>28474</v>
      </c>
      <c r="D208" s="17">
        <f t="shared" si="180"/>
        <v>53122</v>
      </c>
      <c r="E208" s="15">
        <v>5888</v>
      </c>
      <c r="F208" s="16">
        <v>6051</v>
      </c>
      <c r="G208" s="17">
        <f t="shared" si="181"/>
        <v>11939</v>
      </c>
      <c r="H208" s="15">
        <v>1551</v>
      </c>
      <c r="I208" s="16">
        <v>1565</v>
      </c>
      <c r="J208" s="17">
        <f t="shared" si="182"/>
        <v>3116</v>
      </c>
      <c r="K208" s="15">
        <v>2065</v>
      </c>
      <c r="L208" s="16">
        <v>2136</v>
      </c>
      <c r="M208" s="17">
        <f t="shared" si="183"/>
        <v>4201</v>
      </c>
      <c r="N208" s="15">
        <v>1128</v>
      </c>
      <c r="O208" s="16">
        <v>1038</v>
      </c>
      <c r="P208" s="17">
        <f t="shared" si="184"/>
        <v>2166</v>
      </c>
      <c r="Q208" s="15">
        <v>9774</v>
      </c>
      <c r="R208" s="16">
        <v>13620</v>
      </c>
      <c r="S208" s="17">
        <f t="shared" si="185"/>
        <v>23394</v>
      </c>
      <c r="T208" s="15">
        <v>1092</v>
      </c>
      <c r="U208" s="16">
        <v>918</v>
      </c>
      <c r="V208" s="17">
        <f t="shared" si="186"/>
        <v>2010</v>
      </c>
      <c r="W208" s="15">
        <v>1069</v>
      </c>
      <c r="X208" s="16">
        <v>839</v>
      </c>
      <c r="Y208" s="17">
        <f t="shared" si="187"/>
        <v>1908</v>
      </c>
      <c r="Z208" s="15">
        <v>715</v>
      </c>
      <c r="AA208" s="16">
        <v>831</v>
      </c>
      <c r="AB208" s="17">
        <f t="shared" si="188"/>
        <v>1546</v>
      </c>
      <c r="AC208" s="15">
        <v>1128</v>
      </c>
      <c r="AD208" s="16">
        <v>1255</v>
      </c>
      <c r="AE208" s="17">
        <f t="shared" si="189"/>
        <v>2383</v>
      </c>
      <c r="AF208" s="15">
        <v>238</v>
      </c>
      <c r="AG208" s="16">
        <v>221</v>
      </c>
      <c r="AH208" s="17">
        <f t="shared" si="190"/>
        <v>459</v>
      </c>
    </row>
    <row r="209" spans="1:34" x14ac:dyDescent="0.2">
      <c r="A209" s="10">
        <v>35431</v>
      </c>
      <c r="B209" s="11">
        <f t="shared" si="179"/>
        <v>29410</v>
      </c>
      <c r="C209" s="12">
        <f t="shared" si="179"/>
        <v>26774</v>
      </c>
      <c r="D209" s="13">
        <f>C209+B209</f>
        <v>56184</v>
      </c>
      <c r="E209" s="11">
        <v>4869</v>
      </c>
      <c r="F209" s="12">
        <v>4447</v>
      </c>
      <c r="G209" s="13">
        <f>F209+E209</f>
        <v>9316</v>
      </c>
      <c r="H209" s="11">
        <v>1248</v>
      </c>
      <c r="I209" s="12">
        <v>1331</v>
      </c>
      <c r="J209" s="13">
        <f>I209+H209</f>
        <v>2579</v>
      </c>
      <c r="K209" s="11">
        <v>1715</v>
      </c>
      <c r="L209" s="12">
        <v>1556</v>
      </c>
      <c r="M209" s="13">
        <f>L209+K209</f>
        <v>3271</v>
      </c>
      <c r="N209" s="11">
        <v>1071</v>
      </c>
      <c r="O209" s="12">
        <v>998</v>
      </c>
      <c r="P209" s="13">
        <f>O209+N209</f>
        <v>2069</v>
      </c>
      <c r="Q209" s="11">
        <v>16911</v>
      </c>
      <c r="R209" s="12">
        <v>14933</v>
      </c>
      <c r="S209" s="13">
        <f>R209+Q209</f>
        <v>31844</v>
      </c>
      <c r="T209" s="11">
        <v>686</v>
      </c>
      <c r="U209" s="12">
        <v>788</v>
      </c>
      <c r="V209" s="13">
        <f>U209+T209</f>
        <v>1474</v>
      </c>
      <c r="W209" s="11">
        <v>947</v>
      </c>
      <c r="X209" s="12">
        <v>922</v>
      </c>
      <c r="Y209" s="13">
        <f>X209+W209</f>
        <v>1869</v>
      </c>
      <c r="Z209" s="11">
        <v>712</v>
      </c>
      <c r="AA209" s="12">
        <v>711</v>
      </c>
      <c r="AB209" s="13">
        <f>AA209+Z209</f>
        <v>1423</v>
      </c>
      <c r="AC209" s="11">
        <v>1006</v>
      </c>
      <c r="AD209" s="12">
        <v>832</v>
      </c>
      <c r="AE209" s="13">
        <f>AD209+AC209</f>
        <v>1838</v>
      </c>
      <c r="AF209" s="11">
        <v>245</v>
      </c>
      <c r="AG209" s="12">
        <v>256</v>
      </c>
      <c r="AH209" s="13">
        <f>AG209+AF209</f>
        <v>501</v>
      </c>
    </row>
    <row r="210" spans="1:34" x14ac:dyDescent="0.2">
      <c r="A210" s="10">
        <v>35462</v>
      </c>
      <c r="B210" s="11">
        <f t="shared" si="179"/>
        <v>29390</v>
      </c>
      <c r="C210" s="12">
        <f t="shared" si="179"/>
        <v>30374</v>
      </c>
      <c r="D210" s="13">
        <f t="shared" ref="D210:D220" si="191">C210+B210</f>
        <v>59764</v>
      </c>
      <c r="E210" s="11">
        <v>4162</v>
      </c>
      <c r="F210" s="12">
        <v>4037</v>
      </c>
      <c r="G210" s="13">
        <f t="shared" ref="G210:G220" si="192">F210+E210</f>
        <v>8199</v>
      </c>
      <c r="H210" s="11">
        <v>1231</v>
      </c>
      <c r="I210" s="12">
        <v>1239</v>
      </c>
      <c r="J210" s="13">
        <f t="shared" ref="J210:J220" si="193">I210+H210</f>
        <v>2470</v>
      </c>
      <c r="K210" s="11">
        <v>1459</v>
      </c>
      <c r="L210" s="12">
        <v>1492</v>
      </c>
      <c r="M210" s="13">
        <f t="shared" ref="M210:M220" si="194">L210+K210</f>
        <v>2951</v>
      </c>
      <c r="N210" s="11">
        <v>1131</v>
      </c>
      <c r="O210" s="12">
        <v>1037</v>
      </c>
      <c r="P210" s="13">
        <f t="shared" ref="P210:P220" si="195">O210+N210</f>
        <v>2168</v>
      </c>
      <c r="Q210" s="11">
        <v>18397</v>
      </c>
      <c r="R210" s="12">
        <v>19575</v>
      </c>
      <c r="S210" s="13">
        <f t="shared" ref="S210:S220" si="196">R210+Q210</f>
        <v>37972</v>
      </c>
      <c r="T210" s="11">
        <v>642</v>
      </c>
      <c r="U210" s="12">
        <v>600</v>
      </c>
      <c r="V210" s="13">
        <f t="shared" ref="V210:V220" si="197">U210+T210</f>
        <v>1242</v>
      </c>
      <c r="W210" s="11">
        <v>689</v>
      </c>
      <c r="X210" s="12">
        <v>713</v>
      </c>
      <c r="Y210" s="13">
        <f t="shared" ref="Y210:Y220" si="198">X210+W210</f>
        <v>1402</v>
      </c>
      <c r="Z210" s="11">
        <v>651</v>
      </c>
      <c r="AA210" s="12">
        <v>696</v>
      </c>
      <c r="AB210" s="13">
        <f t="shared" ref="AB210:AB220" si="199">AA210+Z210</f>
        <v>1347</v>
      </c>
      <c r="AC210" s="11">
        <v>795</v>
      </c>
      <c r="AD210" s="12">
        <v>787</v>
      </c>
      <c r="AE210" s="13">
        <f t="shared" ref="AE210:AE220" si="200">AD210+AC210</f>
        <v>1582</v>
      </c>
      <c r="AF210" s="11">
        <v>233</v>
      </c>
      <c r="AG210" s="12">
        <v>198</v>
      </c>
      <c r="AH210" s="13">
        <f t="shared" ref="AH210:AH220" si="201">AG210+AF210</f>
        <v>431</v>
      </c>
    </row>
    <row r="211" spans="1:34" x14ac:dyDescent="0.2">
      <c r="A211" s="10">
        <v>35490</v>
      </c>
      <c r="B211" s="11">
        <f t="shared" si="179"/>
        <v>35347</v>
      </c>
      <c r="C211" s="12">
        <f t="shared" si="179"/>
        <v>33241</v>
      </c>
      <c r="D211" s="13">
        <f t="shared" si="191"/>
        <v>68588</v>
      </c>
      <c r="E211" s="11">
        <v>5346</v>
      </c>
      <c r="F211" s="12">
        <v>5351</v>
      </c>
      <c r="G211" s="13">
        <f t="shared" si="192"/>
        <v>10697</v>
      </c>
      <c r="H211" s="11">
        <v>1359</v>
      </c>
      <c r="I211" s="12">
        <v>1394</v>
      </c>
      <c r="J211" s="13">
        <f t="shared" si="193"/>
        <v>2753</v>
      </c>
      <c r="K211" s="11">
        <v>1595</v>
      </c>
      <c r="L211" s="12">
        <v>1581</v>
      </c>
      <c r="M211" s="13">
        <f t="shared" si="194"/>
        <v>3176</v>
      </c>
      <c r="N211" s="11">
        <v>1116</v>
      </c>
      <c r="O211" s="12">
        <v>1080</v>
      </c>
      <c r="P211" s="13">
        <f t="shared" si="195"/>
        <v>2196</v>
      </c>
      <c r="Q211" s="11">
        <v>22529</v>
      </c>
      <c r="R211" s="12">
        <v>20276</v>
      </c>
      <c r="S211" s="13">
        <f t="shared" si="196"/>
        <v>42805</v>
      </c>
      <c r="T211" s="11">
        <v>786</v>
      </c>
      <c r="U211" s="12">
        <v>860</v>
      </c>
      <c r="V211" s="13">
        <f t="shared" si="197"/>
        <v>1646</v>
      </c>
      <c r="W211" s="11">
        <v>821</v>
      </c>
      <c r="X211" s="12">
        <v>858</v>
      </c>
      <c r="Y211" s="13">
        <f t="shared" si="198"/>
        <v>1679</v>
      </c>
      <c r="Z211" s="11">
        <v>713</v>
      </c>
      <c r="AA211" s="12">
        <v>767</v>
      </c>
      <c r="AB211" s="13">
        <f t="shared" si="199"/>
        <v>1480</v>
      </c>
      <c r="AC211" s="11">
        <v>867</v>
      </c>
      <c r="AD211" s="12">
        <v>849</v>
      </c>
      <c r="AE211" s="13">
        <f t="shared" si="200"/>
        <v>1716</v>
      </c>
      <c r="AF211" s="11">
        <v>215</v>
      </c>
      <c r="AG211" s="12">
        <v>225</v>
      </c>
      <c r="AH211" s="13">
        <f t="shared" si="201"/>
        <v>440</v>
      </c>
    </row>
    <row r="212" spans="1:34" x14ac:dyDescent="0.2">
      <c r="A212" s="10">
        <v>35521</v>
      </c>
      <c r="B212" s="11">
        <f t="shared" si="179"/>
        <v>20086</v>
      </c>
      <c r="C212" s="12">
        <f t="shared" si="179"/>
        <v>18604</v>
      </c>
      <c r="D212" s="13">
        <f t="shared" si="191"/>
        <v>38690</v>
      </c>
      <c r="E212" s="11">
        <v>4907</v>
      </c>
      <c r="F212" s="12">
        <v>4790</v>
      </c>
      <c r="G212" s="13">
        <f t="shared" si="192"/>
        <v>9697</v>
      </c>
      <c r="H212" s="11">
        <v>1548</v>
      </c>
      <c r="I212" s="12">
        <v>1571</v>
      </c>
      <c r="J212" s="13">
        <f t="shared" si="193"/>
        <v>3119</v>
      </c>
      <c r="K212" s="11">
        <v>1556</v>
      </c>
      <c r="L212" s="12">
        <v>1571</v>
      </c>
      <c r="M212" s="13">
        <f t="shared" si="194"/>
        <v>3127</v>
      </c>
      <c r="N212" s="11">
        <v>1163</v>
      </c>
      <c r="O212" s="12">
        <v>1106</v>
      </c>
      <c r="P212" s="13">
        <f t="shared" si="195"/>
        <v>2269</v>
      </c>
      <c r="Q212" s="11">
        <v>7328</v>
      </c>
      <c r="R212" s="12">
        <v>5988</v>
      </c>
      <c r="S212" s="13">
        <f t="shared" si="196"/>
        <v>13316</v>
      </c>
      <c r="T212" s="11">
        <v>771</v>
      </c>
      <c r="U212" s="12">
        <v>720</v>
      </c>
      <c r="V212" s="13">
        <f t="shared" si="197"/>
        <v>1491</v>
      </c>
      <c r="W212" s="11">
        <v>830</v>
      </c>
      <c r="X212" s="12">
        <v>818</v>
      </c>
      <c r="Y212" s="13">
        <f t="shared" si="198"/>
        <v>1648</v>
      </c>
      <c r="Z212" s="11">
        <v>806</v>
      </c>
      <c r="AA212" s="12">
        <v>878</v>
      </c>
      <c r="AB212" s="13">
        <f t="shared" si="199"/>
        <v>1684</v>
      </c>
      <c r="AC212" s="11">
        <v>945</v>
      </c>
      <c r="AD212" s="12">
        <v>946</v>
      </c>
      <c r="AE212" s="13">
        <f t="shared" si="200"/>
        <v>1891</v>
      </c>
      <c r="AF212" s="11">
        <v>232</v>
      </c>
      <c r="AG212" s="12">
        <v>216</v>
      </c>
      <c r="AH212" s="13">
        <f t="shared" si="201"/>
        <v>448</v>
      </c>
    </row>
    <row r="213" spans="1:34" x14ac:dyDescent="0.2">
      <c r="A213" s="10">
        <v>35551</v>
      </c>
      <c r="B213" s="11">
        <f t="shared" si="179"/>
        <v>22280</v>
      </c>
      <c r="C213" s="12">
        <f t="shared" si="179"/>
        <v>24202</v>
      </c>
      <c r="D213" s="13">
        <f t="shared" si="191"/>
        <v>46482</v>
      </c>
      <c r="E213" s="11">
        <v>5439</v>
      </c>
      <c r="F213" s="12">
        <v>5389</v>
      </c>
      <c r="G213" s="13">
        <f t="shared" si="192"/>
        <v>10828</v>
      </c>
      <c r="H213" s="11">
        <v>2027</v>
      </c>
      <c r="I213" s="12">
        <v>2011</v>
      </c>
      <c r="J213" s="13">
        <f t="shared" si="193"/>
        <v>4038</v>
      </c>
      <c r="K213" s="11">
        <v>1896</v>
      </c>
      <c r="L213" s="12">
        <v>2012</v>
      </c>
      <c r="M213" s="13">
        <f t="shared" si="194"/>
        <v>3908</v>
      </c>
      <c r="N213" s="11">
        <v>1120</v>
      </c>
      <c r="O213" s="12">
        <v>1229</v>
      </c>
      <c r="P213" s="13">
        <f t="shared" si="195"/>
        <v>2349</v>
      </c>
      <c r="Q213" s="11">
        <v>7553</v>
      </c>
      <c r="R213" s="12">
        <v>9360</v>
      </c>
      <c r="S213" s="13">
        <f t="shared" si="196"/>
        <v>16913</v>
      </c>
      <c r="T213" s="11">
        <v>901</v>
      </c>
      <c r="U213" s="12">
        <v>848</v>
      </c>
      <c r="V213" s="13">
        <f t="shared" si="197"/>
        <v>1749</v>
      </c>
      <c r="W213" s="11">
        <v>1129</v>
      </c>
      <c r="X213" s="12">
        <v>1084</v>
      </c>
      <c r="Y213" s="13">
        <f t="shared" si="198"/>
        <v>2213</v>
      </c>
      <c r="Z213" s="11">
        <v>922</v>
      </c>
      <c r="AA213" s="12">
        <v>969</v>
      </c>
      <c r="AB213" s="13">
        <f t="shared" si="199"/>
        <v>1891</v>
      </c>
      <c r="AC213" s="11">
        <v>1046</v>
      </c>
      <c r="AD213" s="12">
        <v>1055</v>
      </c>
      <c r="AE213" s="13">
        <f t="shared" si="200"/>
        <v>2101</v>
      </c>
      <c r="AF213" s="11">
        <v>247</v>
      </c>
      <c r="AG213" s="12">
        <v>245</v>
      </c>
      <c r="AH213" s="13">
        <f t="shared" si="201"/>
        <v>492</v>
      </c>
    </row>
    <row r="214" spans="1:34" x14ac:dyDescent="0.2">
      <c r="A214" s="10">
        <v>35582</v>
      </c>
      <c r="B214" s="11">
        <f t="shared" si="179"/>
        <v>34542</v>
      </c>
      <c r="C214" s="12">
        <f t="shared" si="179"/>
        <v>38534</v>
      </c>
      <c r="D214" s="13">
        <f t="shared" si="191"/>
        <v>73076</v>
      </c>
      <c r="E214" s="11">
        <v>5925</v>
      </c>
      <c r="F214" s="12">
        <v>6070</v>
      </c>
      <c r="G214" s="13">
        <f t="shared" si="192"/>
        <v>11995</v>
      </c>
      <c r="H214" s="11">
        <v>2312</v>
      </c>
      <c r="I214" s="12">
        <v>2269</v>
      </c>
      <c r="J214" s="13">
        <f t="shared" si="193"/>
        <v>4581</v>
      </c>
      <c r="K214" s="11">
        <v>2777</v>
      </c>
      <c r="L214" s="12">
        <v>3303</v>
      </c>
      <c r="M214" s="13">
        <f t="shared" si="194"/>
        <v>6080</v>
      </c>
      <c r="N214" s="11">
        <v>1222</v>
      </c>
      <c r="O214" s="12">
        <v>1099</v>
      </c>
      <c r="P214" s="13">
        <f t="shared" si="195"/>
        <v>2321</v>
      </c>
      <c r="Q214" s="11">
        <v>17527</v>
      </c>
      <c r="R214" s="12">
        <v>20752</v>
      </c>
      <c r="S214" s="13">
        <f t="shared" si="196"/>
        <v>38279</v>
      </c>
      <c r="T214" s="11">
        <v>876</v>
      </c>
      <c r="U214" s="12">
        <v>868</v>
      </c>
      <c r="V214" s="13">
        <f t="shared" si="197"/>
        <v>1744</v>
      </c>
      <c r="W214" s="11">
        <v>1043</v>
      </c>
      <c r="X214" s="12">
        <v>1177</v>
      </c>
      <c r="Y214" s="13">
        <f t="shared" si="198"/>
        <v>2220</v>
      </c>
      <c r="Z214" s="11">
        <v>1018</v>
      </c>
      <c r="AA214" s="12">
        <v>1086</v>
      </c>
      <c r="AB214" s="13">
        <f t="shared" si="199"/>
        <v>2104</v>
      </c>
      <c r="AC214" s="11">
        <v>1588</v>
      </c>
      <c r="AD214" s="12">
        <v>1679</v>
      </c>
      <c r="AE214" s="13">
        <f t="shared" si="200"/>
        <v>3267</v>
      </c>
      <c r="AF214" s="11">
        <v>254</v>
      </c>
      <c r="AG214" s="12">
        <v>231</v>
      </c>
      <c r="AH214" s="13">
        <f t="shared" si="201"/>
        <v>485</v>
      </c>
    </row>
    <row r="215" spans="1:34" x14ac:dyDescent="0.2">
      <c r="A215" s="10">
        <v>35612</v>
      </c>
      <c r="B215" s="11">
        <f t="shared" si="179"/>
        <v>44343</v>
      </c>
      <c r="C215" s="12">
        <f t="shared" si="179"/>
        <v>45589</v>
      </c>
      <c r="D215" s="13">
        <f t="shared" si="191"/>
        <v>89932</v>
      </c>
      <c r="E215" s="11">
        <v>6441</v>
      </c>
      <c r="F215" s="12">
        <v>6358</v>
      </c>
      <c r="G215" s="13">
        <f t="shared" si="192"/>
        <v>12799</v>
      </c>
      <c r="H215" s="11">
        <v>2036</v>
      </c>
      <c r="I215" s="12">
        <v>2159</v>
      </c>
      <c r="J215" s="13">
        <f t="shared" si="193"/>
        <v>4195</v>
      </c>
      <c r="K215" s="11">
        <v>3803</v>
      </c>
      <c r="L215" s="12">
        <v>3971</v>
      </c>
      <c r="M215" s="13">
        <f t="shared" si="194"/>
        <v>7774</v>
      </c>
      <c r="N215" s="11">
        <v>1373</v>
      </c>
      <c r="O215" s="12">
        <v>1268</v>
      </c>
      <c r="P215" s="13">
        <f t="shared" si="195"/>
        <v>2641</v>
      </c>
      <c r="Q215" s="11">
        <v>25105</v>
      </c>
      <c r="R215" s="12">
        <v>26176</v>
      </c>
      <c r="S215" s="13">
        <f t="shared" si="196"/>
        <v>51281</v>
      </c>
      <c r="T215" s="11">
        <v>933</v>
      </c>
      <c r="U215" s="12">
        <v>907</v>
      </c>
      <c r="V215" s="13">
        <f t="shared" si="197"/>
        <v>1840</v>
      </c>
      <c r="W215" s="11">
        <v>1396</v>
      </c>
      <c r="X215" s="12">
        <v>1426</v>
      </c>
      <c r="Y215" s="13">
        <f t="shared" si="198"/>
        <v>2822</v>
      </c>
      <c r="Z215" s="11">
        <v>1112</v>
      </c>
      <c r="AA215" s="12">
        <v>1184</v>
      </c>
      <c r="AB215" s="13">
        <f t="shared" si="199"/>
        <v>2296</v>
      </c>
      <c r="AC215" s="11">
        <v>1913</v>
      </c>
      <c r="AD215" s="12">
        <v>1925</v>
      </c>
      <c r="AE215" s="13">
        <f t="shared" si="200"/>
        <v>3838</v>
      </c>
      <c r="AF215" s="11">
        <v>231</v>
      </c>
      <c r="AG215" s="12">
        <v>215</v>
      </c>
      <c r="AH215" s="13">
        <f t="shared" si="201"/>
        <v>446</v>
      </c>
    </row>
    <row r="216" spans="1:34" x14ac:dyDescent="0.2">
      <c r="A216" s="10">
        <v>35643</v>
      </c>
      <c r="B216" s="11">
        <f t="shared" si="179"/>
        <v>47327</v>
      </c>
      <c r="C216" s="12">
        <f t="shared" si="179"/>
        <v>45366</v>
      </c>
      <c r="D216" s="13">
        <f t="shared" si="191"/>
        <v>92693</v>
      </c>
      <c r="E216" s="11">
        <v>6666</v>
      </c>
      <c r="F216" s="12">
        <v>6627</v>
      </c>
      <c r="G216" s="13">
        <f t="shared" si="192"/>
        <v>13293</v>
      </c>
      <c r="H216" s="11">
        <v>1936</v>
      </c>
      <c r="I216" s="12">
        <v>2001</v>
      </c>
      <c r="J216" s="13">
        <f t="shared" si="193"/>
        <v>3937</v>
      </c>
      <c r="K216" s="11">
        <v>4468</v>
      </c>
      <c r="L216" s="12">
        <v>4278</v>
      </c>
      <c r="M216" s="13">
        <f t="shared" si="194"/>
        <v>8746</v>
      </c>
      <c r="N216" s="11">
        <v>1248</v>
      </c>
      <c r="O216" s="12">
        <v>1341</v>
      </c>
      <c r="P216" s="13">
        <f t="shared" si="195"/>
        <v>2589</v>
      </c>
      <c r="Q216" s="11">
        <v>26946</v>
      </c>
      <c r="R216" s="12">
        <v>25478</v>
      </c>
      <c r="S216" s="13">
        <f t="shared" si="196"/>
        <v>52424</v>
      </c>
      <c r="T216" s="11">
        <v>873</v>
      </c>
      <c r="U216" s="12">
        <v>950</v>
      </c>
      <c r="V216" s="13">
        <f t="shared" si="197"/>
        <v>1823</v>
      </c>
      <c r="W216" s="11">
        <v>1505</v>
      </c>
      <c r="X216" s="12">
        <v>1389</v>
      </c>
      <c r="Y216" s="13">
        <f t="shared" si="198"/>
        <v>2894</v>
      </c>
      <c r="Z216" s="11">
        <v>1128</v>
      </c>
      <c r="AA216" s="12">
        <v>1132</v>
      </c>
      <c r="AB216" s="13">
        <f t="shared" si="199"/>
        <v>2260</v>
      </c>
      <c r="AC216" s="11">
        <v>2324</v>
      </c>
      <c r="AD216" s="12">
        <v>1938</v>
      </c>
      <c r="AE216" s="13">
        <f t="shared" si="200"/>
        <v>4262</v>
      </c>
      <c r="AF216" s="11">
        <v>233</v>
      </c>
      <c r="AG216" s="12">
        <v>232</v>
      </c>
      <c r="AH216" s="13">
        <f t="shared" si="201"/>
        <v>465</v>
      </c>
    </row>
    <row r="217" spans="1:34" x14ac:dyDescent="0.2">
      <c r="A217" s="10">
        <v>35674</v>
      </c>
      <c r="B217" s="11">
        <f t="shared" si="179"/>
        <v>39135</v>
      </c>
      <c r="C217" s="12">
        <f t="shared" si="179"/>
        <v>35656</v>
      </c>
      <c r="D217" s="13">
        <f t="shared" si="191"/>
        <v>74791</v>
      </c>
      <c r="E217" s="11">
        <v>5378</v>
      </c>
      <c r="F217" s="12">
        <v>5378</v>
      </c>
      <c r="G217" s="13">
        <f t="shared" si="192"/>
        <v>10756</v>
      </c>
      <c r="H217" s="11">
        <v>1656</v>
      </c>
      <c r="I217" s="12">
        <v>1726</v>
      </c>
      <c r="J217" s="13">
        <f t="shared" si="193"/>
        <v>3382</v>
      </c>
      <c r="K217" s="11">
        <v>3091</v>
      </c>
      <c r="L217" s="12">
        <v>2840</v>
      </c>
      <c r="M217" s="13">
        <f t="shared" si="194"/>
        <v>5931</v>
      </c>
      <c r="N217" s="11">
        <v>1363</v>
      </c>
      <c r="O217" s="12">
        <v>1345</v>
      </c>
      <c r="P217" s="13">
        <f t="shared" si="195"/>
        <v>2708</v>
      </c>
      <c r="Q217" s="11">
        <v>22508</v>
      </c>
      <c r="R217" s="12">
        <v>19503</v>
      </c>
      <c r="S217" s="13">
        <f t="shared" si="196"/>
        <v>42011</v>
      </c>
      <c r="T217" s="11">
        <v>969</v>
      </c>
      <c r="U217" s="12">
        <v>896</v>
      </c>
      <c r="V217" s="13">
        <f t="shared" si="197"/>
        <v>1865</v>
      </c>
      <c r="W217" s="11">
        <v>1177</v>
      </c>
      <c r="X217" s="12">
        <v>1174</v>
      </c>
      <c r="Y217" s="13">
        <f t="shared" si="198"/>
        <v>2351</v>
      </c>
      <c r="Z217" s="11">
        <v>1110</v>
      </c>
      <c r="AA217" s="12">
        <v>1127</v>
      </c>
      <c r="AB217" s="13">
        <f t="shared" si="199"/>
        <v>2237</v>
      </c>
      <c r="AC217" s="11">
        <v>1653</v>
      </c>
      <c r="AD217" s="12">
        <v>1453</v>
      </c>
      <c r="AE217" s="13">
        <f t="shared" si="200"/>
        <v>3106</v>
      </c>
      <c r="AF217" s="11">
        <v>230</v>
      </c>
      <c r="AG217" s="12">
        <v>214</v>
      </c>
      <c r="AH217" s="13">
        <f t="shared" si="201"/>
        <v>444</v>
      </c>
    </row>
    <row r="218" spans="1:34" x14ac:dyDescent="0.2">
      <c r="A218" s="10">
        <v>35704</v>
      </c>
      <c r="B218" s="11">
        <f t="shared" si="179"/>
        <v>27424</v>
      </c>
      <c r="C218" s="12">
        <f t="shared" si="179"/>
        <v>24624</v>
      </c>
      <c r="D218" s="13">
        <f t="shared" si="191"/>
        <v>52048</v>
      </c>
      <c r="E218" s="11">
        <v>6247</v>
      </c>
      <c r="F218" s="12">
        <v>5854</v>
      </c>
      <c r="G218" s="13">
        <f t="shared" si="192"/>
        <v>12101</v>
      </c>
      <c r="H218" s="11">
        <v>1811</v>
      </c>
      <c r="I218" s="12">
        <v>1866</v>
      </c>
      <c r="J218" s="13">
        <f t="shared" si="193"/>
        <v>3677</v>
      </c>
      <c r="K218" s="11">
        <v>2324</v>
      </c>
      <c r="L218" s="12">
        <v>2308</v>
      </c>
      <c r="M218" s="13">
        <f t="shared" si="194"/>
        <v>4632</v>
      </c>
      <c r="N218" s="11">
        <v>1560</v>
      </c>
      <c r="O218" s="12">
        <v>1377</v>
      </c>
      <c r="P218" s="13">
        <f t="shared" si="195"/>
        <v>2937</v>
      </c>
      <c r="Q218" s="11">
        <v>10810</v>
      </c>
      <c r="R218" s="12">
        <v>8950</v>
      </c>
      <c r="S218" s="13">
        <f t="shared" si="196"/>
        <v>19760</v>
      </c>
      <c r="T218" s="11">
        <v>845</v>
      </c>
      <c r="U218" s="12">
        <v>698</v>
      </c>
      <c r="V218" s="13">
        <f t="shared" si="197"/>
        <v>1543</v>
      </c>
      <c r="W218" s="11">
        <v>1131</v>
      </c>
      <c r="X218" s="12">
        <v>1003</v>
      </c>
      <c r="Y218" s="13">
        <f t="shared" si="198"/>
        <v>2134</v>
      </c>
      <c r="Z218" s="11">
        <v>930</v>
      </c>
      <c r="AA218" s="12">
        <v>912</v>
      </c>
      <c r="AB218" s="13">
        <f t="shared" si="199"/>
        <v>1842</v>
      </c>
      <c r="AC218" s="11">
        <v>1539</v>
      </c>
      <c r="AD218" s="12">
        <v>1443</v>
      </c>
      <c r="AE218" s="13">
        <f t="shared" si="200"/>
        <v>2982</v>
      </c>
      <c r="AF218" s="11">
        <v>227</v>
      </c>
      <c r="AG218" s="12">
        <v>213</v>
      </c>
      <c r="AH218" s="13">
        <f t="shared" si="201"/>
        <v>440</v>
      </c>
    </row>
    <row r="219" spans="1:34" x14ac:dyDescent="0.2">
      <c r="A219" s="10">
        <v>35735</v>
      </c>
      <c r="B219" s="11">
        <f t="shared" si="179"/>
        <v>19539</v>
      </c>
      <c r="C219" s="12">
        <f t="shared" si="179"/>
        <v>19279</v>
      </c>
      <c r="D219" s="13">
        <f t="shared" si="191"/>
        <v>38818</v>
      </c>
      <c r="E219" s="11">
        <v>5183</v>
      </c>
      <c r="F219" s="12">
        <v>5051</v>
      </c>
      <c r="G219" s="13">
        <f t="shared" si="192"/>
        <v>10234</v>
      </c>
      <c r="H219" s="11">
        <v>1722</v>
      </c>
      <c r="I219" s="12">
        <v>1724</v>
      </c>
      <c r="J219" s="13">
        <f t="shared" si="193"/>
        <v>3446</v>
      </c>
      <c r="K219" s="11">
        <v>1991</v>
      </c>
      <c r="L219" s="12">
        <v>1736</v>
      </c>
      <c r="M219" s="13">
        <f t="shared" si="194"/>
        <v>3727</v>
      </c>
      <c r="N219" s="11">
        <v>1451</v>
      </c>
      <c r="O219" s="12">
        <v>1266</v>
      </c>
      <c r="P219" s="13">
        <f t="shared" si="195"/>
        <v>2717</v>
      </c>
      <c r="Q219" s="11">
        <v>5279</v>
      </c>
      <c r="R219" s="12">
        <v>5664</v>
      </c>
      <c r="S219" s="13">
        <f t="shared" si="196"/>
        <v>10943</v>
      </c>
      <c r="T219" s="11">
        <v>849</v>
      </c>
      <c r="U219" s="12">
        <v>773</v>
      </c>
      <c r="V219" s="13">
        <f t="shared" si="197"/>
        <v>1622</v>
      </c>
      <c r="W219" s="11">
        <v>834</v>
      </c>
      <c r="X219" s="12">
        <v>835</v>
      </c>
      <c r="Y219" s="13">
        <f t="shared" si="198"/>
        <v>1669</v>
      </c>
      <c r="Z219" s="11">
        <v>879</v>
      </c>
      <c r="AA219" s="12">
        <v>903</v>
      </c>
      <c r="AB219" s="13">
        <f t="shared" si="199"/>
        <v>1782</v>
      </c>
      <c r="AC219" s="11">
        <v>1134</v>
      </c>
      <c r="AD219" s="12">
        <v>1102</v>
      </c>
      <c r="AE219" s="13">
        <f t="shared" si="200"/>
        <v>2236</v>
      </c>
      <c r="AF219" s="11">
        <v>217</v>
      </c>
      <c r="AG219" s="12">
        <v>225</v>
      </c>
      <c r="AH219" s="13">
        <f t="shared" si="201"/>
        <v>442</v>
      </c>
    </row>
    <row r="220" spans="1:34" s="18" customFormat="1" ht="12" thickBot="1" x14ac:dyDescent="0.25">
      <c r="A220" s="14">
        <v>35765</v>
      </c>
      <c r="B220" s="15">
        <f t="shared" si="179"/>
        <v>25901</v>
      </c>
      <c r="C220" s="16">
        <f t="shared" si="179"/>
        <v>31429</v>
      </c>
      <c r="D220" s="17">
        <f t="shared" si="191"/>
        <v>57330</v>
      </c>
      <c r="E220" s="15">
        <v>6165</v>
      </c>
      <c r="F220" s="16">
        <v>6500</v>
      </c>
      <c r="G220" s="17">
        <f t="shared" si="192"/>
        <v>12665</v>
      </c>
      <c r="H220" s="15">
        <v>1719</v>
      </c>
      <c r="I220" s="16">
        <v>1710</v>
      </c>
      <c r="J220" s="17">
        <f t="shared" si="193"/>
        <v>3429</v>
      </c>
      <c r="K220" s="15">
        <v>1913</v>
      </c>
      <c r="L220" s="16">
        <v>2029</v>
      </c>
      <c r="M220" s="17">
        <f t="shared" si="194"/>
        <v>3942</v>
      </c>
      <c r="N220" s="15">
        <v>1210</v>
      </c>
      <c r="O220" s="16">
        <v>1228</v>
      </c>
      <c r="P220" s="17">
        <f t="shared" si="195"/>
        <v>2438</v>
      </c>
      <c r="Q220" s="15">
        <v>10614</v>
      </c>
      <c r="R220" s="16">
        <v>15941</v>
      </c>
      <c r="S220" s="17">
        <f t="shared" si="196"/>
        <v>26555</v>
      </c>
      <c r="T220" s="15">
        <v>909</v>
      </c>
      <c r="U220" s="16">
        <v>734</v>
      </c>
      <c r="V220" s="17">
        <f t="shared" si="197"/>
        <v>1643</v>
      </c>
      <c r="W220" s="15">
        <v>929</v>
      </c>
      <c r="X220" s="16">
        <v>813</v>
      </c>
      <c r="Y220" s="17">
        <f t="shared" si="198"/>
        <v>1742</v>
      </c>
      <c r="Z220" s="15">
        <v>934</v>
      </c>
      <c r="AA220" s="16">
        <v>979</v>
      </c>
      <c r="AB220" s="17">
        <f t="shared" si="199"/>
        <v>1913</v>
      </c>
      <c r="AC220" s="15">
        <v>1268</v>
      </c>
      <c r="AD220" s="16">
        <v>1270</v>
      </c>
      <c r="AE220" s="17">
        <f t="shared" si="200"/>
        <v>2538</v>
      </c>
      <c r="AF220" s="15">
        <v>240</v>
      </c>
      <c r="AG220" s="16">
        <v>225</v>
      </c>
      <c r="AH220" s="17">
        <f t="shared" si="201"/>
        <v>465</v>
      </c>
    </row>
    <row r="221" spans="1:34" x14ac:dyDescent="0.2">
      <c r="A221" s="10">
        <v>35796</v>
      </c>
      <c r="B221" s="11">
        <f t="shared" si="179"/>
        <v>30738</v>
      </c>
      <c r="C221" s="12">
        <f t="shared" si="179"/>
        <v>28194</v>
      </c>
      <c r="D221" s="13">
        <f>C221+B221</f>
        <v>58932</v>
      </c>
      <c r="E221" s="11">
        <v>5055</v>
      </c>
      <c r="F221" s="12">
        <v>4527</v>
      </c>
      <c r="G221" s="13">
        <f>F221+E221</f>
        <v>9582</v>
      </c>
      <c r="H221" s="11">
        <v>1497</v>
      </c>
      <c r="I221" s="12">
        <v>1529</v>
      </c>
      <c r="J221" s="13">
        <f>I221+H221</f>
        <v>3026</v>
      </c>
      <c r="K221" s="11">
        <v>1362</v>
      </c>
      <c r="L221" s="12">
        <v>1129</v>
      </c>
      <c r="M221" s="13">
        <f>L221+K221</f>
        <v>2491</v>
      </c>
      <c r="N221" s="11">
        <v>1119</v>
      </c>
      <c r="O221" s="12">
        <v>969</v>
      </c>
      <c r="P221" s="13">
        <f>O221+N221</f>
        <v>2088</v>
      </c>
      <c r="Q221" s="11">
        <v>17904</v>
      </c>
      <c r="R221" s="12">
        <v>16401</v>
      </c>
      <c r="S221" s="13">
        <f>R221+Q221</f>
        <v>34305</v>
      </c>
      <c r="T221" s="11">
        <v>620</v>
      </c>
      <c r="U221" s="12">
        <v>668</v>
      </c>
      <c r="V221" s="13">
        <f>U221+T221</f>
        <v>1288</v>
      </c>
      <c r="W221" s="11">
        <v>835</v>
      </c>
      <c r="X221" s="12">
        <v>807</v>
      </c>
      <c r="Y221" s="13">
        <f>X221+W221</f>
        <v>1642</v>
      </c>
      <c r="Z221" s="11">
        <v>921</v>
      </c>
      <c r="AA221" s="12">
        <v>926</v>
      </c>
      <c r="AB221" s="13">
        <f>AA221+Z221</f>
        <v>1847</v>
      </c>
      <c r="AC221" s="11">
        <v>1140</v>
      </c>
      <c r="AD221" s="12">
        <v>1008</v>
      </c>
      <c r="AE221" s="13">
        <f>AD221+AC221</f>
        <v>2148</v>
      </c>
      <c r="AF221" s="11">
        <v>285</v>
      </c>
      <c r="AG221" s="12">
        <v>230</v>
      </c>
      <c r="AH221" s="13">
        <f>AG221+AF221</f>
        <v>515</v>
      </c>
    </row>
    <row r="222" spans="1:34" x14ac:dyDescent="0.2">
      <c r="A222" s="10">
        <v>35827</v>
      </c>
      <c r="B222" s="11">
        <f t="shared" si="179"/>
        <v>30195</v>
      </c>
      <c r="C222" s="12">
        <f t="shared" si="179"/>
        <v>30775</v>
      </c>
      <c r="D222" s="13">
        <f t="shared" ref="D222:D232" si="202">C222+B222</f>
        <v>60970</v>
      </c>
      <c r="E222" s="11">
        <v>4427</v>
      </c>
      <c r="F222" s="12">
        <v>4229</v>
      </c>
      <c r="G222" s="13">
        <f t="shared" ref="G222:G232" si="203">F222+E222</f>
        <v>8656</v>
      </c>
      <c r="H222" s="11">
        <v>1421</v>
      </c>
      <c r="I222" s="12">
        <v>1449</v>
      </c>
      <c r="J222" s="13">
        <f t="shared" ref="J222:J232" si="204">I222+H222</f>
        <v>2870</v>
      </c>
      <c r="K222" s="11">
        <v>985</v>
      </c>
      <c r="L222" s="12">
        <v>989</v>
      </c>
      <c r="M222" s="13">
        <f t="shared" ref="M222:M232" si="205">L222+K222</f>
        <v>1974</v>
      </c>
      <c r="N222" s="11">
        <v>953</v>
      </c>
      <c r="O222" s="12">
        <v>979</v>
      </c>
      <c r="P222" s="13">
        <f t="shared" ref="P222:P232" si="206">O222+N222</f>
        <v>1932</v>
      </c>
      <c r="Q222" s="11">
        <v>19041</v>
      </c>
      <c r="R222" s="12">
        <v>19627</v>
      </c>
      <c r="S222" s="13">
        <f t="shared" ref="S222:S232" si="207">R222+Q222</f>
        <v>38668</v>
      </c>
      <c r="T222" s="11">
        <v>703</v>
      </c>
      <c r="U222" s="12">
        <v>687</v>
      </c>
      <c r="V222" s="13">
        <f t="shared" ref="V222:V232" si="208">U222+T222</f>
        <v>1390</v>
      </c>
      <c r="W222" s="11">
        <v>749</v>
      </c>
      <c r="X222" s="12">
        <v>821</v>
      </c>
      <c r="Y222" s="13">
        <f t="shared" ref="Y222:Y232" si="209">X222+W222</f>
        <v>1570</v>
      </c>
      <c r="Z222" s="11">
        <v>782</v>
      </c>
      <c r="AA222" s="12">
        <v>829</v>
      </c>
      <c r="AB222" s="13">
        <f t="shared" ref="AB222:AB232" si="210">AA222+Z222</f>
        <v>1611</v>
      </c>
      <c r="AC222" s="11">
        <v>938</v>
      </c>
      <c r="AD222" s="12">
        <v>947</v>
      </c>
      <c r="AE222" s="13">
        <f t="shared" ref="AE222:AE232" si="211">AD222+AC222</f>
        <v>1885</v>
      </c>
      <c r="AF222" s="11">
        <v>196</v>
      </c>
      <c r="AG222" s="12">
        <v>218</v>
      </c>
      <c r="AH222" s="13">
        <f t="shared" ref="AH222:AH232" si="212">AG222+AF222</f>
        <v>414</v>
      </c>
    </row>
    <row r="223" spans="1:34" x14ac:dyDescent="0.2">
      <c r="A223" s="10">
        <v>35855</v>
      </c>
      <c r="B223" s="11">
        <f t="shared" si="179"/>
        <v>35132</v>
      </c>
      <c r="C223" s="12">
        <f t="shared" si="179"/>
        <v>31692</v>
      </c>
      <c r="D223" s="13">
        <f t="shared" si="202"/>
        <v>66824</v>
      </c>
      <c r="E223" s="11">
        <v>5600</v>
      </c>
      <c r="F223" s="12">
        <v>5758</v>
      </c>
      <c r="G223" s="13">
        <f t="shared" si="203"/>
        <v>11358</v>
      </c>
      <c r="H223" s="11">
        <v>1565</v>
      </c>
      <c r="I223" s="12">
        <v>1416</v>
      </c>
      <c r="J223" s="13">
        <f t="shared" si="204"/>
        <v>2981</v>
      </c>
      <c r="K223" s="11">
        <v>1249</v>
      </c>
      <c r="L223" s="12">
        <v>1197</v>
      </c>
      <c r="M223" s="13">
        <f t="shared" si="205"/>
        <v>2446</v>
      </c>
      <c r="N223" s="11">
        <v>1116</v>
      </c>
      <c r="O223" s="12">
        <v>680</v>
      </c>
      <c r="P223" s="13">
        <f t="shared" si="206"/>
        <v>1796</v>
      </c>
      <c r="Q223" s="11">
        <v>22016</v>
      </c>
      <c r="R223" s="12">
        <v>18935</v>
      </c>
      <c r="S223" s="13">
        <f t="shared" si="207"/>
        <v>40951</v>
      </c>
      <c r="T223" s="11">
        <v>683</v>
      </c>
      <c r="U223" s="12">
        <v>692</v>
      </c>
      <c r="V223" s="13">
        <f t="shared" si="208"/>
        <v>1375</v>
      </c>
      <c r="W223" s="11">
        <v>705</v>
      </c>
      <c r="X223" s="12">
        <v>875</v>
      </c>
      <c r="Y223" s="13">
        <f t="shared" si="209"/>
        <v>1580</v>
      </c>
      <c r="Z223" s="11">
        <v>890</v>
      </c>
      <c r="AA223" s="12">
        <v>833</v>
      </c>
      <c r="AB223" s="13">
        <f t="shared" si="210"/>
        <v>1723</v>
      </c>
      <c r="AC223" s="11">
        <v>1122</v>
      </c>
      <c r="AD223" s="12">
        <v>1123</v>
      </c>
      <c r="AE223" s="13">
        <f t="shared" si="211"/>
        <v>2245</v>
      </c>
      <c r="AF223" s="11">
        <v>186</v>
      </c>
      <c r="AG223" s="12">
        <v>183</v>
      </c>
      <c r="AH223" s="13">
        <f t="shared" si="212"/>
        <v>369</v>
      </c>
    </row>
    <row r="224" spans="1:34" x14ac:dyDescent="0.2">
      <c r="A224" s="10">
        <v>35886</v>
      </c>
      <c r="B224" s="11">
        <f t="shared" si="179"/>
        <v>20373</v>
      </c>
      <c r="C224" s="12">
        <f t="shared" si="179"/>
        <v>19745</v>
      </c>
      <c r="D224" s="13">
        <f t="shared" si="202"/>
        <v>40118</v>
      </c>
      <c r="E224" s="11">
        <v>5068</v>
      </c>
      <c r="F224" s="12">
        <v>5101</v>
      </c>
      <c r="G224" s="13">
        <f t="shared" si="203"/>
        <v>10169</v>
      </c>
      <c r="H224" s="11">
        <v>1219</v>
      </c>
      <c r="I224" s="12">
        <v>1215</v>
      </c>
      <c r="J224" s="13">
        <f t="shared" si="204"/>
        <v>2434</v>
      </c>
      <c r="K224" s="11">
        <v>1118</v>
      </c>
      <c r="L224" s="12">
        <v>1184</v>
      </c>
      <c r="M224" s="13">
        <f t="shared" si="205"/>
        <v>2302</v>
      </c>
      <c r="N224" s="11">
        <v>1221</v>
      </c>
      <c r="O224" s="12">
        <v>1194</v>
      </c>
      <c r="P224" s="13">
        <f t="shared" si="206"/>
        <v>2415</v>
      </c>
      <c r="Q224" s="11">
        <v>8167</v>
      </c>
      <c r="R224" s="12">
        <v>7286</v>
      </c>
      <c r="S224" s="13">
        <f t="shared" si="207"/>
        <v>15453</v>
      </c>
      <c r="T224" s="11">
        <v>604</v>
      </c>
      <c r="U224" s="12">
        <v>630</v>
      </c>
      <c r="V224" s="13">
        <f t="shared" si="208"/>
        <v>1234</v>
      </c>
      <c r="W224" s="11">
        <v>834</v>
      </c>
      <c r="X224" s="12">
        <v>870</v>
      </c>
      <c r="Y224" s="13">
        <f t="shared" si="209"/>
        <v>1704</v>
      </c>
      <c r="Z224" s="11">
        <v>815</v>
      </c>
      <c r="AA224" s="12">
        <v>815</v>
      </c>
      <c r="AB224" s="13">
        <f t="shared" si="210"/>
        <v>1630</v>
      </c>
      <c r="AC224" s="11">
        <v>1082</v>
      </c>
      <c r="AD224" s="12">
        <v>1199</v>
      </c>
      <c r="AE224" s="13">
        <f t="shared" si="211"/>
        <v>2281</v>
      </c>
      <c r="AF224" s="11">
        <v>245</v>
      </c>
      <c r="AG224" s="12">
        <v>251</v>
      </c>
      <c r="AH224" s="13">
        <f t="shared" si="212"/>
        <v>496</v>
      </c>
    </row>
    <row r="225" spans="1:34" x14ac:dyDescent="0.2">
      <c r="A225" s="10">
        <v>35916</v>
      </c>
      <c r="B225" s="11">
        <f t="shared" si="179"/>
        <v>21409</v>
      </c>
      <c r="C225" s="12">
        <f t="shared" si="179"/>
        <v>22892</v>
      </c>
      <c r="D225" s="13">
        <f t="shared" si="202"/>
        <v>44301</v>
      </c>
      <c r="E225" s="11">
        <v>5102</v>
      </c>
      <c r="F225" s="12">
        <v>5280</v>
      </c>
      <c r="G225" s="13">
        <f t="shared" si="203"/>
        <v>10382</v>
      </c>
      <c r="H225" s="11">
        <v>1410</v>
      </c>
      <c r="I225" s="12">
        <v>1365</v>
      </c>
      <c r="J225" s="13">
        <f t="shared" si="204"/>
        <v>2775</v>
      </c>
      <c r="K225" s="11">
        <v>1400</v>
      </c>
      <c r="L225" s="12">
        <v>1438</v>
      </c>
      <c r="M225" s="13">
        <f t="shared" si="205"/>
        <v>2838</v>
      </c>
      <c r="N225" s="11">
        <v>1221</v>
      </c>
      <c r="O225" s="12">
        <v>1064</v>
      </c>
      <c r="P225" s="13">
        <f t="shared" si="206"/>
        <v>2285</v>
      </c>
      <c r="Q225" s="11">
        <v>8178</v>
      </c>
      <c r="R225" s="12">
        <v>9670</v>
      </c>
      <c r="S225" s="13">
        <f t="shared" si="207"/>
        <v>17848</v>
      </c>
      <c r="T225" s="11">
        <v>678</v>
      </c>
      <c r="U225" s="12">
        <v>633</v>
      </c>
      <c r="V225" s="13">
        <f t="shared" si="208"/>
        <v>1311</v>
      </c>
      <c r="W225" s="11">
        <v>999</v>
      </c>
      <c r="X225" s="12">
        <v>993</v>
      </c>
      <c r="Y225" s="13">
        <f t="shared" si="209"/>
        <v>1992</v>
      </c>
      <c r="Z225" s="11">
        <v>846</v>
      </c>
      <c r="AA225" s="12">
        <v>881</v>
      </c>
      <c r="AB225" s="13">
        <f t="shared" si="210"/>
        <v>1727</v>
      </c>
      <c r="AC225" s="11">
        <v>1298</v>
      </c>
      <c r="AD225" s="12">
        <v>1314</v>
      </c>
      <c r="AE225" s="13">
        <f t="shared" si="211"/>
        <v>2612</v>
      </c>
      <c r="AF225" s="11">
        <v>277</v>
      </c>
      <c r="AG225" s="12">
        <v>254</v>
      </c>
      <c r="AH225" s="13">
        <f t="shared" si="212"/>
        <v>531</v>
      </c>
    </row>
    <row r="226" spans="1:34" x14ac:dyDescent="0.2">
      <c r="A226" s="10">
        <v>35947</v>
      </c>
      <c r="B226" s="11">
        <f t="shared" si="179"/>
        <v>34448</v>
      </c>
      <c r="C226" s="12">
        <f t="shared" si="179"/>
        <v>41668</v>
      </c>
      <c r="D226" s="13">
        <f t="shared" si="202"/>
        <v>76116</v>
      </c>
      <c r="E226" s="11">
        <v>6171</v>
      </c>
      <c r="F226" s="12">
        <v>6344</v>
      </c>
      <c r="G226" s="13">
        <f t="shared" si="203"/>
        <v>12515</v>
      </c>
      <c r="H226" s="11">
        <v>1445</v>
      </c>
      <c r="I226" s="12">
        <v>1490</v>
      </c>
      <c r="J226" s="13">
        <f t="shared" si="204"/>
        <v>2935</v>
      </c>
      <c r="K226" s="11">
        <v>2693</v>
      </c>
      <c r="L226" s="12">
        <v>3191</v>
      </c>
      <c r="M226" s="13">
        <f t="shared" si="205"/>
        <v>5884</v>
      </c>
      <c r="N226" s="11">
        <v>996</v>
      </c>
      <c r="O226" s="12">
        <v>949</v>
      </c>
      <c r="P226" s="13">
        <f t="shared" si="206"/>
        <v>1945</v>
      </c>
      <c r="Q226" s="11">
        <v>18743</v>
      </c>
      <c r="R226" s="12">
        <v>24933</v>
      </c>
      <c r="S226" s="13">
        <f t="shared" si="207"/>
        <v>43676</v>
      </c>
      <c r="T226" s="11">
        <v>644</v>
      </c>
      <c r="U226" s="12">
        <v>696</v>
      </c>
      <c r="V226" s="13">
        <f t="shared" si="208"/>
        <v>1340</v>
      </c>
      <c r="W226" s="11">
        <v>1146</v>
      </c>
      <c r="X226" s="12">
        <v>1335</v>
      </c>
      <c r="Y226" s="13">
        <f t="shared" si="209"/>
        <v>2481</v>
      </c>
      <c r="Z226" s="11">
        <v>877</v>
      </c>
      <c r="AA226" s="12">
        <v>843</v>
      </c>
      <c r="AB226" s="13">
        <f t="shared" si="210"/>
        <v>1720</v>
      </c>
      <c r="AC226" s="11">
        <v>1473</v>
      </c>
      <c r="AD226" s="12">
        <v>1621</v>
      </c>
      <c r="AE226" s="13">
        <f t="shared" si="211"/>
        <v>3094</v>
      </c>
      <c r="AF226" s="11">
        <v>260</v>
      </c>
      <c r="AG226" s="12">
        <v>266</v>
      </c>
      <c r="AH226" s="13">
        <f t="shared" si="212"/>
        <v>526</v>
      </c>
    </row>
    <row r="227" spans="1:34" x14ac:dyDescent="0.2">
      <c r="A227" s="10">
        <v>35977</v>
      </c>
      <c r="B227" s="11">
        <f t="shared" si="179"/>
        <v>44493</v>
      </c>
      <c r="C227" s="12">
        <f t="shared" si="179"/>
        <v>45960</v>
      </c>
      <c r="D227" s="13">
        <f t="shared" si="202"/>
        <v>90453</v>
      </c>
      <c r="E227" s="11">
        <v>6871</v>
      </c>
      <c r="F227" s="12">
        <v>7129</v>
      </c>
      <c r="G227" s="13">
        <f t="shared" si="203"/>
        <v>14000</v>
      </c>
      <c r="H227" s="11">
        <v>1693</v>
      </c>
      <c r="I227" s="12">
        <v>1522</v>
      </c>
      <c r="J227" s="13">
        <f t="shared" si="204"/>
        <v>3215</v>
      </c>
      <c r="K227" s="11">
        <v>3761</v>
      </c>
      <c r="L227" s="12">
        <v>3820</v>
      </c>
      <c r="M227" s="13">
        <f t="shared" si="205"/>
        <v>7581</v>
      </c>
      <c r="N227" s="11">
        <v>758</v>
      </c>
      <c r="O227" s="12">
        <v>706</v>
      </c>
      <c r="P227" s="13">
        <f t="shared" si="206"/>
        <v>1464</v>
      </c>
      <c r="Q227" s="11">
        <v>26262</v>
      </c>
      <c r="R227" s="12">
        <v>27681</v>
      </c>
      <c r="S227" s="13">
        <f t="shared" si="207"/>
        <v>53943</v>
      </c>
      <c r="T227" s="11">
        <v>823</v>
      </c>
      <c r="U227" s="12">
        <v>812</v>
      </c>
      <c r="V227" s="13">
        <f t="shared" si="208"/>
        <v>1635</v>
      </c>
      <c r="W227" s="11">
        <v>1409</v>
      </c>
      <c r="X227" s="12">
        <v>1436</v>
      </c>
      <c r="Y227" s="13">
        <f t="shared" si="209"/>
        <v>2845</v>
      </c>
      <c r="Z227" s="11">
        <v>965</v>
      </c>
      <c r="AA227" s="12">
        <v>951</v>
      </c>
      <c r="AB227" s="13">
        <f t="shared" si="210"/>
        <v>1916</v>
      </c>
      <c r="AC227" s="11">
        <v>1611</v>
      </c>
      <c r="AD227" s="12">
        <v>1631</v>
      </c>
      <c r="AE227" s="13">
        <f t="shared" si="211"/>
        <v>3242</v>
      </c>
      <c r="AF227" s="11">
        <v>340</v>
      </c>
      <c r="AG227" s="12">
        <v>272</v>
      </c>
      <c r="AH227" s="13">
        <f t="shared" si="212"/>
        <v>612</v>
      </c>
    </row>
    <row r="228" spans="1:34" x14ac:dyDescent="0.2">
      <c r="A228" s="10">
        <v>36008</v>
      </c>
      <c r="B228" s="11">
        <f t="shared" si="179"/>
        <v>46994</v>
      </c>
      <c r="C228" s="12">
        <f t="shared" si="179"/>
        <v>46415</v>
      </c>
      <c r="D228" s="13">
        <f t="shared" si="202"/>
        <v>93409</v>
      </c>
      <c r="E228" s="11">
        <v>7148</v>
      </c>
      <c r="F228" s="12">
        <v>6967</v>
      </c>
      <c r="G228" s="13">
        <f t="shared" si="203"/>
        <v>14115</v>
      </c>
      <c r="H228" s="11">
        <v>1754</v>
      </c>
      <c r="I228" s="12">
        <v>1817</v>
      </c>
      <c r="J228" s="13">
        <f t="shared" si="204"/>
        <v>3571</v>
      </c>
      <c r="K228" s="11">
        <v>3960</v>
      </c>
      <c r="L228" s="12">
        <v>3613</v>
      </c>
      <c r="M228" s="13">
        <f t="shared" si="205"/>
        <v>7573</v>
      </c>
      <c r="N228" s="11">
        <v>933</v>
      </c>
      <c r="O228" s="12">
        <v>964</v>
      </c>
      <c r="P228" s="13">
        <f t="shared" si="206"/>
        <v>1897</v>
      </c>
      <c r="Q228" s="11">
        <v>28029</v>
      </c>
      <c r="R228" s="12">
        <v>28146</v>
      </c>
      <c r="S228" s="13">
        <f t="shared" si="207"/>
        <v>56175</v>
      </c>
      <c r="T228" s="11">
        <v>710</v>
      </c>
      <c r="U228" s="12">
        <v>727</v>
      </c>
      <c r="V228" s="13">
        <f t="shared" si="208"/>
        <v>1437</v>
      </c>
      <c r="W228" s="11">
        <v>1504</v>
      </c>
      <c r="X228" s="12">
        <v>1225</v>
      </c>
      <c r="Y228" s="13">
        <f t="shared" si="209"/>
        <v>2729</v>
      </c>
      <c r="Z228" s="11">
        <v>940</v>
      </c>
      <c r="AA228" s="12">
        <v>980</v>
      </c>
      <c r="AB228" s="13">
        <f t="shared" si="210"/>
        <v>1920</v>
      </c>
      <c r="AC228" s="11">
        <v>1667</v>
      </c>
      <c r="AD228" s="12">
        <v>1661</v>
      </c>
      <c r="AE228" s="13">
        <f t="shared" si="211"/>
        <v>3328</v>
      </c>
      <c r="AF228" s="11">
        <v>349</v>
      </c>
      <c r="AG228" s="12">
        <v>315</v>
      </c>
      <c r="AH228" s="13">
        <f t="shared" si="212"/>
        <v>664</v>
      </c>
    </row>
    <row r="229" spans="1:34" x14ac:dyDescent="0.2">
      <c r="A229" s="10">
        <v>36039</v>
      </c>
      <c r="B229" s="11">
        <f t="shared" si="179"/>
        <v>43720</v>
      </c>
      <c r="C229" s="12">
        <f t="shared" si="179"/>
        <v>40128</v>
      </c>
      <c r="D229" s="13">
        <f t="shared" si="202"/>
        <v>83848</v>
      </c>
      <c r="E229" s="11">
        <v>6737</v>
      </c>
      <c r="F229" s="12">
        <v>6031</v>
      </c>
      <c r="G229" s="13">
        <f t="shared" si="203"/>
        <v>12768</v>
      </c>
      <c r="H229" s="11">
        <v>1857</v>
      </c>
      <c r="I229" s="12">
        <v>1792</v>
      </c>
      <c r="J229" s="13">
        <f t="shared" si="204"/>
        <v>3649</v>
      </c>
      <c r="K229" s="11">
        <v>3234</v>
      </c>
      <c r="L229" s="12">
        <v>3070</v>
      </c>
      <c r="M229" s="13">
        <f t="shared" si="205"/>
        <v>6304</v>
      </c>
      <c r="N229" s="11">
        <v>1059</v>
      </c>
      <c r="O229" s="12">
        <v>1130</v>
      </c>
      <c r="P229" s="13">
        <f t="shared" si="206"/>
        <v>2189</v>
      </c>
      <c r="Q229" s="11">
        <v>26777</v>
      </c>
      <c r="R229" s="12">
        <v>24165</v>
      </c>
      <c r="S229" s="13">
        <f t="shared" si="207"/>
        <v>50942</v>
      </c>
      <c r="T229" s="11">
        <v>669</v>
      </c>
      <c r="U229" s="12">
        <v>621</v>
      </c>
      <c r="V229" s="13">
        <f t="shared" si="208"/>
        <v>1290</v>
      </c>
      <c r="W229" s="11">
        <v>992</v>
      </c>
      <c r="X229" s="12">
        <v>954</v>
      </c>
      <c r="Y229" s="13">
        <f t="shared" si="209"/>
        <v>1946</v>
      </c>
      <c r="Z229" s="11">
        <v>828</v>
      </c>
      <c r="AA229" s="12">
        <v>826</v>
      </c>
      <c r="AB229" s="13">
        <f t="shared" si="210"/>
        <v>1654</v>
      </c>
      <c r="AC229" s="11">
        <v>1355</v>
      </c>
      <c r="AD229" s="12">
        <v>1352</v>
      </c>
      <c r="AE229" s="13">
        <f t="shared" si="211"/>
        <v>2707</v>
      </c>
      <c r="AF229" s="11">
        <v>212</v>
      </c>
      <c r="AG229" s="12">
        <v>187</v>
      </c>
      <c r="AH229" s="13">
        <f t="shared" si="212"/>
        <v>399</v>
      </c>
    </row>
    <row r="230" spans="1:34" x14ac:dyDescent="0.2">
      <c r="A230" s="10">
        <v>36069</v>
      </c>
      <c r="B230" s="11">
        <f t="shared" si="179"/>
        <v>25364</v>
      </c>
      <c r="C230" s="12">
        <f t="shared" si="179"/>
        <v>23201</v>
      </c>
      <c r="D230" s="13">
        <f t="shared" si="202"/>
        <v>48565</v>
      </c>
      <c r="E230" s="11">
        <v>6214</v>
      </c>
      <c r="F230" s="12">
        <v>5904</v>
      </c>
      <c r="G230" s="13">
        <f t="shared" si="203"/>
        <v>12118</v>
      </c>
      <c r="H230" s="11">
        <v>1724</v>
      </c>
      <c r="I230" s="12">
        <v>1726</v>
      </c>
      <c r="J230" s="13">
        <f t="shared" si="204"/>
        <v>3450</v>
      </c>
      <c r="K230" s="11">
        <v>2216</v>
      </c>
      <c r="L230" s="12">
        <v>2129</v>
      </c>
      <c r="M230" s="13">
        <f t="shared" si="205"/>
        <v>4345</v>
      </c>
      <c r="N230" s="11">
        <v>1159</v>
      </c>
      <c r="O230" s="12">
        <v>1120</v>
      </c>
      <c r="P230" s="13">
        <f t="shared" si="206"/>
        <v>2279</v>
      </c>
      <c r="Q230" s="11">
        <v>10132</v>
      </c>
      <c r="R230" s="12">
        <v>8562</v>
      </c>
      <c r="S230" s="13">
        <f t="shared" si="207"/>
        <v>18694</v>
      </c>
      <c r="T230" s="11">
        <v>750</v>
      </c>
      <c r="U230" s="12">
        <v>688</v>
      </c>
      <c r="V230" s="13">
        <f t="shared" si="208"/>
        <v>1438</v>
      </c>
      <c r="W230" s="11">
        <v>867</v>
      </c>
      <c r="X230" s="12">
        <v>822</v>
      </c>
      <c r="Y230" s="13">
        <f t="shared" si="209"/>
        <v>1689</v>
      </c>
      <c r="Z230" s="11">
        <v>883</v>
      </c>
      <c r="AA230" s="12">
        <v>810</v>
      </c>
      <c r="AB230" s="13">
        <f t="shared" si="210"/>
        <v>1693</v>
      </c>
      <c r="AC230" s="11">
        <v>1172</v>
      </c>
      <c r="AD230" s="12">
        <v>1210</v>
      </c>
      <c r="AE230" s="13">
        <f t="shared" si="211"/>
        <v>2382</v>
      </c>
      <c r="AF230" s="11">
        <v>247</v>
      </c>
      <c r="AG230" s="12">
        <v>230</v>
      </c>
      <c r="AH230" s="13">
        <f t="shared" si="212"/>
        <v>477</v>
      </c>
    </row>
    <row r="231" spans="1:34" x14ac:dyDescent="0.2">
      <c r="A231" s="10">
        <v>36100</v>
      </c>
      <c r="B231" s="11">
        <f t="shared" si="179"/>
        <v>18565</v>
      </c>
      <c r="C231" s="12">
        <f t="shared" si="179"/>
        <v>18665</v>
      </c>
      <c r="D231" s="13">
        <f t="shared" si="202"/>
        <v>37230</v>
      </c>
      <c r="E231" s="11">
        <v>5586</v>
      </c>
      <c r="F231" s="12">
        <v>5642</v>
      </c>
      <c r="G231" s="13">
        <f t="shared" si="203"/>
        <v>11228</v>
      </c>
      <c r="H231" s="11">
        <v>1416</v>
      </c>
      <c r="I231" s="12">
        <v>1485</v>
      </c>
      <c r="J231" s="13">
        <f t="shared" si="204"/>
        <v>2901</v>
      </c>
      <c r="K231" s="11">
        <v>2036</v>
      </c>
      <c r="L231" s="12">
        <v>1891</v>
      </c>
      <c r="M231" s="13">
        <f t="shared" si="205"/>
        <v>3927</v>
      </c>
      <c r="N231" s="11">
        <v>1205</v>
      </c>
      <c r="O231" s="12">
        <v>1176</v>
      </c>
      <c r="P231" s="13">
        <f t="shared" si="206"/>
        <v>2381</v>
      </c>
      <c r="Q231" s="11">
        <v>4768</v>
      </c>
      <c r="R231" s="12">
        <v>4943</v>
      </c>
      <c r="S231" s="13">
        <f t="shared" si="207"/>
        <v>9711</v>
      </c>
      <c r="T231" s="11">
        <v>787</v>
      </c>
      <c r="U231" s="12">
        <v>766</v>
      </c>
      <c r="V231" s="13">
        <f t="shared" si="208"/>
        <v>1553</v>
      </c>
      <c r="W231" s="11">
        <v>844</v>
      </c>
      <c r="X231" s="12">
        <v>878</v>
      </c>
      <c r="Y231" s="13">
        <f t="shared" si="209"/>
        <v>1722</v>
      </c>
      <c r="Z231" s="11">
        <v>744</v>
      </c>
      <c r="AA231" s="12">
        <v>741</v>
      </c>
      <c r="AB231" s="13">
        <f t="shared" si="210"/>
        <v>1485</v>
      </c>
      <c r="AC231" s="11">
        <v>965</v>
      </c>
      <c r="AD231" s="12">
        <v>939</v>
      </c>
      <c r="AE231" s="13">
        <f t="shared" si="211"/>
        <v>1904</v>
      </c>
      <c r="AF231" s="11">
        <v>214</v>
      </c>
      <c r="AG231" s="12">
        <v>204</v>
      </c>
      <c r="AH231" s="13">
        <f t="shared" si="212"/>
        <v>418</v>
      </c>
    </row>
    <row r="232" spans="1:34" s="18" customFormat="1" ht="12" thickBot="1" x14ac:dyDescent="0.25">
      <c r="A232" s="14">
        <v>36130</v>
      </c>
      <c r="B232" s="15">
        <f t="shared" si="179"/>
        <v>25069</v>
      </c>
      <c r="C232" s="16">
        <f t="shared" si="179"/>
        <v>29185</v>
      </c>
      <c r="D232" s="17">
        <f t="shared" si="202"/>
        <v>54254</v>
      </c>
      <c r="E232" s="15">
        <v>6431</v>
      </c>
      <c r="F232" s="16">
        <v>6580</v>
      </c>
      <c r="G232" s="17">
        <f t="shared" si="203"/>
        <v>13011</v>
      </c>
      <c r="H232" s="15">
        <v>1717</v>
      </c>
      <c r="I232" s="16">
        <v>1675</v>
      </c>
      <c r="J232" s="17">
        <f t="shared" si="204"/>
        <v>3392</v>
      </c>
      <c r="K232" s="15">
        <v>2230</v>
      </c>
      <c r="L232" s="16">
        <v>2228</v>
      </c>
      <c r="M232" s="17">
        <f t="shared" si="205"/>
        <v>4458</v>
      </c>
      <c r="N232" s="15">
        <v>1237</v>
      </c>
      <c r="O232" s="16">
        <v>1236</v>
      </c>
      <c r="P232" s="17">
        <f t="shared" si="206"/>
        <v>2473</v>
      </c>
      <c r="Q232" s="15">
        <v>9567</v>
      </c>
      <c r="R232" s="16">
        <v>13591</v>
      </c>
      <c r="S232" s="17">
        <f t="shared" si="207"/>
        <v>23158</v>
      </c>
      <c r="T232" s="15">
        <v>823</v>
      </c>
      <c r="U232" s="16">
        <v>695</v>
      </c>
      <c r="V232" s="17">
        <f t="shared" si="208"/>
        <v>1518</v>
      </c>
      <c r="W232" s="15">
        <v>1021</v>
      </c>
      <c r="X232" s="16">
        <v>988</v>
      </c>
      <c r="Y232" s="17">
        <f t="shared" si="209"/>
        <v>2009</v>
      </c>
      <c r="Z232" s="15">
        <v>809</v>
      </c>
      <c r="AA232" s="16">
        <v>854</v>
      </c>
      <c r="AB232" s="17">
        <f t="shared" si="210"/>
        <v>1663</v>
      </c>
      <c r="AC232" s="15">
        <v>967</v>
      </c>
      <c r="AD232" s="16">
        <v>1078</v>
      </c>
      <c r="AE232" s="17">
        <f t="shared" si="211"/>
        <v>2045</v>
      </c>
      <c r="AF232" s="15">
        <v>267</v>
      </c>
      <c r="AG232" s="16">
        <v>260</v>
      </c>
      <c r="AH232" s="17">
        <f t="shared" si="212"/>
        <v>527</v>
      </c>
    </row>
    <row r="233" spans="1:34" s="19" customFormat="1" x14ac:dyDescent="0.2">
      <c r="A233" s="10">
        <v>36161</v>
      </c>
      <c r="B233" s="11">
        <f t="shared" si="179"/>
        <v>28612</v>
      </c>
      <c r="C233" s="12">
        <f t="shared" si="179"/>
        <v>26380</v>
      </c>
      <c r="D233" s="13">
        <f>C233+B233</f>
        <v>54992</v>
      </c>
      <c r="E233" s="11">
        <v>5060</v>
      </c>
      <c r="F233" s="12">
        <v>4744</v>
      </c>
      <c r="G233" s="13">
        <f>F233+E233</f>
        <v>9804</v>
      </c>
      <c r="H233" s="11">
        <v>1490</v>
      </c>
      <c r="I233" s="12">
        <v>1402</v>
      </c>
      <c r="J233" s="13">
        <f>I233+H233</f>
        <v>2892</v>
      </c>
      <c r="K233" s="11">
        <v>1697</v>
      </c>
      <c r="L233" s="12">
        <v>1444</v>
      </c>
      <c r="M233" s="13">
        <f>L233+K233</f>
        <v>3141</v>
      </c>
      <c r="N233" s="11">
        <v>1092</v>
      </c>
      <c r="O233" s="12">
        <v>1019</v>
      </c>
      <c r="P233" s="13">
        <f>O233+N233</f>
        <v>2111</v>
      </c>
      <c r="Q233" s="11">
        <v>15840</v>
      </c>
      <c r="R233" s="12">
        <v>14597</v>
      </c>
      <c r="S233" s="13">
        <f>R233+Q233</f>
        <v>30437</v>
      </c>
      <c r="T233" s="11">
        <v>656</v>
      </c>
      <c r="U233" s="12">
        <v>727</v>
      </c>
      <c r="V233" s="13">
        <f>U233+T233</f>
        <v>1383</v>
      </c>
      <c r="W233" s="11">
        <v>948</v>
      </c>
      <c r="X233" s="12">
        <v>755</v>
      </c>
      <c r="Y233" s="13">
        <f>X233+W233</f>
        <v>1703</v>
      </c>
      <c r="Z233" s="11">
        <v>721</v>
      </c>
      <c r="AA233" s="12">
        <v>714</v>
      </c>
      <c r="AB233" s="13">
        <f>AA233+Z233</f>
        <v>1435</v>
      </c>
      <c r="AC233" s="11">
        <v>905</v>
      </c>
      <c r="AD233" s="12">
        <v>812</v>
      </c>
      <c r="AE233" s="13">
        <f>AD233+AC233</f>
        <v>1717</v>
      </c>
      <c r="AF233" s="11">
        <v>203</v>
      </c>
      <c r="AG233" s="12">
        <v>166</v>
      </c>
      <c r="AH233" s="13">
        <f>AG233+AF233</f>
        <v>369</v>
      </c>
    </row>
    <row r="234" spans="1:34" s="19" customFormat="1" x14ac:dyDescent="0.2">
      <c r="A234" s="10">
        <v>36192</v>
      </c>
      <c r="B234" s="11">
        <f t="shared" si="179"/>
        <v>27998</v>
      </c>
      <c r="C234" s="12">
        <f t="shared" si="179"/>
        <v>27927</v>
      </c>
      <c r="D234" s="13">
        <f t="shared" ref="D234:D244" si="213">C234+B234</f>
        <v>55925</v>
      </c>
      <c r="E234" s="11">
        <v>4546</v>
      </c>
      <c r="F234" s="12">
        <v>4421</v>
      </c>
      <c r="G234" s="13">
        <f t="shared" ref="G234:G244" si="214">F234+E234</f>
        <v>8967</v>
      </c>
      <c r="H234" s="11">
        <v>1308</v>
      </c>
      <c r="I234" s="12">
        <v>1333</v>
      </c>
      <c r="J234" s="13">
        <f t="shared" ref="J234:J244" si="215">I234+H234</f>
        <v>2641</v>
      </c>
      <c r="K234" s="11">
        <v>1426</v>
      </c>
      <c r="L234" s="12">
        <v>1426</v>
      </c>
      <c r="M234" s="13">
        <f t="shared" ref="M234:M244" si="216">L234+K234</f>
        <v>2852</v>
      </c>
      <c r="N234" s="11">
        <v>1037</v>
      </c>
      <c r="O234" s="12">
        <v>1028</v>
      </c>
      <c r="P234" s="13">
        <f t="shared" ref="P234:P244" si="217">O234+N234</f>
        <v>2065</v>
      </c>
      <c r="Q234" s="11">
        <v>16662</v>
      </c>
      <c r="R234" s="12">
        <v>16624</v>
      </c>
      <c r="S234" s="13">
        <f t="shared" ref="S234:S244" si="218">R234+Q234</f>
        <v>33286</v>
      </c>
      <c r="T234" s="11">
        <v>647</v>
      </c>
      <c r="U234" s="12">
        <v>626</v>
      </c>
      <c r="V234" s="13">
        <f t="shared" ref="V234:V244" si="219">U234+T234</f>
        <v>1273</v>
      </c>
      <c r="W234" s="11">
        <v>716</v>
      </c>
      <c r="X234" s="12">
        <v>726</v>
      </c>
      <c r="Y234" s="13">
        <f t="shared" ref="Y234:Y244" si="220">X234+W234</f>
        <v>1442</v>
      </c>
      <c r="Z234" s="11">
        <v>649</v>
      </c>
      <c r="AA234" s="12">
        <v>657</v>
      </c>
      <c r="AB234" s="13">
        <f t="shared" ref="AB234:AB244" si="221">AA234+Z234</f>
        <v>1306</v>
      </c>
      <c r="AC234" s="11">
        <v>783</v>
      </c>
      <c r="AD234" s="12">
        <v>820</v>
      </c>
      <c r="AE234" s="13">
        <f t="shared" ref="AE234:AE244" si="222">AD234+AC234</f>
        <v>1603</v>
      </c>
      <c r="AF234" s="11">
        <v>224</v>
      </c>
      <c r="AG234" s="12">
        <v>266</v>
      </c>
      <c r="AH234" s="13">
        <f t="shared" ref="AH234:AH244" si="223">AG234+AF234</f>
        <v>490</v>
      </c>
    </row>
    <row r="235" spans="1:34" s="19" customFormat="1" x14ac:dyDescent="0.2">
      <c r="A235" s="10">
        <v>36220</v>
      </c>
      <c r="B235" s="11">
        <f t="shared" si="179"/>
        <v>33510</v>
      </c>
      <c r="C235" s="12">
        <f t="shared" si="179"/>
        <v>33098</v>
      </c>
      <c r="D235" s="13">
        <f t="shared" si="213"/>
        <v>66608</v>
      </c>
      <c r="E235" s="11">
        <v>5788</v>
      </c>
      <c r="F235" s="12">
        <v>5447</v>
      </c>
      <c r="G235" s="13">
        <f t="shared" si="214"/>
        <v>11235</v>
      </c>
      <c r="H235" s="11">
        <v>1469</v>
      </c>
      <c r="I235" s="12">
        <v>1457</v>
      </c>
      <c r="J235" s="13">
        <f t="shared" si="215"/>
        <v>2926</v>
      </c>
      <c r="K235" s="11">
        <v>1550</v>
      </c>
      <c r="L235" s="12">
        <v>1453</v>
      </c>
      <c r="M235" s="13">
        <f t="shared" si="216"/>
        <v>3003</v>
      </c>
      <c r="N235" s="11">
        <v>1074</v>
      </c>
      <c r="O235" s="12">
        <v>1095</v>
      </c>
      <c r="P235" s="13">
        <f t="shared" si="217"/>
        <v>2169</v>
      </c>
      <c r="Q235" s="11">
        <v>20185</v>
      </c>
      <c r="R235" s="12">
        <v>20234</v>
      </c>
      <c r="S235" s="13">
        <f t="shared" si="218"/>
        <v>40419</v>
      </c>
      <c r="T235" s="11">
        <v>760</v>
      </c>
      <c r="U235" s="12">
        <v>757</v>
      </c>
      <c r="V235" s="13">
        <f t="shared" si="219"/>
        <v>1517</v>
      </c>
      <c r="W235" s="11">
        <v>769</v>
      </c>
      <c r="X235" s="12">
        <v>723</v>
      </c>
      <c r="Y235" s="13">
        <f t="shared" si="220"/>
        <v>1492</v>
      </c>
      <c r="Z235" s="11">
        <v>673</v>
      </c>
      <c r="AA235" s="12">
        <v>679</v>
      </c>
      <c r="AB235" s="13">
        <f t="shared" si="221"/>
        <v>1352</v>
      </c>
      <c r="AC235" s="11">
        <v>922</v>
      </c>
      <c r="AD235" s="12">
        <v>897</v>
      </c>
      <c r="AE235" s="13">
        <f t="shared" si="222"/>
        <v>1819</v>
      </c>
      <c r="AF235" s="11">
        <v>320</v>
      </c>
      <c r="AG235" s="12">
        <v>356</v>
      </c>
      <c r="AH235" s="13">
        <f t="shared" si="223"/>
        <v>676</v>
      </c>
    </row>
    <row r="236" spans="1:34" s="19" customFormat="1" x14ac:dyDescent="0.2">
      <c r="A236" s="10">
        <v>36251</v>
      </c>
      <c r="B236" s="11">
        <f t="shared" si="179"/>
        <v>18519</v>
      </c>
      <c r="C236" s="12">
        <f t="shared" si="179"/>
        <v>16958</v>
      </c>
      <c r="D236" s="13">
        <f t="shared" si="213"/>
        <v>35477</v>
      </c>
      <c r="E236" s="11">
        <v>5163</v>
      </c>
      <c r="F236" s="12">
        <v>5635</v>
      </c>
      <c r="G236" s="13">
        <f t="shared" si="214"/>
        <v>10798</v>
      </c>
      <c r="H236" s="11">
        <v>1232</v>
      </c>
      <c r="I236" s="12">
        <v>1252</v>
      </c>
      <c r="J236" s="13">
        <f t="shared" si="215"/>
        <v>2484</v>
      </c>
      <c r="K236" s="11">
        <v>1621</v>
      </c>
      <c r="L236" s="12">
        <v>1470</v>
      </c>
      <c r="M236" s="13">
        <f t="shared" si="216"/>
        <v>3091</v>
      </c>
      <c r="N236" s="11">
        <v>1020</v>
      </c>
      <c r="O236" s="12">
        <v>980</v>
      </c>
      <c r="P236" s="13">
        <f t="shared" si="217"/>
        <v>2000</v>
      </c>
      <c r="Q236" s="11">
        <v>6240</v>
      </c>
      <c r="R236" s="12">
        <v>4363</v>
      </c>
      <c r="S236" s="13">
        <f t="shared" si="218"/>
        <v>10603</v>
      </c>
      <c r="T236" s="11">
        <v>735</v>
      </c>
      <c r="U236" s="12">
        <v>716</v>
      </c>
      <c r="V236" s="13">
        <f t="shared" si="219"/>
        <v>1451</v>
      </c>
      <c r="W236" s="11">
        <v>797</v>
      </c>
      <c r="X236" s="12">
        <v>757</v>
      </c>
      <c r="Y236" s="13">
        <f t="shared" si="220"/>
        <v>1554</v>
      </c>
      <c r="Z236" s="11">
        <v>691</v>
      </c>
      <c r="AA236" s="12">
        <v>660</v>
      </c>
      <c r="AB236" s="13">
        <f t="shared" si="221"/>
        <v>1351</v>
      </c>
      <c r="AC236" s="11">
        <v>797</v>
      </c>
      <c r="AD236" s="12">
        <v>841</v>
      </c>
      <c r="AE236" s="13">
        <f t="shared" si="222"/>
        <v>1638</v>
      </c>
      <c r="AF236" s="11">
        <v>223</v>
      </c>
      <c r="AG236" s="12">
        <v>284</v>
      </c>
      <c r="AH236" s="13">
        <f t="shared" si="223"/>
        <v>507</v>
      </c>
    </row>
    <row r="237" spans="1:34" s="19" customFormat="1" x14ac:dyDescent="0.2">
      <c r="A237" s="10">
        <v>36281</v>
      </c>
      <c r="B237" s="11">
        <f t="shared" si="179"/>
        <v>20521</v>
      </c>
      <c r="C237" s="12">
        <f t="shared" si="179"/>
        <v>22223</v>
      </c>
      <c r="D237" s="13">
        <f t="shared" si="213"/>
        <v>42744</v>
      </c>
      <c r="E237" s="11">
        <v>5429</v>
      </c>
      <c r="F237" s="12">
        <v>5434</v>
      </c>
      <c r="G237" s="13">
        <f t="shared" si="214"/>
        <v>10863</v>
      </c>
      <c r="H237" s="11">
        <v>1577</v>
      </c>
      <c r="I237" s="12">
        <v>1626</v>
      </c>
      <c r="J237" s="13">
        <f t="shared" si="215"/>
        <v>3203</v>
      </c>
      <c r="K237" s="11">
        <v>2062</v>
      </c>
      <c r="L237" s="12">
        <v>2230</v>
      </c>
      <c r="M237" s="13">
        <f t="shared" si="216"/>
        <v>4292</v>
      </c>
      <c r="N237" s="11">
        <v>1267</v>
      </c>
      <c r="O237" s="12">
        <v>1330</v>
      </c>
      <c r="P237" s="13">
        <f t="shared" si="217"/>
        <v>2597</v>
      </c>
      <c r="Q237" s="11">
        <v>6365</v>
      </c>
      <c r="R237" s="12">
        <v>7755</v>
      </c>
      <c r="S237" s="13">
        <f t="shared" si="218"/>
        <v>14120</v>
      </c>
      <c r="T237" s="11">
        <v>875</v>
      </c>
      <c r="U237" s="12">
        <v>844</v>
      </c>
      <c r="V237" s="13">
        <f t="shared" si="219"/>
        <v>1719</v>
      </c>
      <c r="W237" s="11">
        <v>995</v>
      </c>
      <c r="X237" s="12">
        <v>1028</v>
      </c>
      <c r="Y237" s="13">
        <f t="shared" si="220"/>
        <v>2023</v>
      </c>
      <c r="Z237" s="11">
        <v>692</v>
      </c>
      <c r="AA237" s="12">
        <v>649</v>
      </c>
      <c r="AB237" s="13">
        <f t="shared" si="221"/>
        <v>1341</v>
      </c>
      <c r="AC237" s="11">
        <v>1037</v>
      </c>
      <c r="AD237" s="12">
        <v>1088</v>
      </c>
      <c r="AE237" s="13">
        <f t="shared" si="222"/>
        <v>2125</v>
      </c>
      <c r="AF237" s="11">
        <v>222</v>
      </c>
      <c r="AG237" s="12">
        <v>239</v>
      </c>
      <c r="AH237" s="13">
        <f t="shared" si="223"/>
        <v>461</v>
      </c>
    </row>
    <row r="238" spans="1:34" s="19" customFormat="1" x14ac:dyDescent="0.2">
      <c r="A238" s="10">
        <v>36312</v>
      </c>
      <c r="B238" s="11">
        <f t="shared" si="179"/>
        <v>32385</v>
      </c>
      <c r="C238" s="12">
        <f t="shared" si="179"/>
        <v>37016</v>
      </c>
      <c r="D238" s="13">
        <f t="shared" si="213"/>
        <v>69401</v>
      </c>
      <c r="E238" s="11">
        <v>6285</v>
      </c>
      <c r="F238" s="12">
        <v>6302</v>
      </c>
      <c r="G238" s="13">
        <f t="shared" si="214"/>
        <v>12587</v>
      </c>
      <c r="H238" s="11">
        <v>1683</v>
      </c>
      <c r="I238" s="12">
        <v>1670</v>
      </c>
      <c r="J238" s="13">
        <f t="shared" si="215"/>
        <v>3353</v>
      </c>
      <c r="K238" s="11">
        <v>3042</v>
      </c>
      <c r="L238" s="12">
        <v>3550</v>
      </c>
      <c r="M238" s="13">
        <f t="shared" si="216"/>
        <v>6592</v>
      </c>
      <c r="N238" s="11">
        <v>1439</v>
      </c>
      <c r="O238" s="12">
        <v>1468</v>
      </c>
      <c r="P238" s="13">
        <f t="shared" si="217"/>
        <v>2907</v>
      </c>
      <c r="Q238" s="11">
        <v>15226</v>
      </c>
      <c r="R238" s="12">
        <v>18977</v>
      </c>
      <c r="S238" s="13">
        <f t="shared" si="218"/>
        <v>34203</v>
      </c>
      <c r="T238" s="11">
        <v>928</v>
      </c>
      <c r="U238" s="12">
        <v>954</v>
      </c>
      <c r="V238" s="13">
        <f t="shared" si="219"/>
        <v>1882</v>
      </c>
      <c r="W238" s="11">
        <v>1234</v>
      </c>
      <c r="X238" s="12">
        <v>1426</v>
      </c>
      <c r="Y238" s="13">
        <f t="shared" si="220"/>
        <v>2660</v>
      </c>
      <c r="Z238" s="11">
        <v>795</v>
      </c>
      <c r="AA238" s="12">
        <v>764</v>
      </c>
      <c r="AB238" s="13">
        <f t="shared" si="221"/>
        <v>1559</v>
      </c>
      <c r="AC238" s="11">
        <v>1545</v>
      </c>
      <c r="AD238" s="12">
        <v>1662</v>
      </c>
      <c r="AE238" s="13">
        <f t="shared" si="222"/>
        <v>3207</v>
      </c>
      <c r="AF238" s="11">
        <v>208</v>
      </c>
      <c r="AG238" s="12">
        <v>243</v>
      </c>
      <c r="AH238" s="13">
        <f t="shared" si="223"/>
        <v>451</v>
      </c>
    </row>
    <row r="239" spans="1:34" s="19" customFormat="1" x14ac:dyDescent="0.2">
      <c r="A239" s="10">
        <v>36342</v>
      </c>
      <c r="B239" s="11">
        <f t="shared" si="179"/>
        <v>42269</v>
      </c>
      <c r="C239" s="12">
        <f t="shared" si="179"/>
        <v>34932</v>
      </c>
      <c r="D239" s="13">
        <f t="shared" si="213"/>
        <v>77201</v>
      </c>
      <c r="E239" s="11">
        <v>6724</v>
      </c>
      <c r="F239" s="12">
        <v>6302</v>
      </c>
      <c r="G239" s="13">
        <f t="shared" si="214"/>
        <v>13026</v>
      </c>
      <c r="H239" s="11">
        <v>1839</v>
      </c>
      <c r="I239" s="12">
        <v>1778</v>
      </c>
      <c r="J239" s="13">
        <f t="shared" si="215"/>
        <v>3617</v>
      </c>
      <c r="K239" s="11">
        <v>4224</v>
      </c>
      <c r="L239" s="12">
        <v>4373</v>
      </c>
      <c r="M239" s="13">
        <f t="shared" si="216"/>
        <v>8597</v>
      </c>
      <c r="N239" s="11">
        <v>1704</v>
      </c>
      <c r="O239" s="12">
        <v>1648</v>
      </c>
      <c r="P239" s="13">
        <f t="shared" si="217"/>
        <v>3352</v>
      </c>
      <c r="Q239" s="11">
        <v>22277</v>
      </c>
      <c r="R239" s="12">
        <v>15044</v>
      </c>
      <c r="S239" s="13">
        <f t="shared" si="218"/>
        <v>37321</v>
      </c>
      <c r="T239" s="11">
        <v>984</v>
      </c>
      <c r="U239" s="12">
        <v>987</v>
      </c>
      <c r="V239" s="13">
        <f t="shared" si="219"/>
        <v>1971</v>
      </c>
      <c r="W239" s="11">
        <v>1545</v>
      </c>
      <c r="X239" s="12">
        <v>1658</v>
      </c>
      <c r="Y239" s="13">
        <f t="shared" si="220"/>
        <v>3203</v>
      </c>
      <c r="Z239" s="11">
        <v>815</v>
      </c>
      <c r="AA239" s="12">
        <v>819</v>
      </c>
      <c r="AB239" s="13">
        <f t="shared" si="221"/>
        <v>1634</v>
      </c>
      <c r="AC239" s="11">
        <v>1883</v>
      </c>
      <c r="AD239" s="12">
        <v>2025</v>
      </c>
      <c r="AE239" s="13">
        <f t="shared" si="222"/>
        <v>3908</v>
      </c>
      <c r="AF239" s="11">
        <v>274</v>
      </c>
      <c r="AG239" s="12">
        <v>298</v>
      </c>
      <c r="AH239" s="13">
        <f t="shared" si="223"/>
        <v>572</v>
      </c>
    </row>
    <row r="240" spans="1:34" s="19" customFormat="1" x14ac:dyDescent="0.2">
      <c r="A240" s="10">
        <v>36373</v>
      </c>
      <c r="B240" s="11">
        <f t="shared" si="179"/>
        <v>45330</v>
      </c>
      <c r="C240" s="12">
        <f t="shared" si="179"/>
        <v>43289</v>
      </c>
      <c r="D240" s="13">
        <f t="shared" si="213"/>
        <v>88619</v>
      </c>
      <c r="E240" s="11">
        <v>6278</v>
      </c>
      <c r="F240" s="12">
        <v>6248</v>
      </c>
      <c r="G240" s="13">
        <f t="shared" si="214"/>
        <v>12526</v>
      </c>
      <c r="H240" s="11">
        <v>1795</v>
      </c>
      <c r="I240" s="12">
        <v>1939</v>
      </c>
      <c r="J240" s="13">
        <f t="shared" si="215"/>
        <v>3734</v>
      </c>
      <c r="K240" s="11">
        <v>4633</v>
      </c>
      <c r="L240" s="12">
        <v>4226</v>
      </c>
      <c r="M240" s="13">
        <f t="shared" si="216"/>
        <v>8859</v>
      </c>
      <c r="N240" s="11">
        <v>1551</v>
      </c>
      <c r="O240" s="12">
        <v>1570</v>
      </c>
      <c r="P240" s="13">
        <f t="shared" si="217"/>
        <v>3121</v>
      </c>
      <c r="Q240" s="11">
        <v>24959</v>
      </c>
      <c r="R240" s="12">
        <v>23628</v>
      </c>
      <c r="S240" s="13">
        <f t="shared" si="218"/>
        <v>48587</v>
      </c>
      <c r="T240" s="11">
        <v>955</v>
      </c>
      <c r="U240" s="12">
        <v>993</v>
      </c>
      <c r="V240" s="13">
        <f t="shared" si="219"/>
        <v>1948</v>
      </c>
      <c r="W240" s="11">
        <v>1842</v>
      </c>
      <c r="X240" s="12">
        <v>1541</v>
      </c>
      <c r="Y240" s="13">
        <f t="shared" si="220"/>
        <v>3383</v>
      </c>
      <c r="Z240" s="11">
        <v>956</v>
      </c>
      <c r="AA240" s="12">
        <v>956</v>
      </c>
      <c r="AB240" s="13">
        <f t="shared" si="221"/>
        <v>1912</v>
      </c>
      <c r="AC240" s="11">
        <v>2093</v>
      </c>
      <c r="AD240" s="12">
        <v>1935</v>
      </c>
      <c r="AE240" s="13">
        <f t="shared" si="222"/>
        <v>4028</v>
      </c>
      <c r="AF240" s="11">
        <v>268</v>
      </c>
      <c r="AG240" s="12">
        <v>253</v>
      </c>
      <c r="AH240" s="13">
        <f t="shared" si="223"/>
        <v>521</v>
      </c>
    </row>
    <row r="241" spans="1:36" s="19" customFormat="1" x14ac:dyDescent="0.2">
      <c r="A241" s="10">
        <v>36404</v>
      </c>
      <c r="B241" s="11">
        <f t="shared" si="179"/>
        <v>39374</v>
      </c>
      <c r="C241" s="12">
        <f t="shared" si="179"/>
        <v>36458</v>
      </c>
      <c r="D241" s="13">
        <f t="shared" si="213"/>
        <v>75832</v>
      </c>
      <c r="E241" s="11">
        <v>6237</v>
      </c>
      <c r="F241" s="12">
        <v>6114</v>
      </c>
      <c r="G241" s="13">
        <f t="shared" si="214"/>
        <v>12351</v>
      </c>
      <c r="H241" s="11">
        <v>1651</v>
      </c>
      <c r="I241" s="12">
        <v>1688</v>
      </c>
      <c r="J241" s="13">
        <f t="shared" si="215"/>
        <v>3339</v>
      </c>
      <c r="K241" s="11">
        <v>3038</v>
      </c>
      <c r="L241" s="12">
        <v>2818</v>
      </c>
      <c r="M241" s="13">
        <f t="shared" si="216"/>
        <v>5856</v>
      </c>
      <c r="N241" s="11">
        <v>1321</v>
      </c>
      <c r="O241" s="12">
        <v>1314</v>
      </c>
      <c r="P241" s="13">
        <f t="shared" si="217"/>
        <v>2635</v>
      </c>
      <c r="Q241" s="11">
        <v>22069</v>
      </c>
      <c r="R241" s="12">
        <v>19862</v>
      </c>
      <c r="S241" s="13">
        <f t="shared" si="218"/>
        <v>41931</v>
      </c>
      <c r="T241" s="11">
        <v>981</v>
      </c>
      <c r="U241" s="12">
        <v>909</v>
      </c>
      <c r="V241" s="13">
        <f t="shared" si="219"/>
        <v>1890</v>
      </c>
      <c r="W241" s="11">
        <v>1300</v>
      </c>
      <c r="X241" s="12">
        <v>1263</v>
      </c>
      <c r="Y241" s="13">
        <f t="shared" si="220"/>
        <v>2563</v>
      </c>
      <c r="Z241" s="11">
        <v>873</v>
      </c>
      <c r="AA241" s="12">
        <v>817</v>
      </c>
      <c r="AB241" s="13">
        <f t="shared" si="221"/>
        <v>1690</v>
      </c>
      <c r="AC241" s="11">
        <v>1664</v>
      </c>
      <c r="AD241" s="12">
        <v>1471</v>
      </c>
      <c r="AE241" s="13">
        <f t="shared" si="222"/>
        <v>3135</v>
      </c>
      <c r="AF241" s="11">
        <v>240</v>
      </c>
      <c r="AG241" s="12">
        <v>202</v>
      </c>
      <c r="AH241" s="13">
        <f t="shared" si="223"/>
        <v>442</v>
      </c>
    </row>
    <row r="242" spans="1:36" s="19" customFormat="1" x14ac:dyDescent="0.2">
      <c r="A242" s="10">
        <v>36434</v>
      </c>
      <c r="B242" s="11">
        <f t="shared" si="179"/>
        <v>25548</v>
      </c>
      <c r="C242" s="12">
        <f t="shared" si="179"/>
        <v>23761</v>
      </c>
      <c r="D242" s="13">
        <f t="shared" si="213"/>
        <v>49309</v>
      </c>
      <c r="E242" s="11">
        <v>6292</v>
      </c>
      <c r="F242" s="12">
        <v>6114</v>
      </c>
      <c r="G242" s="13">
        <f t="shared" si="214"/>
        <v>12406</v>
      </c>
      <c r="H242" s="11">
        <v>1749</v>
      </c>
      <c r="I242" s="12">
        <v>1271</v>
      </c>
      <c r="J242" s="13">
        <f t="shared" si="215"/>
        <v>3020</v>
      </c>
      <c r="K242" s="11">
        <v>2267</v>
      </c>
      <c r="L242" s="12">
        <v>2177</v>
      </c>
      <c r="M242" s="13">
        <f t="shared" si="216"/>
        <v>4444</v>
      </c>
      <c r="N242" s="11">
        <v>1644</v>
      </c>
      <c r="O242" s="12">
        <v>1589</v>
      </c>
      <c r="P242" s="13">
        <f t="shared" si="217"/>
        <v>3233</v>
      </c>
      <c r="Q242" s="11">
        <v>8807</v>
      </c>
      <c r="R242" s="12">
        <v>8046</v>
      </c>
      <c r="S242" s="13">
        <f t="shared" si="218"/>
        <v>16853</v>
      </c>
      <c r="T242" s="11">
        <v>1119</v>
      </c>
      <c r="U242" s="12">
        <v>1108</v>
      </c>
      <c r="V242" s="13">
        <f t="shared" si="219"/>
        <v>2227</v>
      </c>
      <c r="W242" s="11">
        <v>1146</v>
      </c>
      <c r="X242" s="12">
        <v>1100</v>
      </c>
      <c r="Y242" s="13">
        <f t="shared" si="220"/>
        <v>2246</v>
      </c>
      <c r="Z242" s="11">
        <v>799</v>
      </c>
      <c r="AA242" s="12">
        <v>733</v>
      </c>
      <c r="AB242" s="13">
        <f t="shared" si="221"/>
        <v>1532</v>
      </c>
      <c r="AC242" s="11">
        <v>1481</v>
      </c>
      <c r="AD242" s="12">
        <v>1386</v>
      </c>
      <c r="AE242" s="13">
        <f t="shared" si="222"/>
        <v>2867</v>
      </c>
      <c r="AF242" s="11">
        <v>244</v>
      </c>
      <c r="AG242" s="12">
        <v>237</v>
      </c>
      <c r="AH242" s="13">
        <f t="shared" si="223"/>
        <v>481</v>
      </c>
    </row>
    <row r="243" spans="1:36" s="19" customFormat="1" x14ac:dyDescent="0.2">
      <c r="A243" s="10">
        <v>36465</v>
      </c>
      <c r="B243" s="11">
        <f t="shared" si="179"/>
        <v>19836</v>
      </c>
      <c r="C243" s="12">
        <f t="shared" si="179"/>
        <v>22325</v>
      </c>
      <c r="D243" s="13">
        <f t="shared" si="213"/>
        <v>42161</v>
      </c>
      <c r="E243" s="11">
        <v>5800</v>
      </c>
      <c r="F243" s="12">
        <v>5640</v>
      </c>
      <c r="G243" s="13">
        <f t="shared" si="214"/>
        <v>11440</v>
      </c>
      <c r="H243" s="11">
        <v>1370</v>
      </c>
      <c r="I243" s="12">
        <v>1366</v>
      </c>
      <c r="J243" s="13">
        <f t="shared" si="215"/>
        <v>2736</v>
      </c>
      <c r="K243" s="11">
        <v>2150</v>
      </c>
      <c r="L243" s="12">
        <v>1942</v>
      </c>
      <c r="M243" s="13">
        <f t="shared" si="216"/>
        <v>4092</v>
      </c>
      <c r="N243" s="11">
        <v>1415</v>
      </c>
      <c r="O243" s="12">
        <v>1353</v>
      </c>
      <c r="P243" s="13">
        <f t="shared" si="217"/>
        <v>2768</v>
      </c>
      <c r="Q243" s="11">
        <v>4984</v>
      </c>
      <c r="R243" s="12">
        <v>8046</v>
      </c>
      <c r="S243" s="13">
        <f t="shared" si="218"/>
        <v>13030</v>
      </c>
      <c r="T243" s="11">
        <v>1016</v>
      </c>
      <c r="U243" s="12">
        <v>976</v>
      </c>
      <c r="V243" s="13">
        <f t="shared" si="219"/>
        <v>1992</v>
      </c>
      <c r="W243" s="11">
        <v>922</v>
      </c>
      <c r="X243" s="12">
        <v>837</v>
      </c>
      <c r="Y243" s="13">
        <f t="shared" si="220"/>
        <v>1759</v>
      </c>
      <c r="Z243" s="11">
        <v>782</v>
      </c>
      <c r="AA243" s="12">
        <v>770</v>
      </c>
      <c r="AB243" s="13">
        <f t="shared" si="221"/>
        <v>1552</v>
      </c>
      <c r="AC243" s="11">
        <v>1189</v>
      </c>
      <c r="AD243" s="12">
        <v>1175</v>
      </c>
      <c r="AE243" s="13">
        <f t="shared" si="222"/>
        <v>2364</v>
      </c>
      <c r="AF243" s="11">
        <v>208</v>
      </c>
      <c r="AG243" s="12">
        <v>220</v>
      </c>
      <c r="AH243" s="13">
        <f t="shared" si="223"/>
        <v>428</v>
      </c>
    </row>
    <row r="244" spans="1:36" s="20" customFormat="1" ht="12" thickBot="1" x14ac:dyDescent="0.25">
      <c r="A244" s="14">
        <v>36495</v>
      </c>
      <c r="B244" s="15">
        <f t="shared" si="179"/>
        <v>25585</v>
      </c>
      <c r="C244" s="16">
        <f t="shared" si="179"/>
        <v>30452</v>
      </c>
      <c r="D244" s="17">
        <f t="shared" si="213"/>
        <v>56037</v>
      </c>
      <c r="E244" s="15">
        <v>6708</v>
      </c>
      <c r="F244" s="16">
        <v>6114</v>
      </c>
      <c r="G244" s="17">
        <f t="shared" si="214"/>
        <v>12822</v>
      </c>
      <c r="H244" s="15">
        <v>1432</v>
      </c>
      <c r="I244" s="16">
        <v>1366</v>
      </c>
      <c r="J244" s="17">
        <f t="shared" si="215"/>
        <v>2798</v>
      </c>
      <c r="K244" s="15">
        <v>2014</v>
      </c>
      <c r="L244" s="16">
        <v>2117</v>
      </c>
      <c r="M244" s="17">
        <f t="shared" si="216"/>
        <v>4131</v>
      </c>
      <c r="N244" s="15">
        <v>1182</v>
      </c>
      <c r="O244" s="16">
        <v>1240</v>
      </c>
      <c r="P244" s="17">
        <f t="shared" si="217"/>
        <v>2422</v>
      </c>
      <c r="Q244" s="15">
        <v>9737</v>
      </c>
      <c r="R244" s="16">
        <v>14786</v>
      </c>
      <c r="S244" s="17">
        <f t="shared" si="218"/>
        <v>24523</v>
      </c>
      <c r="T244" s="15">
        <v>1153</v>
      </c>
      <c r="U244" s="16">
        <v>1004</v>
      </c>
      <c r="V244" s="17">
        <f t="shared" si="219"/>
        <v>2157</v>
      </c>
      <c r="W244" s="15">
        <v>1051</v>
      </c>
      <c r="X244" s="16">
        <v>1189</v>
      </c>
      <c r="Y244" s="17">
        <f t="shared" si="220"/>
        <v>2240</v>
      </c>
      <c r="Z244" s="15">
        <v>808</v>
      </c>
      <c r="AA244" s="16">
        <v>1091</v>
      </c>
      <c r="AB244" s="17">
        <f t="shared" si="221"/>
        <v>1899</v>
      </c>
      <c r="AC244" s="15">
        <v>1272</v>
      </c>
      <c r="AD244" s="16">
        <v>1335</v>
      </c>
      <c r="AE244" s="17">
        <f t="shared" si="222"/>
        <v>2607</v>
      </c>
      <c r="AF244" s="15">
        <v>228</v>
      </c>
      <c r="AG244" s="16">
        <v>210</v>
      </c>
      <c r="AH244" s="17">
        <f t="shared" si="223"/>
        <v>438</v>
      </c>
    </row>
    <row r="245" spans="1:36" s="19" customFormat="1" x14ac:dyDescent="0.2">
      <c r="A245" s="10">
        <v>36526</v>
      </c>
      <c r="B245" s="11">
        <f t="shared" si="179"/>
        <v>32029</v>
      </c>
      <c r="C245" s="12">
        <f t="shared" si="179"/>
        <v>29863</v>
      </c>
      <c r="D245" s="13">
        <f>C245+B245</f>
        <v>61892</v>
      </c>
      <c r="E245" s="11">
        <v>4815</v>
      </c>
      <c r="F245" s="12">
        <v>4489</v>
      </c>
      <c r="G245" s="13">
        <f>F245+E245</f>
        <v>9304</v>
      </c>
      <c r="H245" s="21">
        <v>1255</v>
      </c>
      <c r="I245" s="22">
        <v>1262</v>
      </c>
      <c r="J245" s="13">
        <f>I245+H245</f>
        <v>2517</v>
      </c>
      <c r="K245" s="11">
        <v>1739</v>
      </c>
      <c r="L245" s="12">
        <v>1486</v>
      </c>
      <c r="M245" s="13">
        <f>L245+K245</f>
        <v>3225</v>
      </c>
      <c r="N245" s="21">
        <v>1257</v>
      </c>
      <c r="O245" s="22">
        <v>1212</v>
      </c>
      <c r="P245" s="13">
        <f>O245+N245</f>
        <v>2469</v>
      </c>
      <c r="Q245" s="11">
        <v>19359</v>
      </c>
      <c r="R245" s="12">
        <v>17925</v>
      </c>
      <c r="S245" s="13">
        <f>R245+Q245</f>
        <v>37284</v>
      </c>
      <c r="T245" s="21">
        <v>772</v>
      </c>
      <c r="U245" s="22">
        <v>931</v>
      </c>
      <c r="V245" s="13">
        <f>U245+T245</f>
        <v>1703</v>
      </c>
      <c r="W245" s="11">
        <v>804</v>
      </c>
      <c r="X245" s="12">
        <v>731</v>
      </c>
      <c r="Y245" s="13">
        <f>X245+W245</f>
        <v>1535</v>
      </c>
      <c r="Z245" s="21">
        <v>778</v>
      </c>
      <c r="AA245" s="22">
        <v>730</v>
      </c>
      <c r="AB245" s="13">
        <f>AA245+Z245</f>
        <v>1508</v>
      </c>
      <c r="AC245" s="11">
        <v>1043</v>
      </c>
      <c r="AD245" s="12">
        <v>911</v>
      </c>
      <c r="AE245" s="13">
        <f>AD245+AC245</f>
        <v>1954</v>
      </c>
      <c r="AF245" s="21">
        <v>207</v>
      </c>
      <c r="AG245" s="22">
        <v>186</v>
      </c>
      <c r="AH245" s="13">
        <f>AG245+AF245</f>
        <v>393</v>
      </c>
    </row>
    <row r="246" spans="1:36" s="19" customFormat="1" x14ac:dyDescent="0.2">
      <c r="A246" s="10">
        <v>36557</v>
      </c>
      <c r="B246" s="11">
        <f t="shared" si="179"/>
        <v>32262</v>
      </c>
      <c r="C246" s="12">
        <f t="shared" si="179"/>
        <v>32675</v>
      </c>
      <c r="D246" s="13">
        <f t="shared" ref="D246:D256" si="224">C246+B246</f>
        <v>64937</v>
      </c>
      <c r="E246" s="11">
        <v>4493</v>
      </c>
      <c r="F246" s="12">
        <v>4441</v>
      </c>
      <c r="G246" s="13">
        <f t="shared" ref="G246:G256" si="225">F246+E246</f>
        <v>8934</v>
      </c>
      <c r="H246" s="11">
        <v>1255</v>
      </c>
      <c r="I246" s="12">
        <v>1347</v>
      </c>
      <c r="J246" s="13">
        <f t="shared" ref="J246:J256" si="226">I246+H246</f>
        <v>2602</v>
      </c>
      <c r="K246" s="11">
        <v>1563</v>
      </c>
      <c r="L246" s="12">
        <v>1455</v>
      </c>
      <c r="M246" s="13">
        <f t="shared" ref="M246:M256" si="227">L246+K246</f>
        <v>3018</v>
      </c>
      <c r="N246" s="11">
        <v>1217</v>
      </c>
      <c r="O246" s="12">
        <v>1210</v>
      </c>
      <c r="P246" s="13">
        <f t="shared" ref="P246:P256" si="228">O246+N246</f>
        <v>2427</v>
      </c>
      <c r="Q246" s="11">
        <v>20313</v>
      </c>
      <c r="R246" s="12">
        <v>20821</v>
      </c>
      <c r="S246" s="13">
        <f t="shared" ref="S246:S256" si="229">R246+Q246</f>
        <v>41134</v>
      </c>
      <c r="T246" s="11">
        <v>778</v>
      </c>
      <c r="U246" s="12">
        <v>756</v>
      </c>
      <c r="V246" s="13">
        <f t="shared" ref="V246:V256" si="230">U246+T246</f>
        <v>1534</v>
      </c>
      <c r="W246" s="11">
        <v>800</v>
      </c>
      <c r="X246" s="12">
        <v>815</v>
      </c>
      <c r="Y246" s="13">
        <f t="shared" ref="Y246:Y256" si="231">X246+W246</f>
        <v>1615</v>
      </c>
      <c r="Z246" s="11">
        <v>652</v>
      </c>
      <c r="AA246" s="12">
        <v>687</v>
      </c>
      <c r="AB246" s="13">
        <f t="shared" ref="AB246:AB256" si="232">AA246+Z246</f>
        <v>1339</v>
      </c>
      <c r="AC246" s="11">
        <v>934</v>
      </c>
      <c r="AD246" s="12">
        <v>920</v>
      </c>
      <c r="AE246" s="13">
        <f t="shared" ref="AE246:AE256" si="233">AD246+AC246</f>
        <v>1854</v>
      </c>
      <c r="AF246" s="11">
        <v>257</v>
      </c>
      <c r="AG246" s="12">
        <v>223</v>
      </c>
      <c r="AH246" s="13">
        <f t="shared" ref="AH246:AH256" si="234">AG246+AF246</f>
        <v>480</v>
      </c>
    </row>
    <row r="247" spans="1:36" s="19" customFormat="1" x14ac:dyDescent="0.2">
      <c r="A247" s="10">
        <v>36586</v>
      </c>
      <c r="B247" s="11">
        <f t="shared" si="179"/>
        <v>36427</v>
      </c>
      <c r="C247" s="12">
        <f t="shared" si="179"/>
        <v>34921</v>
      </c>
      <c r="D247" s="13">
        <f t="shared" si="224"/>
        <v>71348</v>
      </c>
      <c r="E247" s="11">
        <v>6074</v>
      </c>
      <c r="F247" s="12">
        <v>6077</v>
      </c>
      <c r="G247" s="13">
        <f t="shared" si="225"/>
        <v>12151</v>
      </c>
      <c r="H247" s="11">
        <v>1530</v>
      </c>
      <c r="I247" s="12">
        <v>1441</v>
      </c>
      <c r="J247" s="13">
        <f t="shared" si="226"/>
        <v>2971</v>
      </c>
      <c r="K247" s="11">
        <v>1851</v>
      </c>
      <c r="L247" s="12">
        <v>1836</v>
      </c>
      <c r="M247" s="13">
        <f t="shared" si="227"/>
        <v>3687</v>
      </c>
      <c r="N247" s="11">
        <v>1356</v>
      </c>
      <c r="O247" s="12">
        <v>1336</v>
      </c>
      <c r="P247" s="13">
        <f t="shared" si="228"/>
        <v>2692</v>
      </c>
      <c r="Q247" s="11">
        <v>21615</v>
      </c>
      <c r="R247" s="12">
        <v>20380</v>
      </c>
      <c r="S247" s="13">
        <f t="shared" si="229"/>
        <v>41995</v>
      </c>
      <c r="T247" s="11">
        <v>1055</v>
      </c>
      <c r="U247" s="12">
        <v>1028</v>
      </c>
      <c r="V247" s="13">
        <f t="shared" si="230"/>
        <v>2083</v>
      </c>
      <c r="W247" s="11">
        <v>892</v>
      </c>
      <c r="X247" s="12">
        <v>892</v>
      </c>
      <c r="Y247" s="13">
        <f t="shared" si="231"/>
        <v>1784</v>
      </c>
      <c r="Z247" s="11">
        <v>748</v>
      </c>
      <c r="AA247" s="12">
        <v>685</v>
      </c>
      <c r="AB247" s="13">
        <f t="shared" si="232"/>
        <v>1433</v>
      </c>
      <c r="AC247" s="11">
        <v>1090</v>
      </c>
      <c r="AD247" s="12">
        <v>1051</v>
      </c>
      <c r="AE247" s="13">
        <f t="shared" si="233"/>
        <v>2141</v>
      </c>
      <c r="AF247" s="11">
        <v>216</v>
      </c>
      <c r="AG247" s="12">
        <v>195</v>
      </c>
      <c r="AH247" s="13">
        <f t="shared" si="234"/>
        <v>411</v>
      </c>
    </row>
    <row r="248" spans="1:36" s="19" customFormat="1" x14ac:dyDescent="0.2">
      <c r="A248" s="10">
        <v>36617</v>
      </c>
      <c r="B248" s="11">
        <f t="shared" si="179"/>
        <v>18544</v>
      </c>
      <c r="C248" s="12">
        <f t="shared" si="179"/>
        <v>17306</v>
      </c>
      <c r="D248" s="13">
        <f t="shared" si="224"/>
        <v>35850</v>
      </c>
      <c r="E248" s="11">
        <v>5555</v>
      </c>
      <c r="F248" s="12">
        <v>5465</v>
      </c>
      <c r="G248" s="13">
        <f t="shared" si="225"/>
        <v>11020</v>
      </c>
      <c r="H248" s="11">
        <v>1501</v>
      </c>
      <c r="I248" s="12">
        <v>1457</v>
      </c>
      <c r="J248" s="13">
        <f t="shared" si="226"/>
        <v>2958</v>
      </c>
      <c r="K248" s="11">
        <v>1761</v>
      </c>
      <c r="L248" s="12">
        <v>1791</v>
      </c>
      <c r="M248" s="13">
        <f t="shared" si="227"/>
        <v>3552</v>
      </c>
      <c r="N248" s="11">
        <v>1267</v>
      </c>
      <c r="O248" s="12">
        <v>1280</v>
      </c>
      <c r="P248" s="13">
        <f t="shared" si="228"/>
        <v>2547</v>
      </c>
      <c r="Q248" s="11">
        <v>4818</v>
      </c>
      <c r="R248" s="12">
        <v>3603</v>
      </c>
      <c r="S248" s="13">
        <f t="shared" si="229"/>
        <v>8421</v>
      </c>
      <c r="T248" s="11">
        <v>886</v>
      </c>
      <c r="U248" s="12">
        <v>893</v>
      </c>
      <c r="V248" s="13">
        <f t="shared" si="230"/>
        <v>1779</v>
      </c>
      <c r="W248" s="11">
        <v>847</v>
      </c>
      <c r="X248" s="12">
        <v>858</v>
      </c>
      <c r="Y248" s="13">
        <f t="shared" si="231"/>
        <v>1705</v>
      </c>
      <c r="Z248" s="11">
        <v>707</v>
      </c>
      <c r="AA248" s="12">
        <v>782</v>
      </c>
      <c r="AB248" s="13">
        <f t="shared" si="232"/>
        <v>1489</v>
      </c>
      <c r="AC248" s="11">
        <v>990</v>
      </c>
      <c r="AD248" s="12">
        <v>979</v>
      </c>
      <c r="AE248" s="13">
        <f t="shared" si="233"/>
        <v>1969</v>
      </c>
      <c r="AF248" s="11">
        <v>212</v>
      </c>
      <c r="AG248" s="12">
        <v>198</v>
      </c>
      <c r="AH248" s="13">
        <f t="shared" si="234"/>
        <v>410</v>
      </c>
    </row>
    <row r="249" spans="1:36" s="19" customFormat="1" x14ac:dyDescent="0.2">
      <c r="A249" s="10">
        <v>36647</v>
      </c>
      <c r="B249" s="11">
        <f t="shared" si="179"/>
        <v>18846</v>
      </c>
      <c r="C249" s="12">
        <f t="shared" si="179"/>
        <v>20415</v>
      </c>
      <c r="D249" s="13">
        <f t="shared" si="224"/>
        <v>39261</v>
      </c>
      <c r="E249" s="11">
        <v>5616</v>
      </c>
      <c r="F249" s="12">
        <v>5996</v>
      </c>
      <c r="G249" s="13">
        <f t="shared" si="225"/>
        <v>11612</v>
      </c>
      <c r="H249" s="11">
        <v>1605</v>
      </c>
      <c r="I249" s="12">
        <v>1558</v>
      </c>
      <c r="J249" s="13">
        <f t="shared" si="226"/>
        <v>3163</v>
      </c>
      <c r="K249" s="11">
        <v>2360</v>
      </c>
      <c r="L249" s="12">
        <v>2521</v>
      </c>
      <c r="M249" s="13">
        <f t="shared" si="227"/>
        <v>4881</v>
      </c>
      <c r="N249" s="11">
        <v>1359</v>
      </c>
      <c r="O249" s="12">
        <v>1423</v>
      </c>
      <c r="P249" s="13">
        <f t="shared" si="228"/>
        <v>2782</v>
      </c>
      <c r="Q249" s="11">
        <v>3823</v>
      </c>
      <c r="R249" s="12">
        <v>4677</v>
      </c>
      <c r="S249" s="13">
        <f t="shared" si="229"/>
        <v>8500</v>
      </c>
      <c r="T249" s="11">
        <v>964</v>
      </c>
      <c r="U249" s="12">
        <v>905</v>
      </c>
      <c r="V249" s="13">
        <f t="shared" si="230"/>
        <v>1869</v>
      </c>
      <c r="W249" s="11">
        <v>1070</v>
      </c>
      <c r="X249" s="12">
        <v>1054</v>
      </c>
      <c r="Y249" s="13">
        <f t="shared" si="231"/>
        <v>2124</v>
      </c>
      <c r="Z249" s="11">
        <v>791</v>
      </c>
      <c r="AA249" s="12">
        <v>898</v>
      </c>
      <c r="AB249" s="13">
        <f t="shared" si="232"/>
        <v>1689</v>
      </c>
      <c r="AC249" s="11">
        <v>1033</v>
      </c>
      <c r="AD249" s="12">
        <v>1137</v>
      </c>
      <c r="AE249" s="13">
        <f t="shared" si="233"/>
        <v>2170</v>
      </c>
      <c r="AF249" s="11">
        <v>225</v>
      </c>
      <c r="AG249" s="12">
        <v>246</v>
      </c>
      <c r="AH249" s="13">
        <f t="shared" si="234"/>
        <v>471</v>
      </c>
    </row>
    <row r="250" spans="1:36" s="19" customFormat="1" x14ac:dyDescent="0.2">
      <c r="A250" s="10">
        <v>36678</v>
      </c>
      <c r="B250" s="11">
        <f t="shared" si="179"/>
        <v>33386</v>
      </c>
      <c r="C250" s="12">
        <f t="shared" si="179"/>
        <v>32927</v>
      </c>
      <c r="D250" s="13">
        <f t="shared" si="224"/>
        <v>66313</v>
      </c>
      <c r="E250" s="11">
        <v>6395</v>
      </c>
      <c r="F250" s="12">
        <v>6311</v>
      </c>
      <c r="G250" s="13">
        <f t="shared" si="225"/>
        <v>12706</v>
      </c>
      <c r="H250" s="11">
        <v>1826</v>
      </c>
      <c r="I250" s="12">
        <v>1733</v>
      </c>
      <c r="J250" s="13">
        <f t="shared" si="226"/>
        <v>3559</v>
      </c>
      <c r="K250" s="11">
        <v>3169</v>
      </c>
      <c r="L250" s="12">
        <v>2858</v>
      </c>
      <c r="M250" s="13">
        <f t="shared" si="227"/>
        <v>6027</v>
      </c>
      <c r="N250" s="11">
        <v>1451</v>
      </c>
      <c r="O250" s="12">
        <v>1558</v>
      </c>
      <c r="P250" s="13">
        <f t="shared" si="228"/>
        <v>3009</v>
      </c>
      <c r="Q250" s="11">
        <v>15737</v>
      </c>
      <c r="R250" s="12">
        <v>15226</v>
      </c>
      <c r="S250" s="13">
        <f t="shared" si="229"/>
        <v>30963</v>
      </c>
      <c r="T250" s="11">
        <v>951</v>
      </c>
      <c r="U250" s="12">
        <v>921</v>
      </c>
      <c r="V250" s="13">
        <f t="shared" si="230"/>
        <v>1872</v>
      </c>
      <c r="W250" s="11">
        <v>1129</v>
      </c>
      <c r="X250" s="12">
        <v>1432</v>
      </c>
      <c r="Y250" s="13">
        <f t="shared" si="231"/>
        <v>2561</v>
      </c>
      <c r="Z250" s="11">
        <v>842</v>
      </c>
      <c r="AA250" s="12">
        <v>848</v>
      </c>
      <c r="AB250" s="13">
        <f t="shared" si="232"/>
        <v>1690</v>
      </c>
      <c r="AC250" s="11">
        <v>1614</v>
      </c>
      <c r="AD250" s="12">
        <v>1772</v>
      </c>
      <c r="AE250" s="13">
        <f t="shared" si="233"/>
        <v>3386</v>
      </c>
      <c r="AF250" s="11">
        <v>272</v>
      </c>
      <c r="AG250" s="12">
        <v>268</v>
      </c>
      <c r="AH250" s="13">
        <f t="shared" si="234"/>
        <v>540</v>
      </c>
    </row>
    <row r="251" spans="1:36" s="19" customFormat="1" x14ac:dyDescent="0.2">
      <c r="A251" s="10">
        <v>36708</v>
      </c>
      <c r="B251" s="11">
        <f t="shared" si="179"/>
        <v>45542</v>
      </c>
      <c r="C251" s="12">
        <f t="shared" si="179"/>
        <v>45313</v>
      </c>
      <c r="D251" s="13">
        <f t="shared" si="224"/>
        <v>90855</v>
      </c>
      <c r="E251" s="11">
        <v>6615</v>
      </c>
      <c r="F251" s="12">
        <v>6296</v>
      </c>
      <c r="G251" s="13">
        <f t="shared" si="225"/>
        <v>12911</v>
      </c>
      <c r="H251" s="11">
        <v>1738</v>
      </c>
      <c r="I251" s="12">
        <v>1580</v>
      </c>
      <c r="J251" s="13">
        <f t="shared" si="226"/>
        <v>3318</v>
      </c>
      <c r="K251" s="11">
        <v>4521</v>
      </c>
      <c r="L251" s="12">
        <v>4321</v>
      </c>
      <c r="M251" s="13">
        <f t="shared" si="227"/>
        <v>8842</v>
      </c>
      <c r="N251" s="11">
        <v>1579</v>
      </c>
      <c r="O251" s="12">
        <v>1561</v>
      </c>
      <c r="P251" s="13">
        <f t="shared" si="228"/>
        <v>3140</v>
      </c>
      <c r="Q251" s="11">
        <v>25383</v>
      </c>
      <c r="R251" s="12">
        <v>25893</v>
      </c>
      <c r="S251" s="13">
        <f t="shared" si="229"/>
        <v>51276</v>
      </c>
      <c r="T251" s="11">
        <v>979</v>
      </c>
      <c r="U251" s="12">
        <v>973</v>
      </c>
      <c r="V251" s="13">
        <f t="shared" si="230"/>
        <v>1952</v>
      </c>
      <c r="W251" s="11">
        <v>1644</v>
      </c>
      <c r="X251" s="12">
        <v>1542</v>
      </c>
      <c r="Y251" s="13">
        <f t="shared" si="231"/>
        <v>3186</v>
      </c>
      <c r="Z251" s="11">
        <v>759</v>
      </c>
      <c r="AA251" s="12">
        <v>863</v>
      </c>
      <c r="AB251" s="13">
        <f t="shared" si="232"/>
        <v>1622</v>
      </c>
      <c r="AC251" s="11">
        <v>2041</v>
      </c>
      <c r="AD251" s="12">
        <v>2032</v>
      </c>
      <c r="AE251" s="13">
        <f t="shared" si="233"/>
        <v>4073</v>
      </c>
      <c r="AF251" s="11">
        <v>283</v>
      </c>
      <c r="AG251" s="12">
        <v>252</v>
      </c>
      <c r="AH251" s="13">
        <f t="shared" si="234"/>
        <v>535</v>
      </c>
    </row>
    <row r="252" spans="1:36" s="19" customFormat="1" x14ac:dyDescent="0.2">
      <c r="A252" s="10">
        <v>36739</v>
      </c>
      <c r="B252" s="11">
        <f t="shared" si="179"/>
        <v>45749</v>
      </c>
      <c r="C252" s="12">
        <f t="shared" si="179"/>
        <v>44276</v>
      </c>
      <c r="D252" s="13">
        <f t="shared" si="224"/>
        <v>90025</v>
      </c>
      <c r="E252" s="11">
        <v>6603</v>
      </c>
      <c r="F252" s="12">
        <v>6507</v>
      </c>
      <c r="G252" s="13">
        <f t="shared" si="225"/>
        <v>13110</v>
      </c>
      <c r="H252" s="11">
        <v>1530</v>
      </c>
      <c r="I252" s="12">
        <v>1679</v>
      </c>
      <c r="J252" s="13">
        <f t="shared" si="226"/>
        <v>3209</v>
      </c>
      <c r="K252" s="11">
        <v>4472</v>
      </c>
      <c r="L252" s="12">
        <v>4048</v>
      </c>
      <c r="M252" s="13">
        <f t="shared" si="227"/>
        <v>8520</v>
      </c>
      <c r="N252" s="11">
        <v>1448</v>
      </c>
      <c r="O252" s="12">
        <v>1430</v>
      </c>
      <c r="P252" s="13">
        <f t="shared" si="228"/>
        <v>2878</v>
      </c>
      <c r="Q252" s="11">
        <v>25832</v>
      </c>
      <c r="R252" s="12">
        <v>24959</v>
      </c>
      <c r="S252" s="13">
        <f t="shared" si="229"/>
        <v>50791</v>
      </c>
      <c r="T252" s="11">
        <v>942</v>
      </c>
      <c r="U252" s="12">
        <v>1008</v>
      </c>
      <c r="V252" s="13">
        <f t="shared" si="230"/>
        <v>1950</v>
      </c>
      <c r="W252" s="11">
        <v>1648</v>
      </c>
      <c r="X252" s="12">
        <v>1448</v>
      </c>
      <c r="Y252" s="13">
        <f t="shared" si="231"/>
        <v>3096</v>
      </c>
      <c r="Z252" s="11">
        <v>867</v>
      </c>
      <c r="AA252" s="12">
        <v>927</v>
      </c>
      <c r="AB252" s="13">
        <f t="shared" si="232"/>
        <v>1794</v>
      </c>
      <c r="AC252" s="11">
        <v>2108</v>
      </c>
      <c r="AD252" s="12">
        <v>2001</v>
      </c>
      <c r="AE252" s="13">
        <f t="shared" si="233"/>
        <v>4109</v>
      </c>
      <c r="AF252" s="11">
        <v>299</v>
      </c>
      <c r="AG252" s="12">
        <v>269</v>
      </c>
      <c r="AH252" s="13">
        <f t="shared" si="234"/>
        <v>568</v>
      </c>
    </row>
    <row r="253" spans="1:36" s="19" customFormat="1" x14ac:dyDescent="0.2">
      <c r="A253" s="10">
        <v>36770</v>
      </c>
      <c r="B253" s="11">
        <f t="shared" si="179"/>
        <v>35860</v>
      </c>
      <c r="C253" s="12">
        <f t="shared" si="179"/>
        <v>33136</v>
      </c>
      <c r="D253" s="13">
        <f t="shared" si="224"/>
        <v>68996</v>
      </c>
      <c r="E253" s="11">
        <v>5483</v>
      </c>
      <c r="F253" s="12">
        <v>5323</v>
      </c>
      <c r="G253" s="13">
        <f t="shared" si="225"/>
        <v>10806</v>
      </c>
      <c r="H253" s="11">
        <v>1645</v>
      </c>
      <c r="I253" s="12">
        <v>1721</v>
      </c>
      <c r="J253" s="13">
        <f t="shared" si="226"/>
        <v>3366</v>
      </c>
      <c r="K253" s="11">
        <v>3060</v>
      </c>
      <c r="L253" s="12">
        <v>2809</v>
      </c>
      <c r="M253" s="13">
        <f t="shared" si="227"/>
        <v>5869</v>
      </c>
      <c r="N253" s="11">
        <v>1253</v>
      </c>
      <c r="O253" s="12">
        <v>1324</v>
      </c>
      <c r="P253" s="13">
        <f t="shared" si="228"/>
        <v>2577</v>
      </c>
      <c r="Q253" s="11">
        <v>20049</v>
      </c>
      <c r="R253" s="12">
        <v>17908</v>
      </c>
      <c r="S253" s="13">
        <f t="shared" si="229"/>
        <v>37957</v>
      </c>
      <c r="T253" s="11">
        <v>949</v>
      </c>
      <c r="U253" s="12">
        <v>871</v>
      </c>
      <c r="V253" s="13">
        <f t="shared" si="230"/>
        <v>1820</v>
      </c>
      <c r="W253" s="11">
        <v>1082</v>
      </c>
      <c r="X253" s="12">
        <v>987</v>
      </c>
      <c r="Y253" s="13">
        <f t="shared" si="231"/>
        <v>2069</v>
      </c>
      <c r="Z253" s="11">
        <v>713</v>
      </c>
      <c r="AA253" s="12">
        <v>762</v>
      </c>
      <c r="AB253" s="13">
        <f t="shared" si="232"/>
        <v>1475</v>
      </c>
      <c r="AC253" s="11">
        <v>1419</v>
      </c>
      <c r="AD253" s="12">
        <v>1260</v>
      </c>
      <c r="AE253" s="13">
        <f t="shared" si="233"/>
        <v>2679</v>
      </c>
      <c r="AF253" s="11">
        <v>207</v>
      </c>
      <c r="AG253" s="12">
        <v>171</v>
      </c>
      <c r="AH253" s="13">
        <f t="shared" si="234"/>
        <v>378</v>
      </c>
    </row>
    <row r="254" spans="1:36" s="19" customFormat="1" x14ac:dyDescent="0.2">
      <c r="A254" s="10">
        <v>36800</v>
      </c>
      <c r="B254" s="11">
        <f t="shared" si="179"/>
        <v>28084</v>
      </c>
      <c r="C254" s="12">
        <f t="shared" si="179"/>
        <v>26700</v>
      </c>
      <c r="D254" s="13">
        <f t="shared" si="224"/>
        <v>54784</v>
      </c>
      <c r="E254" s="11">
        <v>6693</v>
      </c>
      <c r="F254" s="12">
        <v>6403</v>
      </c>
      <c r="G254" s="13">
        <f t="shared" si="225"/>
        <v>13096</v>
      </c>
      <c r="H254" s="11">
        <v>2074</v>
      </c>
      <c r="I254" s="12">
        <v>2033</v>
      </c>
      <c r="J254" s="13">
        <f t="shared" si="226"/>
        <v>4107</v>
      </c>
      <c r="K254" s="11">
        <v>2584</v>
      </c>
      <c r="L254" s="12">
        <v>2440</v>
      </c>
      <c r="M254" s="13">
        <f t="shared" si="227"/>
        <v>5024</v>
      </c>
      <c r="N254" s="11">
        <v>1918</v>
      </c>
      <c r="O254" s="12">
        <v>1881</v>
      </c>
      <c r="P254" s="13">
        <f t="shared" si="228"/>
        <v>3799</v>
      </c>
      <c r="Q254" s="11">
        <v>9376</v>
      </c>
      <c r="R254" s="12">
        <v>8807</v>
      </c>
      <c r="S254" s="13">
        <f t="shared" si="229"/>
        <v>18183</v>
      </c>
      <c r="T254" s="11">
        <v>1250</v>
      </c>
      <c r="U254" s="12">
        <v>1124</v>
      </c>
      <c r="V254" s="13">
        <f t="shared" si="230"/>
        <v>2374</v>
      </c>
      <c r="W254" s="11">
        <v>1265</v>
      </c>
      <c r="X254" s="12">
        <v>1144</v>
      </c>
      <c r="Y254" s="13">
        <f t="shared" si="231"/>
        <v>2409</v>
      </c>
      <c r="Z254" s="11">
        <v>991</v>
      </c>
      <c r="AA254" s="12">
        <v>980</v>
      </c>
      <c r="AB254" s="13">
        <f t="shared" si="232"/>
        <v>1971</v>
      </c>
      <c r="AC254" s="11">
        <v>1630</v>
      </c>
      <c r="AD254" s="12">
        <v>1598</v>
      </c>
      <c r="AE254" s="13">
        <f t="shared" si="233"/>
        <v>3228</v>
      </c>
      <c r="AF254" s="11">
        <v>303</v>
      </c>
      <c r="AG254" s="12">
        <v>290</v>
      </c>
      <c r="AH254" s="13">
        <f t="shared" si="234"/>
        <v>593</v>
      </c>
    </row>
    <row r="255" spans="1:36" s="19" customFormat="1" x14ac:dyDescent="0.2">
      <c r="A255" s="10">
        <v>36831</v>
      </c>
      <c r="B255" s="11">
        <f t="shared" si="179"/>
        <v>21683</v>
      </c>
      <c r="C255" s="12">
        <f t="shared" si="179"/>
        <v>21059</v>
      </c>
      <c r="D255" s="13">
        <f t="shared" si="224"/>
        <v>42742</v>
      </c>
      <c r="E255" s="11">
        <v>6057</v>
      </c>
      <c r="F255" s="12">
        <v>5831</v>
      </c>
      <c r="G255" s="13">
        <f t="shared" si="225"/>
        <v>11888</v>
      </c>
      <c r="H255" s="11">
        <v>1869</v>
      </c>
      <c r="I255" s="12">
        <v>1928</v>
      </c>
      <c r="J255" s="13">
        <f t="shared" si="226"/>
        <v>3797</v>
      </c>
      <c r="K255" s="11">
        <v>2110</v>
      </c>
      <c r="L255" s="12">
        <v>2143</v>
      </c>
      <c r="M255" s="13">
        <f t="shared" si="227"/>
        <v>4253</v>
      </c>
      <c r="N255" s="11">
        <v>1629</v>
      </c>
      <c r="O255" s="12">
        <v>1537</v>
      </c>
      <c r="P255" s="13">
        <f t="shared" si="228"/>
        <v>3166</v>
      </c>
      <c r="Q255" s="11">
        <v>5239</v>
      </c>
      <c r="R255" s="12">
        <v>4984</v>
      </c>
      <c r="S255" s="13">
        <f t="shared" si="229"/>
        <v>10223</v>
      </c>
      <c r="T255" s="11">
        <v>1103</v>
      </c>
      <c r="U255" s="12">
        <v>1078</v>
      </c>
      <c r="V255" s="13">
        <f t="shared" si="230"/>
        <v>2181</v>
      </c>
      <c r="W255" s="11">
        <v>1073</v>
      </c>
      <c r="X255" s="12">
        <v>987</v>
      </c>
      <c r="Y255" s="13">
        <f t="shared" si="231"/>
        <v>2060</v>
      </c>
      <c r="Z255" s="11">
        <v>925</v>
      </c>
      <c r="AA255" s="12">
        <v>977</v>
      </c>
      <c r="AB255" s="13">
        <f t="shared" si="232"/>
        <v>1902</v>
      </c>
      <c r="AC255" s="11">
        <v>1385</v>
      </c>
      <c r="AD255" s="12">
        <v>1313</v>
      </c>
      <c r="AE255" s="13">
        <f t="shared" si="233"/>
        <v>2698</v>
      </c>
      <c r="AF255" s="11">
        <v>293</v>
      </c>
      <c r="AG255" s="12">
        <v>281</v>
      </c>
      <c r="AH255" s="13">
        <f t="shared" si="234"/>
        <v>574</v>
      </c>
    </row>
    <row r="256" spans="1:36" s="20" customFormat="1" ht="12" thickBot="1" x14ac:dyDescent="0.25">
      <c r="A256" s="14">
        <v>36861</v>
      </c>
      <c r="B256" s="15">
        <f t="shared" si="179"/>
        <v>25638</v>
      </c>
      <c r="C256" s="16">
        <f t="shared" si="179"/>
        <v>30975</v>
      </c>
      <c r="D256" s="17">
        <f t="shared" si="224"/>
        <v>56613</v>
      </c>
      <c r="E256" s="15">
        <v>5923</v>
      </c>
      <c r="F256" s="16">
        <v>6213</v>
      </c>
      <c r="G256" s="17">
        <f t="shared" si="225"/>
        <v>12136</v>
      </c>
      <c r="H256" s="15">
        <v>1667</v>
      </c>
      <c r="I256" s="16">
        <v>1758</v>
      </c>
      <c r="J256" s="17">
        <f t="shared" si="226"/>
        <v>3425</v>
      </c>
      <c r="K256" s="15">
        <v>1709</v>
      </c>
      <c r="L256" s="16">
        <v>1973</v>
      </c>
      <c r="M256" s="17">
        <f t="shared" si="227"/>
        <v>3682</v>
      </c>
      <c r="N256" s="15">
        <v>1362</v>
      </c>
      <c r="O256" s="16">
        <v>1353</v>
      </c>
      <c r="P256" s="17">
        <f t="shared" si="228"/>
        <v>2715</v>
      </c>
      <c r="Q256" s="15">
        <v>10469</v>
      </c>
      <c r="R256" s="16">
        <v>15164</v>
      </c>
      <c r="S256" s="17">
        <f t="shared" si="229"/>
        <v>25633</v>
      </c>
      <c r="T256" s="15">
        <v>1152</v>
      </c>
      <c r="U256" s="16">
        <v>944</v>
      </c>
      <c r="V256" s="17">
        <f t="shared" si="230"/>
        <v>2096</v>
      </c>
      <c r="W256" s="15">
        <v>1029</v>
      </c>
      <c r="X256" s="16">
        <v>1138</v>
      </c>
      <c r="Y256" s="17">
        <f t="shared" si="231"/>
        <v>2167</v>
      </c>
      <c r="Z256" s="15">
        <v>861</v>
      </c>
      <c r="AA256" s="16">
        <v>889</v>
      </c>
      <c r="AB256" s="17">
        <f t="shared" si="232"/>
        <v>1750</v>
      </c>
      <c r="AC256" s="15">
        <v>1190</v>
      </c>
      <c r="AD256" s="16">
        <v>1269</v>
      </c>
      <c r="AE256" s="17">
        <f t="shared" si="233"/>
        <v>2459</v>
      </c>
      <c r="AF256" s="15">
        <v>276</v>
      </c>
      <c r="AG256" s="16">
        <v>274</v>
      </c>
      <c r="AH256" s="17">
        <f t="shared" si="234"/>
        <v>550</v>
      </c>
      <c r="AJ256" s="20">
        <f>+SUM(AE245:AE256)</f>
        <v>32720</v>
      </c>
    </row>
    <row r="257" spans="1:36" s="19" customFormat="1" x14ac:dyDescent="0.2">
      <c r="A257" s="10">
        <v>36892</v>
      </c>
      <c r="B257" s="11">
        <f t="shared" si="179"/>
        <v>33707</v>
      </c>
      <c r="C257" s="12">
        <f t="shared" si="179"/>
        <v>31564</v>
      </c>
      <c r="D257" s="13">
        <f>C257+B257</f>
        <v>65271</v>
      </c>
      <c r="E257" s="11">
        <v>5483</v>
      </c>
      <c r="F257" s="12">
        <v>5323</v>
      </c>
      <c r="G257" s="13">
        <f>F257+E257</f>
        <v>10806</v>
      </c>
      <c r="H257" s="11">
        <v>1521</v>
      </c>
      <c r="I257" s="12">
        <v>1480</v>
      </c>
      <c r="J257" s="13">
        <f>I257+H257</f>
        <v>3001</v>
      </c>
      <c r="K257" s="11">
        <v>1517</v>
      </c>
      <c r="L257" s="12">
        <v>1384</v>
      </c>
      <c r="M257" s="13">
        <f>L257+K257</f>
        <v>2901</v>
      </c>
      <c r="N257" s="11">
        <v>1227</v>
      </c>
      <c r="O257" s="12">
        <v>1153</v>
      </c>
      <c r="P257" s="13">
        <f>O257+N257</f>
        <v>2380</v>
      </c>
      <c r="Q257" s="11">
        <v>20174</v>
      </c>
      <c r="R257" s="12">
        <v>18309</v>
      </c>
      <c r="S257" s="13">
        <f>R257+Q257</f>
        <v>38483</v>
      </c>
      <c r="T257" s="11">
        <v>799</v>
      </c>
      <c r="U257" s="12">
        <v>953</v>
      </c>
      <c r="V257" s="13">
        <f>U257+T257</f>
        <v>1752</v>
      </c>
      <c r="W257" s="11">
        <v>834</v>
      </c>
      <c r="X257" s="12">
        <v>992</v>
      </c>
      <c r="Y257" s="13">
        <f>X257+W257</f>
        <v>1826</v>
      </c>
      <c r="Z257" s="11">
        <v>835</v>
      </c>
      <c r="AA257" s="12">
        <v>805</v>
      </c>
      <c r="AB257" s="13">
        <f>AA257+Z257</f>
        <v>1640</v>
      </c>
      <c r="AC257" s="11">
        <v>1056</v>
      </c>
      <c r="AD257" s="12">
        <v>941</v>
      </c>
      <c r="AE257" s="13">
        <f>AD257+AC257</f>
        <v>1997</v>
      </c>
      <c r="AF257" s="11">
        <v>261</v>
      </c>
      <c r="AG257" s="12">
        <v>224</v>
      </c>
      <c r="AH257" s="13">
        <f>AG257+AF257</f>
        <v>485</v>
      </c>
    </row>
    <row r="258" spans="1:36" s="19" customFormat="1" x14ac:dyDescent="0.2">
      <c r="A258" s="10">
        <v>36923</v>
      </c>
      <c r="B258" s="11">
        <f t="shared" si="179"/>
        <v>30783</v>
      </c>
      <c r="C258" s="12">
        <f t="shared" si="179"/>
        <v>31271</v>
      </c>
      <c r="D258" s="13">
        <f t="shared" ref="D258:D268" si="235">C258+B258</f>
        <v>62054</v>
      </c>
      <c r="E258" s="11">
        <v>4033</v>
      </c>
      <c r="F258" s="12">
        <v>4004</v>
      </c>
      <c r="G258" s="13">
        <f t="shared" ref="G258:G268" si="236">F258+E258</f>
        <v>8037</v>
      </c>
      <c r="H258" s="11">
        <v>1430</v>
      </c>
      <c r="I258" s="12">
        <v>1362</v>
      </c>
      <c r="J258" s="13">
        <f t="shared" ref="J258:J268" si="237">I258+H258</f>
        <v>2792</v>
      </c>
      <c r="K258" s="11">
        <v>1279</v>
      </c>
      <c r="L258" s="12">
        <v>1321</v>
      </c>
      <c r="M258" s="13">
        <f t="shared" ref="M258:M268" si="238">L258+K258</f>
        <v>2600</v>
      </c>
      <c r="N258" s="11">
        <v>997</v>
      </c>
      <c r="O258" s="12">
        <v>1032</v>
      </c>
      <c r="P258" s="13">
        <f t="shared" ref="P258:P268" si="239">O258+N258</f>
        <v>2029</v>
      </c>
      <c r="Q258" s="11">
        <v>19949</v>
      </c>
      <c r="R258" s="12">
        <v>20313</v>
      </c>
      <c r="S258" s="13">
        <f t="shared" ref="S258:S268" si="240">R258+Q258</f>
        <v>40262</v>
      </c>
      <c r="T258" s="11">
        <v>687</v>
      </c>
      <c r="U258" s="12">
        <v>705</v>
      </c>
      <c r="V258" s="13">
        <f t="shared" ref="V258:V268" si="241">U258+T258</f>
        <v>1392</v>
      </c>
      <c r="W258" s="11">
        <v>665</v>
      </c>
      <c r="X258" s="12">
        <v>755</v>
      </c>
      <c r="Y258" s="13">
        <f t="shared" ref="Y258:Y268" si="242">X258+W258</f>
        <v>1420</v>
      </c>
      <c r="Z258" s="11">
        <v>656</v>
      </c>
      <c r="AA258" s="12">
        <v>740</v>
      </c>
      <c r="AB258" s="13">
        <f t="shared" ref="AB258:AB268" si="243">AA258+Z258</f>
        <v>1396</v>
      </c>
      <c r="AC258" s="11">
        <v>853</v>
      </c>
      <c r="AD258" s="12">
        <v>852</v>
      </c>
      <c r="AE258" s="13">
        <f t="shared" ref="AE258:AE268" si="244">AD258+AC258</f>
        <v>1705</v>
      </c>
      <c r="AF258" s="11">
        <v>234</v>
      </c>
      <c r="AG258" s="12">
        <v>187</v>
      </c>
      <c r="AH258" s="13">
        <f t="shared" ref="AH258:AH268" si="245">AG258+AF258</f>
        <v>421</v>
      </c>
    </row>
    <row r="259" spans="1:36" s="19" customFormat="1" x14ac:dyDescent="0.2">
      <c r="A259" s="10">
        <v>36951</v>
      </c>
      <c r="B259" s="11">
        <f t="shared" si="179"/>
        <v>36714</v>
      </c>
      <c r="C259" s="12">
        <f t="shared" si="179"/>
        <v>35552</v>
      </c>
      <c r="D259" s="13">
        <f t="shared" si="235"/>
        <v>72266</v>
      </c>
      <c r="E259" s="11">
        <v>5680</v>
      </c>
      <c r="F259" s="12">
        <v>5418</v>
      </c>
      <c r="G259" s="13">
        <f t="shared" si="236"/>
        <v>11098</v>
      </c>
      <c r="H259" s="11">
        <v>1760</v>
      </c>
      <c r="I259" s="12">
        <v>1741</v>
      </c>
      <c r="J259" s="13">
        <f t="shared" si="237"/>
        <v>3501</v>
      </c>
      <c r="K259" s="11">
        <v>1363</v>
      </c>
      <c r="L259" s="12">
        <v>1458</v>
      </c>
      <c r="M259" s="13">
        <f t="shared" si="238"/>
        <v>2821</v>
      </c>
      <c r="N259" s="11">
        <v>1423</v>
      </c>
      <c r="O259" s="12">
        <v>1330</v>
      </c>
      <c r="P259" s="13">
        <f t="shared" si="239"/>
        <v>2753</v>
      </c>
      <c r="Q259" s="11">
        <v>22530</v>
      </c>
      <c r="R259" s="12">
        <v>21678</v>
      </c>
      <c r="S259" s="13">
        <f t="shared" si="240"/>
        <v>44208</v>
      </c>
      <c r="T259" s="11">
        <v>957</v>
      </c>
      <c r="U259" s="12">
        <v>841</v>
      </c>
      <c r="V259" s="13">
        <f t="shared" si="241"/>
        <v>1798</v>
      </c>
      <c r="W259" s="11">
        <v>1026</v>
      </c>
      <c r="X259" s="12">
        <v>1012</v>
      </c>
      <c r="Y259" s="13">
        <f t="shared" si="242"/>
        <v>2038</v>
      </c>
      <c r="Z259" s="11">
        <v>757</v>
      </c>
      <c r="AA259" s="12">
        <v>791</v>
      </c>
      <c r="AB259" s="13">
        <f t="shared" si="243"/>
        <v>1548</v>
      </c>
      <c r="AC259" s="11">
        <v>1009</v>
      </c>
      <c r="AD259" s="12">
        <v>1092</v>
      </c>
      <c r="AE259" s="13">
        <f t="shared" si="244"/>
        <v>2101</v>
      </c>
      <c r="AF259" s="11">
        <v>209</v>
      </c>
      <c r="AG259" s="12">
        <v>191</v>
      </c>
      <c r="AH259" s="13">
        <f t="shared" si="245"/>
        <v>400</v>
      </c>
    </row>
    <row r="260" spans="1:36" s="19" customFormat="1" x14ac:dyDescent="0.2">
      <c r="A260" s="10">
        <v>36982</v>
      </c>
      <c r="B260" s="11">
        <f t="shared" si="179"/>
        <v>18860</v>
      </c>
      <c r="C260" s="12">
        <f t="shared" si="179"/>
        <v>18014</v>
      </c>
      <c r="D260" s="13">
        <f t="shared" si="235"/>
        <v>36874</v>
      </c>
      <c r="E260" s="11">
        <v>5022</v>
      </c>
      <c r="F260" s="12">
        <v>5044</v>
      </c>
      <c r="G260" s="13">
        <f t="shared" si="236"/>
        <v>10066</v>
      </c>
      <c r="H260" s="11">
        <v>1777</v>
      </c>
      <c r="I260" s="12">
        <v>1719</v>
      </c>
      <c r="J260" s="13">
        <f t="shared" si="237"/>
        <v>3496</v>
      </c>
      <c r="K260" s="11">
        <v>1731</v>
      </c>
      <c r="L260" s="12">
        <v>1678</v>
      </c>
      <c r="M260" s="13">
        <f t="shared" si="238"/>
        <v>3409</v>
      </c>
      <c r="N260" s="11">
        <v>1150</v>
      </c>
      <c r="O260" s="12">
        <v>1257</v>
      </c>
      <c r="P260" s="13">
        <f t="shared" si="239"/>
        <v>2407</v>
      </c>
      <c r="Q260" s="11">
        <v>5251</v>
      </c>
      <c r="R260" s="12">
        <v>4383</v>
      </c>
      <c r="S260" s="13">
        <f t="shared" si="240"/>
        <v>9634</v>
      </c>
      <c r="T260" s="11">
        <v>814</v>
      </c>
      <c r="U260" s="12">
        <v>893</v>
      </c>
      <c r="V260" s="13">
        <f t="shared" si="241"/>
        <v>1707</v>
      </c>
      <c r="W260" s="11">
        <v>1003</v>
      </c>
      <c r="X260" s="12">
        <v>989</v>
      </c>
      <c r="Y260" s="13">
        <f t="shared" si="242"/>
        <v>1992</v>
      </c>
      <c r="Z260" s="11">
        <v>799</v>
      </c>
      <c r="AA260" s="12">
        <v>860</v>
      </c>
      <c r="AB260" s="13">
        <f t="shared" si="243"/>
        <v>1659</v>
      </c>
      <c r="AC260" s="11">
        <v>1113</v>
      </c>
      <c r="AD260" s="12">
        <v>990</v>
      </c>
      <c r="AE260" s="13">
        <f t="shared" si="244"/>
        <v>2103</v>
      </c>
      <c r="AF260" s="11">
        <v>200</v>
      </c>
      <c r="AG260" s="12">
        <v>201</v>
      </c>
      <c r="AH260" s="13">
        <f t="shared" si="245"/>
        <v>401</v>
      </c>
    </row>
    <row r="261" spans="1:36" s="27" customFormat="1" x14ac:dyDescent="0.2">
      <c r="A261" s="23">
        <v>37012</v>
      </c>
      <c r="B261" s="24">
        <f t="shared" ref="B261:C324" si="246">+SUM(E261,H261,K261,N261,Q261,T261,W261,Z261,AC261,AF261)</f>
        <v>22638</v>
      </c>
      <c r="C261" s="25">
        <f t="shared" si="246"/>
        <v>23636</v>
      </c>
      <c r="D261" s="26">
        <f t="shared" si="235"/>
        <v>46274</v>
      </c>
      <c r="E261" s="24">
        <v>6145</v>
      </c>
      <c r="F261" s="25">
        <v>6114</v>
      </c>
      <c r="G261" s="26">
        <f t="shared" si="236"/>
        <v>12259</v>
      </c>
      <c r="H261" s="24">
        <v>1798</v>
      </c>
      <c r="I261" s="25">
        <v>1628</v>
      </c>
      <c r="J261" s="26">
        <f t="shared" si="237"/>
        <v>3426</v>
      </c>
      <c r="K261" s="24">
        <v>2085</v>
      </c>
      <c r="L261" s="25">
        <v>2335</v>
      </c>
      <c r="M261" s="26">
        <f t="shared" si="238"/>
        <v>4420</v>
      </c>
      <c r="N261" s="24">
        <v>1492</v>
      </c>
      <c r="O261" s="25">
        <v>1548</v>
      </c>
      <c r="P261" s="26">
        <f t="shared" si="239"/>
        <v>3040</v>
      </c>
      <c r="Q261" s="24">
        <v>6994</v>
      </c>
      <c r="R261" s="25">
        <v>7653</v>
      </c>
      <c r="S261" s="26">
        <f t="shared" si="240"/>
        <v>14647</v>
      </c>
      <c r="T261" s="24">
        <v>911</v>
      </c>
      <c r="U261" s="25">
        <v>883</v>
      </c>
      <c r="V261" s="26">
        <f t="shared" si="241"/>
        <v>1794</v>
      </c>
      <c r="W261" s="24">
        <v>986</v>
      </c>
      <c r="X261" s="25">
        <v>1104</v>
      </c>
      <c r="Y261" s="26">
        <f t="shared" si="242"/>
        <v>2090</v>
      </c>
      <c r="Z261" s="24">
        <v>877</v>
      </c>
      <c r="AA261" s="25">
        <v>926</v>
      </c>
      <c r="AB261" s="26">
        <f t="shared" si="243"/>
        <v>1803</v>
      </c>
      <c r="AC261" s="24">
        <v>1101</v>
      </c>
      <c r="AD261" s="25">
        <v>1198</v>
      </c>
      <c r="AE261" s="26">
        <f t="shared" si="244"/>
        <v>2299</v>
      </c>
      <c r="AF261" s="24">
        <v>249</v>
      </c>
      <c r="AG261" s="25">
        <v>247</v>
      </c>
      <c r="AH261" s="26">
        <f t="shared" si="245"/>
        <v>496</v>
      </c>
    </row>
    <row r="262" spans="1:36" s="27" customFormat="1" x14ac:dyDescent="0.2">
      <c r="A262" s="23">
        <v>37043</v>
      </c>
      <c r="B262" s="24">
        <f t="shared" si="246"/>
        <v>33329</v>
      </c>
      <c r="C262" s="25">
        <f t="shared" si="246"/>
        <v>37247</v>
      </c>
      <c r="D262" s="26">
        <f t="shared" si="235"/>
        <v>70576</v>
      </c>
      <c r="E262" s="24">
        <v>6461</v>
      </c>
      <c r="F262" s="25">
        <v>6614</v>
      </c>
      <c r="G262" s="26">
        <f t="shared" si="236"/>
        <v>13075</v>
      </c>
      <c r="H262" s="24">
        <v>1820</v>
      </c>
      <c r="I262" s="25">
        <v>1834</v>
      </c>
      <c r="J262" s="26">
        <f t="shared" si="237"/>
        <v>3654</v>
      </c>
      <c r="K262" s="24">
        <v>3028</v>
      </c>
      <c r="L262" s="25">
        <v>3326</v>
      </c>
      <c r="M262" s="26">
        <f t="shared" si="238"/>
        <v>6354</v>
      </c>
      <c r="N262" s="24">
        <v>1432</v>
      </c>
      <c r="O262" s="25">
        <v>1442</v>
      </c>
      <c r="P262" s="26">
        <f t="shared" si="239"/>
        <v>2874</v>
      </c>
      <c r="Q262" s="24">
        <v>15687</v>
      </c>
      <c r="R262" s="25">
        <v>19032</v>
      </c>
      <c r="S262" s="26">
        <f t="shared" si="240"/>
        <v>34719</v>
      </c>
      <c r="T262" s="24">
        <v>835</v>
      </c>
      <c r="U262" s="25">
        <v>852</v>
      </c>
      <c r="V262" s="26">
        <f t="shared" si="241"/>
        <v>1687</v>
      </c>
      <c r="W262" s="24">
        <v>1306</v>
      </c>
      <c r="X262" s="25">
        <v>1345</v>
      </c>
      <c r="Y262" s="26">
        <f t="shared" si="242"/>
        <v>2651</v>
      </c>
      <c r="Z262" s="24">
        <v>816</v>
      </c>
      <c r="AA262" s="25">
        <v>931</v>
      </c>
      <c r="AB262" s="26">
        <f t="shared" si="243"/>
        <v>1747</v>
      </c>
      <c r="AC262" s="24">
        <v>1701</v>
      </c>
      <c r="AD262" s="25">
        <v>1597</v>
      </c>
      <c r="AE262" s="26">
        <f t="shared" si="244"/>
        <v>3298</v>
      </c>
      <c r="AF262" s="24">
        <v>243</v>
      </c>
      <c r="AG262" s="25">
        <v>274</v>
      </c>
      <c r="AH262" s="26">
        <f t="shared" si="245"/>
        <v>517</v>
      </c>
    </row>
    <row r="263" spans="1:36" s="27" customFormat="1" x14ac:dyDescent="0.2">
      <c r="A263" s="23">
        <v>37073</v>
      </c>
      <c r="B263" s="24">
        <f t="shared" si="246"/>
        <v>43924</v>
      </c>
      <c r="C263" s="25">
        <f t="shared" si="246"/>
        <v>44158</v>
      </c>
      <c r="D263" s="26">
        <f t="shared" si="235"/>
        <v>88082</v>
      </c>
      <c r="E263" s="24">
        <v>6550</v>
      </c>
      <c r="F263" s="25">
        <v>6376</v>
      </c>
      <c r="G263" s="26">
        <f t="shared" si="236"/>
        <v>12926</v>
      </c>
      <c r="H263" s="24">
        <v>1938</v>
      </c>
      <c r="I263" s="25">
        <v>1921</v>
      </c>
      <c r="J263" s="26">
        <f t="shared" si="237"/>
        <v>3859</v>
      </c>
      <c r="K263" s="24">
        <v>4195</v>
      </c>
      <c r="L263" s="25">
        <v>4281</v>
      </c>
      <c r="M263" s="26">
        <f t="shared" si="238"/>
        <v>8476</v>
      </c>
      <c r="N263" s="24">
        <v>1207</v>
      </c>
      <c r="O263" s="25">
        <v>1125</v>
      </c>
      <c r="P263" s="26">
        <f t="shared" si="239"/>
        <v>2332</v>
      </c>
      <c r="Q263" s="24">
        <v>24893</v>
      </c>
      <c r="R263" s="25">
        <v>25353</v>
      </c>
      <c r="S263" s="26">
        <f t="shared" si="240"/>
        <v>50246</v>
      </c>
      <c r="T263" s="24">
        <v>823</v>
      </c>
      <c r="U263" s="25">
        <v>778</v>
      </c>
      <c r="V263" s="26">
        <f t="shared" si="241"/>
        <v>1601</v>
      </c>
      <c r="W263" s="24">
        <v>1351</v>
      </c>
      <c r="X263" s="25">
        <v>1328</v>
      </c>
      <c r="Y263" s="26">
        <f t="shared" si="242"/>
        <v>2679</v>
      </c>
      <c r="Z263" s="24">
        <v>851</v>
      </c>
      <c r="AA263" s="25">
        <v>898</v>
      </c>
      <c r="AB263" s="26">
        <f t="shared" si="243"/>
        <v>1749</v>
      </c>
      <c r="AC263" s="24">
        <v>1768</v>
      </c>
      <c r="AD263" s="25">
        <v>1818</v>
      </c>
      <c r="AE263" s="26">
        <f t="shared" si="244"/>
        <v>3586</v>
      </c>
      <c r="AF263" s="24">
        <v>348</v>
      </c>
      <c r="AG263" s="25">
        <v>280</v>
      </c>
      <c r="AH263" s="26">
        <f t="shared" si="245"/>
        <v>628</v>
      </c>
    </row>
    <row r="264" spans="1:36" s="27" customFormat="1" x14ac:dyDescent="0.2">
      <c r="A264" s="23">
        <v>37104</v>
      </c>
      <c r="B264" s="24">
        <f t="shared" si="246"/>
        <v>45699</v>
      </c>
      <c r="C264" s="25">
        <f t="shared" si="246"/>
        <v>44630</v>
      </c>
      <c r="D264" s="26">
        <f t="shared" si="235"/>
        <v>90329</v>
      </c>
      <c r="E264" s="24">
        <v>6943</v>
      </c>
      <c r="F264" s="25">
        <v>6861</v>
      </c>
      <c r="G264" s="26">
        <f t="shared" si="236"/>
        <v>13804</v>
      </c>
      <c r="H264" s="24">
        <v>1625</v>
      </c>
      <c r="I264" s="25">
        <v>1753</v>
      </c>
      <c r="J264" s="26">
        <f t="shared" si="237"/>
        <v>3378</v>
      </c>
      <c r="K264" s="24">
        <v>4142</v>
      </c>
      <c r="L264" s="25">
        <v>3967</v>
      </c>
      <c r="M264" s="26">
        <f t="shared" si="238"/>
        <v>8109</v>
      </c>
      <c r="N264" s="24">
        <v>1348</v>
      </c>
      <c r="O264" s="25">
        <v>1344</v>
      </c>
      <c r="P264" s="26">
        <f t="shared" si="239"/>
        <v>2692</v>
      </c>
      <c r="Q264" s="24">
        <v>26502</v>
      </c>
      <c r="R264" s="25">
        <v>25832</v>
      </c>
      <c r="S264" s="26">
        <f t="shared" si="240"/>
        <v>52334</v>
      </c>
      <c r="T264" s="24">
        <v>797</v>
      </c>
      <c r="U264" s="25">
        <v>839</v>
      </c>
      <c r="V264" s="26">
        <f t="shared" si="241"/>
        <v>1636</v>
      </c>
      <c r="W264" s="24">
        <v>1411</v>
      </c>
      <c r="X264" s="25">
        <v>1169</v>
      </c>
      <c r="Y264" s="26">
        <f t="shared" si="242"/>
        <v>2580</v>
      </c>
      <c r="Z264" s="24">
        <v>888</v>
      </c>
      <c r="AA264" s="25">
        <v>931</v>
      </c>
      <c r="AB264" s="26">
        <f t="shared" si="243"/>
        <v>1819</v>
      </c>
      <c r="AC264" s="24">
        <v>1747</v>
      </c>
      <c r="AD264" s="25">
        <v>1680</v>
      </c>
      <c r="AE264" s="26">
        <f t="shared" si="244"/>
        <v>3427</v>
      </c>
      <c r="AF264" s="24">
        <v>296</v>
      </c>
      <c r="AG264" s="25">
        <v>254</v>
      </c>
      <c r="AH264" s="26">
        <f t="shared" si="245"/>
        <v>550</v>
      </c>
    </row>
    <row r="265" spans="1:36" s="27" customFormat="1" x14ac:dyDescent="0.2">
      <c r="A265" s="23">
        <v>37135</v>
      </c>
      <c r="B265" s="24">
        <f t="shared" si="246"/>
        <v>24176</v>
      </c>
      <c r="C265" s="25">
        <f t="shared" si="246"/>
        <v>21777</v>
      </c>
      <c r="D265" s="26">
        <f t="shared" si="235"/>
        <v>45953</v>
      </c>
      <c r="E265" s="24">
        <v>3957</v>
      </c>
      <c r="F265" s="25">
        <v>3686</v>
      </c>
      <c r="G265" s="26">
        <f t="shared" si="236"/>
        <v>7643</v>
      </c>
      <c r="H265" s="24">
        <v>1072</v>
      </c>
      <c r="I265" s="25">
        <v>999</v>
      </c>
      <c r="J265" s="26">
        <f t="shared" si="237"/>
        <v>2071</v>
      </c>
      <c r="K265" s="24">
        <v>2072</v>
      </c>
      <c r="L265" s="25">
        <v>1829</v>
      </c>
      <c r="M265" s="26">
        <f t="shared" si="238"/>
        <v>3901</v>
      </c>
      <c r="N265" s="24">
        <v>668</v>
      </c>
      <c r="O265" s="25">
        <v>672</v>
      </c>
      <c r="P265" s="26">
        <f t="shared" si="239"/>
        <v>1340</v>
      </c>
      <c r="Q265" s="24">
        <v>13730</v>
      </c>
      <c r="R265" s="25">
        <v>12147</v>
      </c>
      <c r="S265" s="26">
        <f t="shared" si="240"/>
        <v>25877</v>
      </c>
      <c r="T265" s="24">
        <v>618</v>
      </c>
      <c r="U265" s="25">
        <v>543</v>
      </c>
      <c r="V265" s="26">
        <f t="shared" si="241"/>
        <v>1161</v>
      </c>
      <c r="W265" s="24">
        <v>686</v>
      </c>
      <c r="X265" s="25">
        <v>638</v>
      </c>
      <c r="Y265" s="26">
        <f t="shared" si="242"/>
        <v>1324</v>
      </c>
      <c r="Z265" s="24">
        <v>432</v>
      </c>
      <c r="AA265" s="25">
        <v>404</v>
      </c>
      <c r="AB265" s="26">
        <f t="shared" si="243"/>
        <v>836</v>
      </c>
      <c r="AC265" s="24">
        <v>801</v>
      </c>
      <c r="AD265" s="25">
        <v>736</v>
      </c>
      <c r="AE265" s="26">
        <f t="shared" si="244"/>
        <v>1537</v>
      </c>
      <c r="AF265" s="24">
        <v>140</v>
      </c>
      <c r="AG265" s="25">
        <v>123</v>
      </c>
      <c r="AH265" s="26">
        <f t="shared" si="245"/>
        <v>263</v>
      </c>
    </row>
    <row r="266" spans="1:36" s="27" customFormat="1" x14ac:dyDescent="0.2">
      <c r="A266" s="23">
        <v>37165</v>
      </c>
      <c r="B266" s="24">
        <f t="shared" si="246"/>
        <v>19771</v>
      </c>
      <c r="C266" s="25">
        <f t="shared" si="246"/>
        <v>17755</v>
      </c>
      <c r="D266" s="26">
        <f t="shared" si="235"/>
        <v>37526</v>
      </c>
      <c r="E266" s="24">
        <v>5091</v>
      </c>
      <c r="F266" s="25">
        <v>4762</v>
      </c>
      <c r="G266" s="26">
        <f t="shared" si="236"/>
        <v>9853</v>
      </c>
      <c r="H266" s="24">
        <v>1679</v>
      </c>
      <c r="I266" s="25">
        <v>1520</v>
      </c>
      <c r="J266" s="26">
        <f t="shared" si="237"/>
        <v>3199</v>
      </c>
      <c r="K266" s="24">
        <v>1662</v>
      </c>
      <c r="L266" s="25">
        <v>1590</v>
      </c>
      <c r="M266" s="26">
        <f t="shared" si="238"/>
        <v>3252</v>
      </c>
      <c r="N266" s="24">
        <v>1078</v>
      </c>
      <c r="O266" s="25">
        <v>1028</v>
      </c>
      <c r="P266" s="26">
        <f t="shared" si="239"/>
        <v>2106</v>
      </c>
      <c r="Q266" s="24">
        <v>7074</v>
      </c>
      <c r="R266" s="25">
        <v>5829</v>
      </c>
      <c r="S266" s="26">
        <f t="shared" si="240"/>
        <v>12903</v>
      </c>
      <c r="T266" s="24">
        <v>837</v>
      </c>
      <c r="U266" s="25">
        <v>757</v>
      </c>
      <c r="V266" s="26">
        <f t="shared" si="241"/>
        <v>1594</v>
      </c>
      <c r="W266" s="24">
        <v>609</v>
      </c>
      <c r="X266" s="25">
        <v>548</v>
      </c>
      <c r="Y266" s="26">
        <f t="shared" si="242"/>
        <v>1157</v>
      </c>
      <c r="Z266" s="24">
        <v>557</v>
      </c>
      <c r="AA266" s="25">
        <v>619</v>
      </c>
      <c r="AB266" s="26">
        <f t="shared" si="243"/>
        <v>1176</v>
      </c>
      <c r="AC266" s="24">
        <v>948</v>
      </c>
      <c r="AD266" s="25">
        <v>882</v>
      </c>
      <c r="AE266" s="26">
        <f t="shared" si="244"/>
        <v>1830</v>
      </c>
      <c r="AF266" s="24">
        <v>236</v>
      </c>
      <c r="AG266" s="25">
        <v>220</v>
      </c>
      <c r="AH266" s="26">
        <f t="shared" si="245"/>
        <v>456</v>
      </c>
    </row>
    <row r="267" spans="1:36" s="27" customFormat="1" x14ac:dyDescent="0.2">
      <c r="A267" s="23">
        <v>37196</v>
      </c>
      <c r="B267" s="24">
        <f t="shared" si="246"/>
        <v>15770</v>
      </c>
      <c r="C267" s="25">
        <f t="shared" si="246"/>
        <v>15054</v>
      </c>
      <c r="D267" s="26">
        <f t="shared" si="235"/>
        <v>30824</v>
      </c>
      <c r="E267" s="24">
        <v>4556</v>
      </c>
      <c r="F267" s="25">
        <v>4350</v>
      </c>
      <c r="G267" s="26">
        <f t="shared" si="236"/>
        <v>8906</v>
      </c>
      <c r="H267" s="24">
        <v>1424</v>
      </c>
      <c r="I267" s="25">
        <v>1600</v>
      </c>
      <c r="J267" s="26">
        <f t="shared" si="237"/>
        <v>3024</v>
      </c>
      <c r="K267" s="24">
        <v>1432</v>
      </c>
      <c r="L267" s="25">
        <v>1290</v>
      </c>
      <c r="M267" s="26">
        <f t="shared" si="238"/>
        <v>2722</v>
      </c>
      <c r="N267" s="24">
        <v>901</v>
      </c>
      <c r="O267" s="25">
        <v>862</v>
      </c>
      <c r="P267" s="26">
        <f t="shared" si="239"/>
        <v>1763</v>
      </c>
      <c r="Q267" s="24">
        <v>4613</v>
      </c>
      <c r="R267" s="25">
        <v>4429</v>
      </c>
      <c r="S267" s="26">
        <f t="shared" si="240"/>
        <v>9042</v>
      </c>
      <c r="T267" s="24">
        <v>767</v>
      </c>
      <c r="U267" s="25">
        <v>624</v>
      </c>
      <c r="V267" s="26">
        <f t="shared" si="241"/>
        <v>1391</v>
      </c>
      <c r="W267" s="24">
        <v>649</v>
      </c>
      <c r="X267" s="25">
        <v>630</v>
      </c>
      <c r="Y267" s="26">
        <f t="shared" si="242"/>
        <v>1279</v>
      </c>
      <c r="Z267" s="24">
        <v>551</v>
      </c>
      <c r="AA267" s="25">
        <v>510</v>
      </c>
      <c r="AB267" s="26">
        <f t="shared" si="243"/>
        <v>1061</v>
      </c>
      <c r="AC267" s="24">
        <v>706</v>
      </c>
      <c r="AD267" s="25">
        <v>621</v>
      </c>
      <c r="AE267" s="26">
        <f t="shared" si="244"/>
        <v>1327</v>
      </c>
      <c r="AF267" s="24">
        <v>171</v>
      </c>
      <c r="AG267" s="25">
        <v>138</v>
      </c>
      <c r="AH267" s="26">
        <f t="shared" si="245"/>
        <v>309</v>
      </c>
    </row>
    <row r="268" spans="1:36" s="32" customFormat="1" ht="12" thickBot="1" x14ac:dyDescent="0.25">
      <c r="A268" s="28">
        <v>37226</v>
      </c>
      <c r="B268" s="29">
        <f t="shared" si="246"/>
        <v>20771</v>
      </c>
      <c r="C268" s="30">
        <f t="shared" si="246"/>
        <v>25900</v>
      </c>
      <c r="D268" s="31">
        <f t="shared" si="235"/>
        <v>46671</v>
      </c>
      <c r="E268" s="29">
        <v>4955</v>
      </c>
      <c r="F268" s="30">
        <v>5123</v>
      </c>
      <c r="G268" s="31">
        <f t="shared" si="236"/>
        <v>10078</v>
      </c>
      <c r="H268" s="29">
        <v>1429</v>
      </c>
      <c r="I268" s="30">
        <v>1505</v>
      </c>
      <c r="J268" s="31">
        <f t="shared" si="237"/>
        <v>2934</v>
      </c>
      <c r="K268" s="29">
        <v>1150</v>
      </c>
      <c r="L268" s="30">
        <v>1285</v>
      </c>
      <c r="M268" s="31">
        <f t="shared" si="238"/>
        <v>2435</v>
      </c>
      <c r="N268" s="29">
        <v>882</v>
      </c>
      <c r="O268" s="30">
        <v>935</v>
      </c>
      <c r="P268" s="31">
        <f t="shared" si="239"/>
        <v>1817</v>
      </c>
      <c r="Q268" s="29">
        <v>9366</v>
      </c>
      <c r="R268" s="30">
        <v>13983</v>
      </c>
      <c r="S268" s="31">
        <f t="shared" si="240"/>
        <v>23349</v>
      </c>
      <c r="T268" s="29">
        <v>766</v>
      </c>
      <c r="U268" s="30">
        <v>730</v>
      </c>
      <c r="V268" s="31">
        <f t="shared" si="241"/>
        <v>1496</v>
      </c>
      <c r="W268" s="29">
        <v>797</v>
      </c>
      <c r="X268" s="30">
        <v>789</v>
      </c>
      <c r="Y268" s="31">
        <f t="shared" si="242"/>
        <v>1586</v>
      </c>
      <c r="Z268" s="29">
        <v>602</v>
      </c>
      <c r="AA268" s="30">
        <v>668</v>
      </c>
      <c r="AB268" s="31">
        <f t="shared" si="243"/>
        <v>1270</v>
      </c>
      <c r="AC268" s="29">
        <v>662</v>
      </c>
      <c r="AD268" s="30">
        <v>717</v>
      </c>
      <c r="AE268" s="31">
        <f t="shared" si="244"/>
        <v>1379</v>
      </c>
      <c r="AF268" s="29">
        <v>162</v>
      </c>
      <c r="AG268" s="30">
        <v>165</v>
      </c>
      <c r="AH268" s="31">
        <f t="shared" si="245"/>
        <v>327</v>
      </c>
      <c r="AJ268" s="20">
        <f>+SUM(AE257:AE268)</f>
        <v>26589</v>
      </c>
    </row>
    <row r="269" spans="1:36" s="27" customFormat="1" x14ac:dyDescent="0.2">
      <c r="A269" s="23">
        <v>37257</v>
      </c>
      <c r="B269" s="24">
        <f t="shared" si="246"/>
        <v>28478</v>
      </c>
      <c r="C269" s="25">
        <f t="shared" si="246"/>
        <v>25880</v>
      </c>
      <c r="D269" s="26">
        <f>C269+B269</f>
        <v>54358</v>
      </c>
      <c r="E269" s="24">
        <v>4403</v>
      </c>
      <c r="F269" s="25">
        <v>4040</v>
      </c>
      <c r="G269" s="26">
        <f>F269+E269</f>
        <v>8443</v>
      </c>
      <c r="H269" s="24">
        <v>1447</v>
      </c>
      <c r="I269" s="25">
        <v>1272</v>
      </c>
      <c r="J269" s="26">
        <f>I269+H269</f>
        <v>2719</v>
      </c>
      <c r="K269" s="24">
        <v>1237</v>
      </c>
      <c r="L269" s="25">
        <v>1064</v>
      </c>
      <c r="M269" s="26">
        <f>L269+K269</f>
        <v>2301</v>
      </c>
      <c r="N269" s="24">
        <v>859</v>
      </c>
      <c r="O269" s="25">
        <v>847</v>
      </c>
      <c r="P269" s="26">
        <f>O269+N269</f>
        <v>1706</v>
      </c>
      <c r="Q269" s="24">
        <v>17638</v>
      </c>
      <c r="R269" s="25">
        <v>15889</v>
      </c>
      <c r="S269" s="26">
        <f>R269+Q269</f>
        <v>33527</v>
      </c>
      <c r="T269" s="24">
        <v>671</v>
      </c>
      <c r="U269" s="25">
        <v>737</v>
      </c>
      <c r="V269" s="26">
        <f>U269+T269</f>
        <v>1408</v>
      </c>
      <c r="W269" s="24">
        <v>745</v>
      </c>
      <c r="X269" s="25">
        <v>679</v>
      </c>
      <c r="Y269" s="26">
        <f>X269+W269</f>
        <v>1424</v>
      </c>
      <c r="Z269" s="24">
        <v>593</v>
      </c>
      <c r="AA269" s="25">
        <v>607</v>
      </c>
      <c r="AB269" s="26">
        <f>AA269+Z269</f>
        <v>1200</v>
      </c>
      <c r="AC269" s="24">
        <v>693</v>
      </c>
      <c r="AD269" s="25">
        <v>603</v>
      </c>
      <c r="AE269" s="26">
        <f>AD269+AC269</f>
        <v>1296</v>
      </c>
      <c r="AF269" s="24">
        <v>192</v>
      </c>
      <c r="AG269" s="25">
        <v>142</v>
      </c>
      <c r="AH269" s="26">
        <f>AG269+AF269</f>
        <v>334</v>
      </c>
    </row>
    <row r="270" spans="1:36" s="27" customFormat="1" x14ac:dyDescent="0.2">
      <c r="A270" s="23">
        <v>37288</v>
      </c>
      <c r="B270" s="24">
        <f t="shared" si="246"/>
        <v>31038</v>
      </c>
      <c r="C270" s="25">
        <f t="shared" si="246"/>
        <v>31254</v>
      </c>
      <c r="D270" s="26">
        <f t="shared" ref="D270:D280" si="247">C270+B270</f>
        <v>62292</v>
      </c>
      <c r="E270" s="24">
        <v>4456</v>
      </c>
      <c r="F270" s="25">
        <v>4196</v>
      </c>
      <c r="G270" s="26">
        <f t="shared" ref="G270:G280" si="248">F270+E270</f>
        <v>8652</v>
      </c>
      <c r="H270" s="24">
        <v>1384</v>
      </c>
      <c r="I270" s="25">
        <v>1335</v>
      </c>
      <c r="J270" s="26">
        <f t="shared" ref="J270:J280" si="249">I270+H270</f>
        <v>2719</v>
      </c>
      <c r="K270" s="24">
        <v>1072</v>
      </c>
      <c r="L270" s="25">
        <v>1059</v>
      </c>
      <c r="M270" s="26">
        <f t="shared" ref="M270:M280" si="250">L270+K270</f>
        <v>2131</v>
      </c>
      <c r="N270" s="24">
        <v>919</v>
      </c>
      <c r="O270" s="25">
        <v>856</v>
      </c>
      <c r="P270" s="26">
        <f t="shared" ref="P270:P280" si="251">O270+N270</f>
        <v>1775</v>
      </c>
      <c r="Q270" s="24">
        <v>20262</v>
      </c>
      <c r="R270" s="25">
        <v>21009</v>
      </c>
      <c r="S270" s="26">
        <f t="shared" ref="S270:S280" si="252">R270+Q270</f>
        <v>41271</v>
      </c>
      <c r="T270" s="24">
        <v>608</v>
      </c>
      <c r="U270" s="25">
        <v>591</v>
      </c>
      <c r="V270" s="26">
        <f t="shared" ref="V270:V280" si="253">U270+T270</f>
        <v>1199</v>
      </c>
      <c r="W270" s="24">
        <v>749</v>
      </c>
      <c r="X270" s="25">
        <v>794</v>
      </c>
      <c r="Y270" s="26">
        <f t="shared" ref="Y270:Y280" si="254">X270+W270</f>
        <v>1543</v>
      </c>
      <c r="Z270" s="24">
        <v>758</v>
      </c>
      <c r="AA270" s="25">
        <v>760</v>
      </c>
      <c r="AB270" s="26">
        <f t="shared" ref="AB270:AB280" si="255">AA270+Z270</f>
        <v>1518</v>
      </c>
      <c r="AC270" s="24">
        <v>653</v>
      </c>
      <c r="AD270" s="25">
        <v>482</v>
      </c>
      <c r="AE270" s="26">
        <f t="shared" ref="AE270:AE280" si="256">AD270+AC270</f>
        <v>1135</v>
      </c>
      <c r="AF270" s="24">
        <v>177</v>
      </c>
      <c r="AG270" s="25">
        <v>172</v>
      </c>
      <c r="AH270" s="26">
        <f t="shared" ref="AH270:AH280" si="257">AG270+AF270</f>
        <v>349</v>
      </c>
    </row>
    <row r="271" spans="1:36" s="27" customFormat="1" x14ac:dyDescent="0.2">
      <c r="A271" s="23">
        <v>37316</v>
      </c>
      <c r="B271" s="24">
        <f t="shared" si="246"/>
        <v>35215</v>
      </c>
      <c r="C271" s="25">
        <f t="shared" si="246"/>
        <v>33040</v>
      </c>
      <c r="D271" s="26">
        <f t="shared" si="247"/>
        <v>68255</v>
      </c>
      <c r="E271" s="24">
        <v>4872</v>
      </c>
      <c r="F271" s="25">
        <v>4783</v>
      </c>
      <c r="G271" s="26">
        <f t="shared" si="248"/>
        <v>9655</v>
      </c>
      <c r="H271" s="24">
        <v>1573</v>
      </c>
      <c r="I271" s="25">
        <v>1507</v>
      </c>
      <c r="J271" s="26">
        <f t="shared" si="249"/>
        <v>3080</v>
      </c>
      <c r="K271" s="24">
        <v>1164</v>
      </c>
      <c r="L271" s="25">
        <v>1179</v>
      </c>
      <c r="M271" s="26">
        <f t="shared" si="250"/>
        <v>2343</v>
      </c>
      <c r="N271" s="24">
        <v>979</v>
      </c>
      <c r="O271" s="25">
        <v>917</v>
      </c>
      <c r="P271" s="26">
        <f t="shared" si="251"/>
        <v>1896</v>
      </c>
      <c r="Q271" s="24">
        <v>23301</v>
      </c>
      <c r="R271" s="25">
        <v>21500</v>
      </c>
      <c r="S271" s="26">
        <f t="shared" si="252"/>
        <v>44801</v>
      </c>
      <c r="T271" s="24">
        <v>808</v>
      </c>
      <c r="U271" s="25">
        <v>733</v>
      </c>
      <c r="V271" s="26">
        <f t="shared" si="253"/>
        <v>1541</v>
      </c>
      <c r="W271" s="24">
        <v>797</v>
      </c>
      <c r="X271" s="25">
        <v>765</v>
      </c>
      <c r="Y271" s="26">
        <f t="shared" si="254"/>
        <v>1562</v>
      </c>
      <c r="Z271" s="24">
        <v>689</v>
      </c>
      <c r="AA271" s="25">
        <v>680</v>
      </c>
      <c r="AB271" s="26">
        <f t="shared" si="255"/>
        <v>1369</v>
      </c>
      <c r="AC271" s="24">
        <v>832</v>
      </c>
      <c r="AD271" s="25">
        <v>795</v>
      </c>
      <c r="AE271" s="26">
        <f t="shared" si="256"/>
        <v>1627</v>
      </c>
      <c r="AF271" s="24">
        <v>200</v>
      </c>
      <c r="AG271" s="25">
        <v>181</v>
      </c>
      <c r="AH271" s="26">
        <f t="shared" si="257"/>
        <v>381</v>
      </c>
    </row>
    <row r="272" spans="1:36" s="27" customFormat="1" x14ac:dyDescent="0.2">
      <c r="A272" s="23">
        <v>37347</v>
      </c>
      <c r="B272" s="24">
        <f t="shared" si="246"/>
        <v>17067</v>
      </c>
      <c r="C272" s="25">
        <f t="shared" si="246"/>
        <v>16466</v>
      </c>
      <c r="D272" s="26">
        <f t="shared" si="247"/>
        <v>33533</v>
      </c>
      <c r="E272" s="24">
        <v>4527</v>
      </c>
      <c r="F272" s="25">
        <v>4416</v>
      </c>
      <c r="G272" s="26">
        <f t="shared" si="248"/>
        <v>8943</v>
      </c>
      <c r="H272" s="24">
        <v>1572</v>
      </c>
      <c r="I272" s="25">
        <v>1469</v>
      </c>
      <c r="J272" s="26">
        <f t="shared" si="249"/>
        <v>3041</v>
      </c>
      <c r="K272" s="24">
        <v>1227</v>
      </c>
      <c r="L272" s="25">
        <v>1242</v>
      </c>
      <c r="M272" s="26">
        <f t="shared" si="250"/>
        <v>2469</v>
      </c>
      <c r="N272" s="24">
        <v>1017</v>
      </c>
      <c r="O272" s="25">
        <v>1020</v>
      </c>
      <c r="P272" s="26">
        <f t="shared" si="251"/>
        <v>2037</v>
      </c>
      <c r="Q272" s="24">
        <v>5515</v>
      </c>
      <c r="R272" s="25">
        <v>5052</v>
      </c>
      <c r="S272" s="26">
        <f t="shared" si="252"/>
        <v>10567</v>
      </c>
      <c r="T272" s="24">
        <v>723</v>
      </c>
      <c r="U272" s="25">
        <v>676</v>
      </c>
      <c r="V272" s="26">
        <f t="shared" si="253"/>
        <v>1399</v>
      </c>
      <c r="W272" s="24">
        <v>823</v>
      </c>
      <c r="X272" s="25">
        <v>812</v>
      </c>
      <c r="Y272" s="26">
        <f t="shared" si="254"/>
        <v>1635</v>
      </c>
      <c r="Z272" s="24">
        <v>692</v>
      </c>
      <c r="AA272" s="25">
        <v>718</v>
      </c>
      <c r="AB272" s="26">
        <f t="shared" si="255"/>
        <v>1410</v>
      </c>
      <c r="AC272" s="24">
        <v>803</v>
      </c>
      <c r="AD272" s="25">
        <v>883</v>
      </c>
      <c r="AE272" s="26">
        <f t="shared" si="256"/>
        <v>1686</v>
      </c>
      <c r="AF272" s="24">
        <v>168</v>
      </c>
      <c r="AG272" s="25">
        <v>178</v>
      </c>
      <c r="AH272" s="26">
        <f t="shared" si="257"/>
        <v>346</v>
      </c>
    </row>
    <row r="273" spans="1:36" s="27" customFormat="1" x14ac:dyDescent="0.2">
      <c r="A273" s="23">
        <v>37377</v>
      </c>
      <c r="B273" s="24">
        <f t="shared" si="246"/>
        <v>18126</v>
      </c>
      <c r="C273" s="25">
        <f t="shared" si="246"/>
        <v>20056</v>
      </c>
      <c r="D273" s="26">
        <f t="shared" si="247"/>
        <v>38182</v>
      </c>
      <c r="E273" s="24">
        <v>4627</v>
      </c>
      <c r="F273" s="25">
        <v>4745</v>
      </c>
      <c r="G273" s="26">
        <f t="shared" si="248"/>
        <v>9372</v>
      </c>
      <c r="H273" s="24">
        <v>1380</v>
      </c>
      <c r="I273" s="25">
        <v>1457</v>
      </c>
      <c r="J273" s="26">
        <f t="shared" si="249"/>
        <v>2837</v>
      </c>
      <c r="K273" s="24">
        <v>1610</v>
      </c>
      <c r="L273" s="25">
        <v>1784</v>
      </c>
      <c r="M273" s="26">
        <f t="shared" si="250"/>
        <v>3394</v>
      </c>
      <c r="N273" s="24">
        <v>1072</v>
      </c>
      <c r="O273" s="25">
        <v>1035</v>
      </c>
      <c r="P273" s="26">
        <f t="shared" si="251"/>
        <v>2107</v>
      </c>
      <c r="Q273" s="24">
        <v>6159</v>
      </c>
      <c r="R273" s="25">
        <v>7669</v>
      </c>
      <c r="S273" s="26">
        <f t="shared" si="252"/>
        <v>13828</v>
      </c>
      <c r="T273" s="24">
        <v>679</v>
      </c>
      <c r="U273" s="25">
        <v>663</v>
      </c>
      <c r="V273" s="26">
        <f t="shared" si="253"/>
        <v>1342</v>
      </c>
      <c r="W273" s="24">
        <v>807</v>
      </c>
      <c r="X273" s="25">
        <v>852</v>
      </c>
      <c r="Y273" s="26">
        <f t="shared" si="254"/>
        <v>1659</v>
      </c>
      <c r="Z273" s="24">
        <v>743</v>
      </c>
      <c r="AA273" s="25">
        <v>718</v>
      </c>
      <c r="AB273" s="26">
        <f t="shared" si="255"/>
        <v>1461</v>
      </c>
      <c r="AC273" s="24">
        <v>875</v>
      </c>
      <c r="AD273" s="25">
        <v>941</v>
      </c>
      <c r="AE273" s="26">
        <f t="shared" si="256"/>
        <v>1816</v>
      </c>
      <c r="AF273" s="24">
        <v>174</v>
      </c>
      <c r="AG273" s="25">
        <v>192</v>
      </c>
      <c r="AH273" s="26">
        <f t="shared" si="257"/>
        <v>366</v>
      </c>
    </row>
    <row r="274" spans="1:36" s="27" customFormat="1" x14ac:dyDescent="0.2">
      <c r="A274" s="23">
        <v>37408</v>
      </c>
      <c r="B274" s="24">
        <f t="shared" si="246"/>
        <v>28994</v>
      </c>
      <c r="C274" s="25">
        <f t="shared" si="246"/>
        <v>34189</v>
      </c>
      <c r="D274" s="26">
        <f t="shared" si="247"/>
        <v>63183</v>
      </c>
      <c r="E274" s="24">
        <v>5140</v>
      </c>
      <c r="F274" s="25">
        <v>5265</v>
      </c>
      <c r="G274" s="26">
        <f t="shared" si="248"/>
        <v>10405</v>
      </c>
      <c r="H274" s="24">
        <v>1412</v>
      </c>
      <c r="I274" s="25">
        <v>1563</v>
      </c>
      <c r="J274" s="26">
        <f t="shared" si="249"/>
        <v>2975</v>
      </c>
      <c r="K274" s="24">
        <v>2155</v>
      </c>
      <c r="L274" s="25">
        <v>2519</v>
      </c>
      <c r="M274" s="26">
        <f t="shared" si="250"/>
        <v>4674</v>
      </c>
      <c r="N274" s="24">
        <v>1086</v>
      </c>
      <c r="O274" s="25">
        <v>1051</v>
      </c>
      <c r="P274" s="26">
        <f t="shared" si="251"/>
        <v>2137</v>
      </c>
      <c r="Q274" s="24">
        <v>15659</v>
      </c>
      <c r="R274" s="25">
        <v>19785</v>
      </c>
      <c r="S274" s="26">
        <f t="shared" si="252"/>
        <v>35444</v>
      </c>
      <c r="T274" s="24">
        <v>643</v>
      </c>
      <c r="U274" s="25">
        <v>637</v>
      </c>
      <c r="V274" s="26">
        <f t="shared" si="253"/>
        <v>1280</v>
      </c>
      <c r="W274" s="24">
        <v>900</v>
      </c>
      <c r="X274" s="25">
        <v>1162</v>
      </c>
      <c r="Y274" s="26">
        <f t="shared" si="254"/>
        <v>2062</v>
      </c>
      <c r="Z274" s="24">
        <v>663</v>
      </c>
      <c r="AA274" s="25">
        <v>699</v>
      </c>
      <c r="AB274" s="26">
        <f t="shared" si="255"/>
        <v>1362</v>
      </c>
      <c r="AC274" s="24">
        <v>1160</v>
      </c>
      <c r="AD274" s="25">
        <v>1301</v>
      </c>
      <c r="AE274" s="26">
        <f t="shared" si="256"/>
        <v>2461</v>
      </c>
      <c r="AF274" s="24">
        <v>176</v>
      </c>
      <c r="AG274" s="25">
        <v>207</v>
      </c>
      <c r="AH274" s="26">
        <f t="shared" si="257"/>
        <v>383</v>
      </c>
    </row>
    <row r="275" spans="1:36" s="27" customFormat="1" x14ac:dyDescent="0.2">
      <c r="A275" s="23">
        <v>37438</v>
      </c>
      <c r="B275" s="24">
        <f t="shared" si="246"/>
        <v>40370</v>
      </c>
      <c r="C275" s="25">
        <f t="shared" si="246"/>
        <v>40886</v>
      </c>
      <c r="D275" s="26">
        <f t="shared" si="247"/>
        <v>81256</v>
      </c>
      <c r="E275" s="24">
        <v>5042</v>
      </c>
      <c r="F275" s="25">
        <v>4924</v>
      </c>
      <c r="G275" s="26">
        <f t="shared" si="248"/>
        <v>9966</v>
      </c>
      <c r="H275" s="24">
        <v>1525</v>
      </c>
      <c r="I275" s="25">
        <v>1525</v>
      </c>
      <c r="J275" s="26">
        <f t="shared" si="249"/>
        <v>3050</v>
      </c>
      <c r="K275" s="24">
        <v>2649</v>
      </c>
      <c r="L275" s="25">
        <v>2634</v>
      </c>
      <c r="M275" s="26">
        <f t="shared" si="250"/>
        <v>5283</v>
      </c>
      <c r="N275" s="24">
        <v>1060</v>
      </c>
      <c r="O275" s="25">
        <v>984</v>
      </c>
      <c r="P275" s="26">
        <f t="shared" si="251"/>
        <v>2044</v>
      </c>
      <c r="Q275" s="24">
        <v>26048</v>
      </c>
      <c r="R275" s="25">
        <v>26852</v>
      </c>
      <c r="S275" s="26">
        <f t="shared" si="252"/>
        <v>52900</v>
      </c>
      <c r="T275" s="24">
        <v>701</v>
      </c>
      <c r="U275" s="25">
        <v>623</v>
      </c>
      <c r="V275" s="26">
        <f t="shared" si="253"/>
        <v>1324</v>
      </c>
      <c r="W275" s="24">
        <v>1083</v>
      </c>
      <c r="X275" s="25">
        <v>986</v>
      </c>
      <c r="Y275" s="26">
        <f t="shared" si="254"/>
        <v>2069</v>
      </c>
      <c r="Z275" s="24">
        <v>616</v>
      </c>
      <c r="AA275" s="25">
        <v>642</v>
      </c>
      <c r="AB275" s="26">
        <f t="shared" si="255"/>
        <v>1258</v>
      </c>
      <c r="AC275" s="24">
        <v>1421</v>
      </c>
      <c r="AD275" s="25">
        <v>1529</v>
      </c>
      <c r="AE275" s="26">
        <f t="shared" si="256"/>
        <v>2950</v>
      </c>
      <c r="AF275" s="24">
        <v>225</v>
      </c>
      <c r="AG275" s="25">
        <v>187</v>
      </c>
      <c r="AH275" s="26">
        <f t="shared" si="257"/>
        <v>412</v>
      </c>
    </row>
    <row r="276" spans="1:36" s="27" customFormat="1" x14ac:dyDescent="0.2">
      <c r="A276" s="23">
        <v>37469</v>
      </c>
      <c r="B276" s="24">
        <f t="shared" si="246"/>
        <v>44349</v>
      </c>
      <c r="C276" s="25">
        <f t="shared" si="246"/>
        <v>42138</v>
      </c>
      <c r="D276" s="26">
        <f t="shared" si="247"/>
        <v>86487</v>
      </c>
      <c r="E276" s="24">
        <v>5244</v>
      </c>
      <c r="F276" s="25">
        <v>5124</v>
      </c>
      <c r="G276" s="26">
        <f t="shared" si="248"/>
        <v>10368</v>
      </c>
      <c r="H276" s="24">
        <v>1610</v>
      </c>
      <c r="I276" s="25">
        <v>1522</v>
      </c>
      <c r="J276" s="26">
        <f t="shared" si="249"/>
        <v>3132</v>
      </c>
      <c r="K276" s="24">
        <v>2854</v>
      </c>
      <c r="L276" s="25">
        <v>2812</v>
      </c>
      <c r="M276" s="26">
        <f t="shared" si="250"/>
        <v>5666</v>
      </c>
      <c r="N276" s="24">
        <v>1020</v>
      </c>
      <c r="O276" s="25">
        <v>1042</v>
      </c>
      <c r="P276" s="26">
        <f t="shared" si="251"/>
        <v>2062</v>
      </c>
      <c r="Q276" s="24">
        <v>29550</v>
      </c>
      <c r="R276" s="25">
        <v>27684</v>
      </c>
      <c r="S276" s="26">
        <f t="shared" si="252"/>
        <v>57234</v>
      </c>
      <c r="T276" s="24">
        <v>654</v>
      </c>
      <c r="U276" s="25">
        <v>704</v>
      </c>
      <c r="V276" s="26">
        <f t="shared" si="253"/>
        <v>1358</v>
      </c>
      <c r="W276" s="24">
        <v>1120</v>
      </c>
      <c r="X276" s="25">
        <v>1000</v>
      </c>
      <c r="Y276" s="26">
        <f t="shared" si="254"/>
        <v>2120</v>
      </c>
      <c r="Z276" s="24">
        <v>668</v>
      </c>
      <c r="AA276" s="25">
        <v>694</v>
      </c>
      <c r="AB276" s="26">
        <f t="shared" si="255"/>
        <v>1362</v>
      </c>
      <c r="AC276" s="24">
        <v>1441</v>
      </c>
      <c r="AD276" s="25">
        <v>1386</v>
      </c>
      <c r="AE276" s="26">
        <f t="shared" si="256"/>
        <v>2827</v>
      </c>
      <c r="AF276" s="24">
        <v>188</v>
      </c>
      <c r="AG276" s="25">
        <v>170</v>
      </c>
      <c r="AH276" s="26">
        <f t="shared" si="257"/>
        <v>358</v>
      </c>
    </row>
    <row r="277" spans="1:36" s="27" customFormat="1" x14ac:dyDescent="0.2">
      <c r="A277" s="23">
        <v>37500</v>
      </c>
      <c r="B277" s="24">
        <f t="shared" si="246"/>
        <v>33073</v>
      </c>
      <c r="C277" s="25">
        <f t="shared" si="246"/>
        <v>29561</v>
      </c>
      <c r="D277" s="26">
        <f t="shared" si="247"/>
        <v>62634</v>
      </c>
      <c r="E277" s="24">
        <v>4263</v>
      </c>
      <c r="F277" s="25">
        <v>4174</v>
      </c>
      <c r="G277" s="26">
        <f t="shared" si="248"/>
        <v>8437</v>
      </c>
      <c r="H277" s="24">
        <v>1479</v>
      </c>
      <c r="I277" s="25">
        <v>1432</v>
      </c>
      <c r="J277" s="26">
        <f t="shared" si="249"/>
        <v>2911</v>
      </c>
      <c r="K277" s="24">
        <v>2116</v>
      </c>
      <c r="L277" s="25">
        <v>1895</v>
      </c>
      <c r="M277" s="26">
        <f t="shared" si="250"/>
        <v>4011</v>
      </c>
      <c r="N277" s="24">
        <v>938</v>
      </c>
      <c r="O277" s="25">
        <v>968</v>
      </c>
      <c r="P277" s="26">
        <f t="shared" si="251"/>
        <v>1906</v>
      </c>
      <c r="Q277" s="24">
        <v>20926</v>
      </c>
      <c r="R277" s="25">
        <v>17684</v>
      </c>
      <c r="S277" s="26">
        <f t="shared" si="252"/>
        <v>38610</v>
      </c>
      <c r="T277" s="24">
        <v>721</v>
      </c>
      <c r="U277" s="25">
        <v>671</v>
      </c>
      <c r="V277" s="26">
        <f t="shared" si="253"/>
        <v>1392</v>
      </c>
      <c r="W277" s="24">
        <v>754</v>
      </c>
      <c r="X277" s="25">
        <v>793</v>
      </c>
      <c r="Y277" s="26">
        <f t="shared" si="254"/>
        <v>1547</v>
      </c>
      <c r="Z277" s="24">
        <v>653</v>
      </c>
      <c r="AA277" s="25">
        <v>699</v>
      </c>
      <c r="AB277" s="26">
        <f t="shared" si="255"/>
        <v>1352</v>
      </c>
      <c r="AC277" s="24">
        <v>1061</v>
      </c>
      <c r="AD277" s="25">
        <v>1082</v>
      </c>
      <c r="AE277" s="26">
        <f t="shared" si="256"/>
        <v>2143</v>
      </c>
      <c r="AF277" s="24">
        <v>162</v>
      </c>
      <c r="AG277" s="25">
        <v>163</v>
      </c>
      <c r="AH277" s="26">
        <f t="shared" si="257"/>
        <v>325</v>
      </c>
    </row>
    <row r="278" spans="1:36" s="27" customFormat="1" x14ac:dyDescent="0.2">
      <c r="A278" s="23">
        <v>37530</v>
      </c>
      <c r="B278" s="24">
        <f t="shared" si="246"/>
        <v>20767</v>
      </c>
      <c r="C278" s="25">
        <f t="shared" si="246"/>
        <v>19020</v>
      </c>
      <c r="D278" s="26">
        <f t="shared" si="247"/>
        <v>39787</v>
      </c>
      <c r="E278" s="24">
        <v>5165</v>
      </c>
      <c r="F278" s="25">
        <v>4890</v>
      </c>
      <c r="G278" s="26">
        <f t="shared" si="248"/>
        <v>10055</v>
      </c>
      <c r="H278" s="24">
        <v>1550</v>
      </c>
      <c r="I278" s="25">
        <v>1459</v>
      </c>
      <c r="J278" s="26">
        <f t="shared" si="249"/>
        <v>3009</v>
      </c>
      <c r="K278" s="24">
        <v>1734</v>
      </c>
      <c r="L278" s="25">
        <v>1671</v>
      </c>
      <c r="M278" s="26">
        <f t="shared" si="250"/>
        <v>3405</v>
      </c>
      <c r="N278" s="24">
        <v>1156</v>
      </c>
      <c r="O278" s="25">
        <v>1229</v>
      </c>
      <c r="P278" s="26">
        <f t="shared" si="251"/>
        <v>2385</v>
      </c>
      <c r="Q278" s="24">
        <v>7678</v>
      </c>
      <c r="R278" s="25">
        <v>6341</v>
      </c>
      <c r="S278" s="26">
        <f t="shared" si="252"/>
        <v>14019</v>
      </c>
      <c r="T278" s="24">
        <v>719</v>
      </c>
      <c r="U278" s="25">
        <v>719</v>
      </c>
      <c r="V278" s="26">
        <f t="shared" si="253"/>
        <v>1438</v>
      </c>
      <c r="W278" s="24">
        <v>850</v>
      </c>
      <c r="X278" s="25">
        <v>815</v>
      </c>
      <c r="Y278" s="26">
        <f t="shared" si="254"/>
        <v>1665</v>
      </c>
      <c r="Z278" s="24">
        <v>652</v>
      </c>
      <c r="AA278" s="25">
        <v>702</v>
      </c>
      <c r="AB278" s="26">
        <f t="shared" si="255"/>
        <v>1354</v>
      </c>
      <c r="AC278" s="24">
        <v>1043</v>
      </c>
      <c r="AD278" s="25">
        <v>966</v>
      </c>
      <c r="AE278" s="26">
        <f t="shared" si="256"/>
        <v>2009</v>
      </c>
      <c r="AF278" s="24">
        <v>220</v>
      </c>
      <c r="AG278" s="25">
        <v>228</v>
      </c>
      <c r="AH278" s="26">
        <f t="shared" si="257"/>
        <v>448</v>
      </c>
    </row>
    <row r="279" spans="1:36" s="27" customFormat="1" x14ac:dyDescent="0.2">
      <c r="A279" s="23">
        <v>37561</v>
      </c>
      <c r="B279" s="24">
        <f t="shared" si="246"/>
        <v>16855</v>
      </c>
      <c r="C279" s="25">
        <f t="shared" si="246"/>
        <v>15700</v>
      </c>
      <c r="D279" s="26">
        <f t="shared" si="247"/>
        <v>32555</v>
      </c>
      <c r="E279" s="24">
        <v>4598</v>
      </c>
      <c r="F279" s="25">
        <v>4244</v>
      </c>
      <c r="G279" s="26">
        <f t="shared" si="248"/>
        <v>8842</v>
      </c>
      <c r="H279" s="24">
        <v>1258</v>
      </c>
      <c r="I279" s="25">
        <v>1252</v>
      </c>
      <c r="J279" s="26">
        <f t="shared" si="249"/>
        <v>2510</v>
      </c>
      <c r="K279" s="24">
        <v>1461</v>
      </c>
      <c r="L279" s="25">
        <v>1282</v>
      </c>
      <c r="M279" s="26">
        <f t="shared" si="250"/>
        <v>2743</v>
      </c>
      <c r="N279" s="24">
        <v>1066</v>
      </c>
      <c r="O279" s="25">
        <v>971</v>
      </c>
      <c r="P279" s="26">
        <f t="shared" si="251"/>
        <v>2037</v>
      </c>
      <c r="Q279" s="24">
        <v>5550</v>
      </c>
      <c r="R279" s="25">
        <v>5047</v>
      </c>
      <c r="S279" s="26">
        <f t="shared" si="252"/>
        <v>10597</v>
      </c>
      <c r="T279" s="24">
        <v>646</v>
      </c>
      <c r="U279" s="25">
        <v>640</v>
      </c>
      <c r="V279" s="26">
        <f t="shared" si="253"/>
        <v>1286</v>
      </c>
      <c r="W279" s="24">
        <v>708</v>
      </c>
      <c r="X279" s="25">
        <v>689</v>
      </c>
      <c r="Y279" s="26">
        <f t="shared" si="254"/>
        <v>1397</v>
      </c>
      <c r="Z279" s="24">
        <v>643</v>
      </c>
      <c r="AA279" s="25">
        <v>645</v>
      </c>
      <c r="AB279" s="26">
        <f t="shared" si="255"/>
        <v>1288</v>
      </c>
      <c r="AC279" s="24">
        <v>755</v>
      </c>
      <c r="AD279" s="25">
        <v>775</v>
      </c>
      <c r="AE279" s="26">
        <f t="shared" si="256"/>
        <v>1530</v>
      </c>
      <c r="AF279" s="24">
        <v>170</v>
      </c>
      <c r="AG279" s="25">
        <v>155</v>
      </c>
      <c r="AH279" s="26">
        <f t="shared" si="257"/>
        <v>325</v>
      </c>
    </row>
    <row r="280" spans="1:36" s="32" customFormat="1" ht="12" thickBot="1" x14ac:dyDescent="0.25">
      <c r="A280" s="28">
        <v>37591</v>
      </c>
      <c r="B280" s="29">
        <f t="shared" si="246"/>
        <v>24403</v>
      </c>
      <c r="C280" s="30">
        <f t="shared" si="246"/>
        <v>30362</v>
      </c>
      <c r="D280" s="31">
        <f t="shared" si="247"/>
        <v>54765</v>
      </c>
      <c r="E280" s="29">
        <v>5315</v>
      </c>
      <c r="F280" s="30">
        <v>5482</v>
      </c>
      <c r="G280" s="31">
        <f t="shared" si="248"/>
        <v>10797</v>
      </c>
      <c r="H280" s="29">
        <v>1295</v>
      </c>
      <c r="I280" s="30">
        <v>1349</v>
      </c>
      <c r="J280" s="31">
        <f t="shared" si="249"/>
        <v>2644</v>
      </c>
      <c r="K280" s="29">
        <v>1357</v>
      </c>
      <c r="L280" s="30">
        <v>1420</v>
      </c>
      <c r="M280" s="31">
        <f t="shared" si="250"/>
        <v>2777</v>
      </c>
      <c r="N280" s="29">
        <v>1106</v>
      </c>
      <c r="O280" s="30">
        <v>1059</v>
      </c>
      <c r="P280" s="31">
        <f t="shared" si="251"/>
        <v>2165</v>
      </c>
      <c r="Q280" s="29">
        <v>12130</v>
      </c>
      <c r="R280" s="30">
        <v>17770</v>
      </c>
      <c r="S280" s="31">
        <f t="shared" si="252"/>
        <v>29900</v>
      </c>
      <c r="T280" s="29">
        <v>748</v>
      </c>
      <c r="U280" s="30">
        <v>726</v>
      </c>
      <c r="V280" s="31">
        <f t="shared" si="253"/>
        <v>1474</v>
      </c>
      <c r="W280" s="29">
        <v>766</v>
      </c>
      <c r="X280" s="30">
        <v>788</v>
      </c>
      <c r="Y280" s="31">
        <f t="shared" si="254"/>
        <v>1554</v>
      </c>
      <c r="Z280" s="29">
        <v>693</v>
      </c>
      <c r="AA280" s="30">
        <v>738</v>
      </c>
      <c r="AB280" s="31">
        <f t="shared" si="255"/>
        <v>1431</v>
      </c>
      <c r="AC280" s="29">
        <v>802</v>
      </c>
      <c r="AD280" s="30">
        <v>822</v>
      </c>
      <c r="AE280" s="31">
        <f t="shared" si="256"/>
        <v>1624</v>
      </c>
      <c r="AF280" s="29">
        <v>191</v>
      </c>
      <c r="AG280" s="30">
        <v>208</v>
      </c>
      <c r="AH280" s="31">
        <f t="shared" si="257"/>
        <v>399</v>
      </c>
      <c r="AJ280" s="20">
        <f>+SUM(AE269:AE280)</f>
        <v>23104</v>
      </c>
    </row>
    <row r="281" spans="1:36" s="27" customFormat="1" x14ac:dyDescent="0.2">
      <c r="A281" s="23">
        <v>37622</v>
      </c>
      <c r="B281" s="24">
        <f t="shared" si="246"/>
        <v>31698</v>
      </c>
      <c r="C281" s="25">
        <f t="shared" si="246"/>
        <v>27934</v>
      </c>
      <c r="D281" s="26">
        <f>C281+B281</f>
        <v>59632</v>
      </c>
      <c r="E281" s="24">
        <v>4369</v>
      </c>
      <c r="F281" s="25">
        <v>4088</v>
      </c>
      <c r="G281" s="26">
        <f>F281+E281</f>
        <v>8457</v>
      </c>
      <c r="H281" s="24">
        <v>1222</v>
      </c>
      <c r="I281" s="25">
        <v>1149</v>
      </c>
      <c r="J281" s="26">
        <f>I281+H281</f>
        <v>2371</v>
      </c>
      <c r="K281" s="24">
        <v>1197</v>
      </c>
      <c r="L281" s="25">
        <v>1009</v>
      </c>
      <c r="M281" s="26">
        <f>L281+K281</f>
        <v>2206</v>
      </c>
      <c r="N281" s="24">
        <v>968</v>
      </c>
      <c r="O281" s="25">
        <v>955</v>
      </c>
      <c r="P281" s="26">
        <f>O281+N281</f>
        <v>1923</v>
      </c>
      <c r="Q281" s="24">
        <v>21209</v>
      </c>
      <c r="R281" s="25">
        <v>18077</v>
      </c>
      <c r="S281" s="26">
        <f>R281+Q281</f>
        <v>39286</v>
      </c>
      <c r="T281" s="24">
        <v>509</v>
      </c>
      <c r="U281" s="25">
        <v>587</v>
      </c>
      <c r="V281" s="26">
        <f>U281+T281</f>
        <v>1096</v>
      </c>
      <c r="W281" s="24">
        <v>700</v>
      </c>
      <c r="X281" s="25">
        <v>621</v>
      </c>
      <c r="Y281" s="26">
        <f>X281+W281</f>
        <v>1321</v>
      </c>
      <c r="Z281" s="24">
        <v>602</v>
      </c>
      <c r="AA281" s="25">
        <v>636</v>
      </c>
      <c r="AB281" s="26">
        <f>AA281+Z281</f>
        <v>1238</v>
      </c>
      <c r="AC281" s="24">
        <v>780</v>
      </c>
      <c r="AD281" s="25">
        <v>640</v>
      </c>
      <c r="AE281" s="26">
        <f>AD281+AC281</f>
        <v>1420</v>
      </c>
      <c r="AF281" s="24">
        <v>142</v>
      </c>
      <c r="AG281" s="25">
        <v>172</v>
      </c>
      <c r="AH281" s="26">
        <f>AG281+AF281</f>
        <v>314</v>
      </c>
    </row>
    <row r="282" spans="1:36" s="27" customFormat="1" x14ac:dyDescent="0.2">
      <c r="A282" s="23">
        <v>37653</v>
      </c>
      <c r="B282" s="24">
        <f t="shared" si="246"/>
        <v>31472</v>
      </c>
      <c r="C282" s="25">
        <f t="shared" si="246"/>
        <v>32836</v>
      </c>
      <c r="D282" s="26">
        <f t="shared" ref="D282:D292" si="258">C282+B282</f>
        <v>64308</v>
      </c>
      <c r="E282" s="24">
        <v>4216</v>
      </c>
      <c r="F282" s="25">
        <v>3969</v>
      </c>
      <c r="G282" s="26">
        <f t="shared" ref="G282:G292" si="259">F282+E282</f>
        <v>8185</v>
      </c>
      <c r="H282" s="24">
        <v>1060</v>
      </c>
      <c r="I282" s="25">
        <v>1022</v>
      </c>
      <c r="J282" s="26">
        <f t="shared" ref="J282:J292" si="260">I282+H282</f>
        <v>2082</v>
      </c>
      <c r="K282" s="24">
        <v>1118</v>
      </c>
      <c r="L282" s="25">
        <v>1097</v>
      </c>
      <c r="M282" s="26">
        <f t="shared" ref="M282:M292" si="261">L282+K282</f>
        <v>2215</v>
      </c>
      <c r="N282" s="24">
        <v>1019</v>
      </c>
      <c r="O282" s="25">
        <v>977</v>
      </c>
      <c r="P282" s="26">
        <f t="shared" ref="P282:P292" si="262">O282+N282</f>
        <v>1996</v>
      </c>
      <c r="Q282" s="24">
        <v>21511</v>
      </c>
      <c r="R282" s="25">
        <v>23240</v>
      </c>
      <c r="S282" s="26">
        <f t="shared" ref="S282:S292" si="263">R282+Q282</f>
        <v>44751</v>
      </c>
      <c r="T282" s="24">
        <v>545</v>
      </c>
      <c r="U282" s="25">
        <v>524</v>
      </c>
      <c r="V282" s="26">
        <f t="shared" ref="V282:V292" si="264">U282+T282</f>
        <v>1069</v>
      </c>
      <c r="W282" s="24">
        <v>686</v>
      </c>
      <c r="X282" s="25">
        <v>705</v>
      </c>
      <c r="Y282" s="26">
        <f t="shared" ref="Y282:Y292" si="265">X282+W282</f>
        <v>1391</v>
      </c>
      <c r="Z282" s="24">
        <v>524</v>
      </c>
      <c r="AA282" s="25">
        <v>506</v>
      </c>
      <c r="AB282" s="26">
        <f t="shared" ref="AB282:AB292" si="266">AA282+Z282</f>
        <v>1030</v>
      </c>
      <c r="AC282" s="24">
        <v>601</v>
      </c>
      <c r="AD282" s="25">
        <v>619</v>
      </c>
      <c r="AE282" s="26">
        <f t="shared" ref="AE282:AE292" si="267">AD282+AC282</f>
        <v>1220</v>
      </c>
      <c r="AF282" s="24">
        <v>192</v>
      </c>
      <c r="AG282" s="25">
        <v>177</v>
      </c>
      <c r="AH282" s="26">
        <f t="shared" ref="AH282:AH292" si="268">AG282+AF282</f>
        <v>369</v>
      </c>
    </row>
    <row r="283" spans="1:36" s="27" customFormat="1" x14ac:dyDescent="0.2">
      <c r="A283" s="23">
        <v>37681</v>
      </c>
      <c r="B283" s="24">
        <f t="shared" si="246"/>
        <v>36263</v>
      </c>
      <c r="C283" s="25">
        <f t="shared" si="246"/>
        <v>32484</v>
      </c>
      <c r="D283" s="26">
        <f t="shared" si="258"/>
        <v>68747</v>
      </c>
      <c r="E283" s="24">
        <v>4688</v>
      </c>
      <c r="F283" s="25">
        <v>4690</v>
      </c>
      <c r="G283" s="26">
        <f t="shared" si="259"/>
        <v>9378</v>
      </c>
      <c r="H283" s="24">
        <v>1018</v>
      </c>
      <c r="I283" s="25">
        <v>1029</v>
      </c>
      <c r="J283" s="26">
        <f t="shared" si="260"/>
        <v>2047</v>
      </c>
      <c r="K283" s="24">
        <v>1238</v>
      </c>
      <c r="L283" s="25">
        <v>1186</v>
      </c>
      <c r="M283" s="26">
        <f t="shared" si="261"/>
        <v>2424</v>
      </c>
      <c r="N283" s="24">
        <v>1087</v>
      </c>
      <c r="O283" s="25">
        <v>1020</v>
      </c>
      <c r="P283" s="26">
        <f t="shared" si="262"/>
        <v>2107</v>
      </c>
      <c r="Q283" s="24">
        <v>25469</v>
      </c>
      <c r="R283" s="25">
        <v>21798</v>
      </c>
      <c r="S283" s="26">
        <f t="shared" si="263"/>
        <v>47267</v>
      </c>
      <c r="T283" s="24">
        <v>618</v>
      </c>
      <c r="U283" s="25">
        <v>586</v>
      </c>
      <c r="V283" s="26">
        <f t="shared" si="264"/>
        <v>1204</v>
      </c>
      <c r="W283" s="24">
        <v>689</v>
      </c>
      <c r="X283" s="25">
        <v>696</v>
      </c>
      <c r="Y283" s="26">
        <f t="shared" si="265"/>
        <v>1385</v>
      </c>
      <c r="Z283" s="24">
        <v>543</v>
      </c>
      <c r="AA283" s="25">
        <v>608</v>
      </c>
      <c r="AB283" s="26">
        <f t="shared" si="266"/>
        <v>1151</v>
      </c>
      <c r="AC283" s="24">
        <v>678</v>
      </c>
      <c r="AD283" s="25">
        <v>657</v>
      </c>
      <c r="AE283" s="26">
        <f t="shared" si="267"/>
        <v>1335</v>
      </c>
      <c r="AF283" s="24">
        <v>235</v>
      </c>
      <c r="AG283" s="25">
        <v>214</v>
      </c>
      <c r="AH283" s="26">
        <f t="shared" si="268"/>
        <v>449</v>
      </c>
    </row>
    <row r="284" spans="1:36" s="27" customFormat="1" x14ac:dyDescent="0.2">
      <c r="A284" s="23">
        <v>37712</v>
      </c>
      <c r="B284" s="24">
        <f t="shared" si="246"/>
        <v>16736</v>
      </c>
      <c r="C284" s="25">
        <f t="shared" si="246"/>
        <v>15775</v>
      </c>
      <c r="D284" s="26">
        <f t="shared" si="258"/>
        <v>32511</v>
      </c>
      <c r="E284" s="24">
        <v>4207</v>
      </c>
      <c r="F284" s="25">
        <v>4117</v>
      </c>
      <c r="G284" s="26">
        <f t="shared" si="259"/>
        <v>8324</v>
      </c>
      <c r="H284" s="24">
        <v>985</v>
      </c>
      <c r="I284" s="25">
        <v>966</v>
      </c>
      <c r="J284" s="26">
        <f t="shared" si="260"/>
        <v>1951</v>
      </c>
      <c r="K284" s="24">
        <v>1153</v>
      </c>
      <c r="L284" s="25">
        <v>1169</v>
      </c>
      <c r="M284" s="26">
        <f t="shared" si="261"/>
        <v>2322</v>
      </c>
      <c r="N284" s="24">
        <v>1091</v>
      </c>
      <c r="O284" s="25">
        <v>1118</v>
      </c>
      <c r="P284" s="26">
        <f t="shared" si="262"/>
        <v>2209</v>
      </c>
      <c r="Q284" s="24">
        <v>6387</v>
      </c>
      <c r="R284" s="25">
        <v>5471</v>
      </c>
      <c r="S284" s="26">
        <f t="shared" si="263"/>
        <v>11858</v>
      </c>
      <c r="T284" s="24">
        <v>577</v>
      </c>
      <c r="U284" s="25">
        <v>578</v>
      </c>
      <c r="V284" s="26">
        <f t="shared" si="264"/>
        <v>1155</v>
      </c>
      <c r="W284" s="24">
        <v>782</v>
      </c>
      <c r="X284" s="25">
        <v>736</v>
      </c>
      <c r="Y284" s="26">
        <f t="shared" si="265"/>
        <v>1518</v>
      </c>
      <c r="Z284" s="24">
        <v>641</v>
      </c>
      <c r="AA284" s="25">
        <v>637</v>
      </c>
      <c r="AB284" s="26">
        <f t="shared" si="266"/>
        <v>1278</v>
      </c>
      <c r="AC284" s="24">
        <v>698</v>
      </c>
      <c r="AD284" s="25">
        <v>752</v>
      </c>
      <c r="AE284" s="26">
        <f t="shared" si="267"/>
        <v>1450</v>
      </c>
      <c r="AF284" s="24">
        <v>215</v>
      </c>
      <c r="AG284" s="25">
        <v>231</v>
      </c>
      <c r="AH284" s="26">
        <f t="shared" si="268"/>
        <v>446</v>
      </c>
    </row>
    <row r="285" spans="1:36" s="27" customFormat="1" x14ac:dyDescent="0.2">
      <c r="A285" s="23">
        <v>37742</v>
      </c>
      <c r="B285" s="24">
        <f t="shared" si="246"/>
        <v>19035</v>
      </c>
      <c r="C285" s="25">
        <f t="shared" si="246"/>
        <v>20014</v>
      </c>
      <c r="D285" s="26">
        <f t="shared" si="258"/>
        <v>39049</v>
      </c>
      <c r="E285" s="24">
        <v>4651</v>
      </c>
      <c r="F285" s="25">
        <v>4725</v>
      </c>
      <c r="G285" s="26">
        <f t="shared" si="259"/>
        <v>9376</v>
      </c>
      <c r="H285" s="24">
        <v>1030</v>
      </c>
      <c r="I285" s="25">
        <v>918</v>
      </c>
      <c r="J285" s="26">
        <f t="shared" si="260"/>
        <v>1948</v>
      </c>
      <c r="K285" s="24">
        <v>1580</v>
      </c>
      <c r="L285" s="25">
        <v>1543</v>
      </c>
      <c r="M285" s="26">
        <f t="shared" si="261"/>
        <v>3123</v>
      </c>
      <c r="N285" s="24">
        <v>1177</v>
      </c>
      <c r="O285" s="25">
        <v>1120</v>
      </c>
      <c r="P285" s="26">
        <f t="shared" si="262"/>
        <v>2297</v>
      </c>
      <c r="Q285" s="24">
        <v>7138</v>
      </c>
      <c r="R285" s="25">
        <v>8082</v>
      </c>
      <c r="S285" s="26">
        <f t="shared" si="263"/>
        <v>15220</v>
      </c>
      <c r="T285" s="24">
        <v>632</v>
      </c>
      <c r="U285" s="25">
        <v>675</v>
      </c>
      <c r="V285" s="26">
        <f t="shared" si="264"/>
        <v>1307</v>
      </c>
      <c r="W285" s="24">
        <v>952</v>
      </c>
      <c r="X285" s="25">
        <v>916</v>
      </c>
      <c r="Y285" s="26">
        <f t="shared" si="265"/>
        <v>1868</v>
      </c>
      <c r="Z285" s="24">
        <v>770</v>
      </c>
      <c r="AA285" s="25">
        <v>840</v>
      </c>
      <c r="AB285" s="26">
        <f t="shared" si="266"/>
        <v>1610</v>
      </c>
      <c r="AC285" s="24">
        <v>871</v>
      </c>
      <c r="AD285" s="25">
        <v>936</v>
      </c>
      <c r="AE285" s="26">
        <f t="shared" si="267"/>
        <v>1807</v>
      </c>
      <c r="AF285" s="24">
        <v>234</v>
      </c>
      <c r="AG285" s="25">
        <v>259</v>
      </c>
      <c r="AH285" s="26">
        <f t="shared" si="268"/>
        <v>493</v>
      </c>
    </row>
    <row r="286" spans="1:36" s="27" customFormat="1" x14ac:dyDescent="0.2">
      <c r="A286" s="23">
        <v>37773</v>
      </c>
      <c r="B286" s="24">
        <f t="shared" si="246"/>
        <v>33328</v>
      </c>
      <c r="C286" s="25">
        <f t="shared" si="246"/>
        <v>38580</v>
      </c>
      <c r="D286" s="26">
        <f t="shared" si="258"/>
        <v>71908</v>
      </c>
      <c r="E286" s="24">
        <v>5176</v>
      </c>
      <c r="F286" s="25">
        <v>5159</v>
      </c>
      <c r="G286" s="26">
        <f t="shared" si="259"/>
        <v>10335</v>
      </c>
      <c r="H286" s="24">
        <v>1102</v>
      </c>
      <c r="I286" s="25">
        <v>1182</v>
      </c>
      <c r="J286" s="26">
        <f t="shared" si="260"/>
        <v>2284</v>
      </c>
      <c r="K286" s="24">
        <v>2083</v>
      </c>
      <c r="L286" s="25">
        <v>2345</v>
      </c>
      <c r="M286" s="26">
        <f t="shared" si="261"/>
        <v>4428</v>
      </c>
      <c r="N286" s="24">
        <v>1258</v>
      </c>
      <c r="O286" s="25">
        <v>1345</v>
      </c>
      <c r="P286" s="26">
        <f t="shared" si="262"/>
        <v>2603</v>
      </c>
      <c r="Q286" s="24">
        <v>20070</v>
      </c>
      <c r="R286" s="25">
        <v>24579</v>
      </c>
      <c r="S286" s="26">
        <f t="shared" si="263"/>
        <v>44649</v>
      </c>
      <c r="T286" s="24">
        <v>712</v>
      </c>
      <c r="U286" s="25">
        <v>679</v>
      </c>
      <c r="V286" s="26">
        <f t="shared" si="264"/>
        <v>1391</v>
      </c>
      <c r="W286" s="24">
        <v>907</v>
      </c>
      <c r="X286" s="25">
        <v>1090</v>
      </c>
      <c r="Y286" s="26">
        <f t="shared" si="265"/>
        <v>1997</v>
      </c>
      <c r="Z286" s="24">
        <v>691</v>
      </c>
      <c r="AA286" s="25">
        <v>738</v>
      </c>
      <c r="AB286" s="26">
        <f t="shared" si="266"/>
        <v>1429</v>
      </c>
      <c r="AC286" s="24">
        <v>1075</v>
      </c>
      <c r="AD286" s="25">
        <v>1187</v>
      </c>
      <c r="AE286" s="26">
        <f t="shared" si="267"/>
        <v>2262</v>
      </c>
      <c r="AF286" s="24">
        <v>254</v>
      </c>
      <c r="AG286" s="25">
        <v>276</v>
      </c>
      <c r="AH286" s="26">
        <f t="shared" si="268"/>
        <v>530</v>
      </c>
    </row>
    <row r="287" spans="1:36" s="27" customFormat="1" x14ac:dyDescent="0.2">
      <c r="A287" s="23">
        <v>37803</v>
      </c>
      <c r="B287" s="24">
        <f t="shared" si="246"/>
        <v>46894</v>
      </c>
      <c r="C287" s="25">
        <f t="shared" si="246"/>
        <v>48833</v>
      </c>
      <c r="D287" s="26">
        <f t="shared" si="258"/>
        <v>95727</v>
      </c>
      <c r="E287" s="24">
        <v>5037</v>
      </c>
      <c r="F287" s="25">
        <v>5195</v>
      </c>
      <c r="G287" s="26">
        <f t="shared" si="259"/>
        <v>10232</v>
      </c>
      <c r="H287" s="24">
        <v>1400</v>
      </c>
      <c r="I287" s="25">
        <v>1349</v>
      </c>
      <c r="J287" s="26">
        <f t="shared" si="260"/>
        <v>2749</v>
      </c>
      <c r="K287" s="24">
        <v>2452</v>
      </c>
      <c r="L287" s="25">
        <v>2477</v>
      </c>
      <c r="M287" s="26">
        <f t="shared" si="261"/>
        <v>4929</v>
      </c>
      <c r="N287" s="24">
        <v>1324</v>
      </c>
      <c r="O287" s="25">
        <v>1348</v>
      </c>
      <c r="P287" s="26">
        <f t="shared" si="262"/>
        <v>2672</v>
      </c>
      <c r="Q287" s="24">
        <v>32587</v>
      </c>
      <c r="R287" s="25">
        <v>34281</v>
      </c>
      <c r="S287" s="26">
        <f t="shared" si="263"/>
        <v>66868</v>
      </c>
      <c r="T287" s="24">
        <v>681</v>
      </c>
      <c r="U287" s="25">
        <v>731</v>
      </c>
      <c r="V287" s="26">
        <f t="shared" si="264"/>
        <v>1412</v>
      </c>
      <c r="W287" s="24">
        <v>1195</v>
      </c>
      <c r="X287" s="25">
        <v>1136</v>
      </c>
      <c r="Y287" s="26">
        <f t="shared" si="265"/>
        <v>2331</v>
      </c>
      <c r="Z287" s="24">
        <v>676</v>
      </c>
      <c r="AA287" s="25">
        <v>685</v>
      </c>
      <c r="AB287" s="26">
        <f t="shared" si="266"/>
        <v>1361</v>
      </c>
      <c r="AC287" s="24">
        <v>1306</v>
      </c>
      <c r="AD287" s="25">
        <v>1361</v>
      </c>
      <c r="AE287" s="26">
        <f t="shared" si="267"/>
        <v>2667</v>
      </c>
      <c r="AF287" s="24">
        <v>236</v>
      </c>
      <c r="AG287" s="25">
        <v>270</v>
      </c>
      <c r="AH287" s="26">
        <f t="shared" si="268"/>
        <v>506</v>
      </c>
    </row>
    <row r="288" spans="1:36" s="27" customFormat="1" x14ac:dyDescent="0.2">
      <c r="A288" s="23">
        <v>37834</v>
      </c>
      <c r="B288" s="24">
        <f t="shared" si="246"/>
        <v>53218</v>
      </c>
      <c r="C288" s="25">
        <f t="shared" si="246"/>
        <v>49126</v>
      </c>
      <c r="D288" s="26">
        <f t="shared" si="258"/>
        <v>102344</v>
      </c>
      <c r="E288" s="24">
        <v>6399</v>
      </c>
      <c r="F288" s="25">
        <v>6077</v>
      </c>
      <c r="G288" s="26">
        <f t="shared" si="259"/>
        <v>12476</v>
      </c>
      <c r="H288" s="24">
        <v>1236</v>
      </c>
      <c r="I288" s="25">
        <v>1236</v>
      </c>
      <c r="J288" s="26">
        <f t="shared" si="260"/>
        <v>2472</v>
      </c>
      <c r="K288" s="24">
        <v>2651</v>
      </c>
      <c r="L288" s="25">
        <v>2584</v>
      </c>
      <c r="M288" s="26">
        <f t="shared" si="261"/>
        <v>5235</v>
      </c>
      <c r="N288" s="24">
        <v>1202</v>
      </c>
      <c r="O288" s="25">
        <v>1205</v>
      </c>
      <c r="P288" s="26">
        <f t="shared" si="262"/>
        <v>2407</v>
      </c>
      <c r="Q288" s="24">
        <v>37476</v>
      </c>
      <c r="R288" s="25">
        <v>33959</v>
      </c>
      <c r="S288" s="26">
        <f t="shared" si="263"/>
        <v>71435</v>
      </c>
      <c r="T288" s="24">
        <v>674</v>
      </c>
      <c r="U288" s="25">
        <v>714</v>
      </c>
      <c r="V288" s="26">
        <f t="shared" si="264"/>
        <v>1388</v>
      </c>
      <c r="W288" s="24">
        <v>1139</v>
      </c>
      <c r="X288" s="25">
        <v>979</v>
      </c>
      <c r="Y288" s="26">
        <f t="shared" si="265"/>
        <v>2118</v>
      </c>
      <c r="Z288" s="24">
        <v>795</v>
      </c>
      <c r="AA288" s="25">
        <v>812</v>
      </c>
      <c r="AB288" s="26">
        <f t="shared" si="266"/>
        <v>1607</v>
      </c>
      <c r="AC288" s="24">
        <v>1411</v>
      </c>
      <c r="AD288" s="25">
        <v>1337</v>
      </c>
      <c r="AE288" s="26">
        <f t="shared" si="267"/>
        <v>2748</v>
      </c>
      <c r="AF288" s="24">
        <v>235</v>
      </c>
      <c r="AG288" s="25">
        <v>223</v>
      </c>
      <c r="AH288" s="26">
        <f t="shared" si="268"/>
        <v>458</v>
      </c>
    </row>
    <row r="289" spans="1:36" s="27" customFormat="1" x14ac:dyDescent="0.2">
      <c r="A289" s="23">
        <v>37865</v>
      </c>
      <c r="B289" s="24">
        <f t="shared" si="246"/>
        <v>37233</v>
      </c>
      <c r="C289" s="25">
        <f t="shared" si="246"/>
        <v>33094</v>
      </c>
      <c r="D289" s="26">
        <f t="shared" si="258"/>
        <v>70327</v>
      </c>
      <c r="E289" s="24">
        <v>6347</v>
      </c>
      <c r="F289" s="25">
        <v>6242</v>
      </c>
      <c r="G289" s="26">
        <f t="shared" si="259"/>
        <v>12589</v>
      </c>
      <c r="H289" s="24">
        <v>1248</v>
      </c>
      <c r="I289" s="25">
        <v>1215</v>
      </c>
      <c r="J289" s="26">
        <f t="shared" si="260"/>
        <v>2463</v>
      </c>
      <c r="K289" s="24">
        <v>2377</v>
      </c>
      <c r="L289" s="25">
        <v>2136</v>
      </c>
      <c r="M289" s="26">
        <f t="shared" si="261"/>
        <v>4513</v>
      </c>
      <c r="N289" s="24">
        <v>1070</v>
      </c>
      <c r="O289" s="25">
        <v>1094</v>
      </c>
      <c r="P289" s="26">
        <f t="shared" si="262"/>
        <v>2164</v>
      </c>
      <c r="Q289" s="24">
        <v>22444</v>
      </c>
      <c r="R289" s="25">
        <v>18701</v>
      </c>
      <c r="S289" s="26">
        <f t="shared" si="263"/>
        <v>41145</v>
      </c>
      <c r="T289" s="24">
        <v>705</v>
      </c>
      <c r="U289" s="25">
        <v>697</v>
      </c>
      <c r="V289" s="26">
        <f t="shared" si="264"/>
        <v>1402</v>
      </c>
      <c r="W289" s="24">
        <v>1025</v>
      </c>
      <c r="X289" s="25">
        <v>993</v>
      </c>
      <c r="Y289" s="26">
        <f t="shared" si="265"/>
        <v>2018</v>
      </c>
      <c r="Z289" s="24">
        <v>745</v>
      </c>
      <c r="AA289" s="25">
        <v>802</v>
      </c>
      <c r="AB289" s="26">
        <f t="shared" si="266"/>
        <v>1547</v>
      </c>
      <c r="AC289" s="24">
        <v>1010</v>
      </c>
      <c r="AD289" s="25">
        <v>952</v>
      </c>
      <c r="AE289" s="26">
        <f t="shared" si="267"/>
        <v>1962</v>
      </c>
      <c r="AF289" s="24">
        <v>262</v>
      </c>
      <c r="AG289" s="25">
        <v>262</v>
      </c>
      <c r="AH289" s="26">
        <f t="shared" si="268"/>
        <v>524</v>
      </c>
    </row>
    <row r="290" spans="1:36" s="27" customFormat="1" x14ac:dyDescent="0.2">
      <c r="A290" s="23">
        <v>37895</v>
      </c>
      <c r="B290" s="24">
        <f t="shared" si="246"/>
        <v>21458</v>
      </c>
      <c r="C290" s="25">
        <f t="shared" si="246"/>
        <v>19735</v>
      </c>
      <c r="D290" s="26">
        <f t="shared" si="258"/>
        <v>41193</v>
      </c>
      <c r="E290" s="24">
        <v>5944</v>
      </c>
      <c r="F290" s="25">
        <v>5613</v>
      </c>
      <c r="G290" s="26">
        <f t="shared" si="259"/>
        <v>11557</v>
      </c>
      <c r="H290" s="24">
        <v>1315</v>
      </c>
      <c r="I290" s="25">
        <v>1185</v>
      </c>
      <c r="J290" s="26">
        <f t="shared" si="260"/>
        <v>2500</v>
      </c>
      <c r="K290" s="24">
        <v>1859</v>
      </c>
      <c r="L290" s="25">
        <v>1713</v>
      </c>
      <c r="M290" s="26">
        <f t="shared" si="261"/>
        <v>3572</v>
      </c>
      <c r="N290" s="24">
        <v>1246</v>
      </c>
      <c r="O290" s="25">
        <v>1158</v>
      </c>
      <c r="P290" s="26">
        <f t="shared" si="262"/>
        <v>2404</v>
      </c>
      <c r="Q290" s="24">
        <v>7234</v>
      </c>
      <c r="R290" s="25">
        <v>6407</v>
      </c>
      <c r="S290" s="26">
        <f t="shared" si="263"/>
        <v>13641</v>
      </c>
      <c r="T290" s="24">
        <v>766</v>
      </c>
      <c r="U290" s="25">
        <v>706</v>
      </c>
      <c r="V290" s="26">
        <f t="shared" si="264"/>
        <v>1472</v>
      </c>
      <c r="W290" s="24">
        <v>949</v>
      </c>
      <c r="X290" s="25">
        <v>839</v>
      </c>
      <c r="Y290" s="26">
        <f t="shared" si="265"/>
        <v>1788</v>
      </c>
      <c r="Z290" s="24">
        <v>838</v>
      </c>
      <c r="AA290" s="25">
        <v>860</v>
      </c>
      <c r="AB290" s="26">
        <f t="shared" si="266"/>
        <v>1698</v>
      </c>
      <c r="AC290" s="24">
        <v>1005</v>
      </c>
      <c r="AD290" s="25">
        <v>974</v>
      </c>
      <c r="AE290" s="26">
        <f t="shared" si="267"/>
        <v>1979</v>
      </c>
      <c r="AF290" s="24">
        <v>302</v>
      </c>
      <c r="AG290" s="25">
        <v>280</v>
      </c>
      <c r="AH290" s="26">
        <f t="shared" si="268"/>
        <v>582</v>
      </c>
    </row>
    <row r="291" spans="1:36" s="27" customFormat="1" x14ac:dyDescent="0.2">
      <c r="A291" s="23">
        <v>37926</v>
      </c>
      <c r="B291" s="24">
        <f t="shared" si="246"/>
        <v>17533</v>
      </c>
      <c r="C291" s="25">
        <f t="shared" si="246"/>
        <v>17171</v>
      </c>
      <c r="D291" s="26">
        <f t="shared" si="258"/>
        <v>34704</v>
      </c>
      <c r="E291" s="24">
        <v>5112</v>
      </c>
      <c r="F291" s="25">
        <v>5223</v>
      </c>
      <c r="G291" s="26">
        <f t="shared" si="259"/>
        <v>10335</v>
      </c>
      <c r="H291" s="24">
        <v>1102</v>
      </c>
      <c r="I291" s="25">
        <v>1013</v>
      </c>
      <c r="J291" s="26">
        <f t="shared" si="260"/>
        <v>2115</v>
      </c>
      <c r="K291" s="24">
        <v>1393</v>
      </c>
      <c r="L291" s="25">
        <v>1430</v>
      </c>
      <c r="M291" s="26">
        <f t="shared" si="261"/>
        <v>2823</v>
      </c>
      <c r="N291" s="24">
        <v>1074</v>
      </c>
      <c r="O291" s="25">
        <v>1129</v>
      </c>
      <c r="P291" s="26">
        <f t="shared" si="262"/>
        <v>2203</v>
      </c>
      <c r="Q291" s="24">
        <v>5076</v>
      </c>
      <c r="R291" s="25">
        <v>4852</v>
      </c>
      <c r="S291" s="26">
        <f t="shared" si="263"/>
        <v>9928</v>
      </c>
      <c r="T291" s="24">
        <v>758</v>
      </c>
      <c r="U291" s="25">
        <v>687</v>
      </c>
      <c r="V291" s="26">
        <f t="shared" si="264"/>
        <v>1445</v>
      </c>
      <c r="W291" s="24">
        <v>866</v>
      </c>
      <c r="X291" s="25">
        <v>849</v>
      </c>
      <c r="Y291" s="26">
        <f t="shared" si="265"/>
        <v>1715</v>
      </c>
      <c r="Z291" s="24">
        <v>885</v>
      </c>
      <c r="AA291" s="25">
        <v>836</v>
      </c>
      <c r="AB291" s="26">
        <f t="shared" si="266"/>
        <v>1721</v>
      </c>
      <c r="AC291" s="24">
        <v>996</v>
      </c>
      <c r="AD291" s="25">
        <v>893</v>
      </c>
      <c r="AE291" s="26">
        <f t="shared" si="267"/>
        <v>1889</v>
      </c>
      <c r="AF291" s="24">
        <v>271</v>
      </c>
      <c r="AG291" s="25">
        <v>259</v>
      </c>
      <c r="AH291" s="26">
        <f t="shared" si="268"/>
        <v>530</v>
      </c>
    </row>
    <row r="292" spans="1:36" s="32" customFormat="1" ht="12" thickBot="1" x14ac:dyDescent="0.25">
      <c r="A292" s="28">
        <v>37956</v>
      </c>
      <c r="B292" s="29">
        <f t="shared" si="246"/>
        <v>24309</v>
      </c>
      <c r="C292" s="30">
        <f t="shared" si="246"/>
        <v>29836</v>
      </c>
      <c r="D292" s="31">
        <f t="shared" si="258"/>
        <v>54145</v>
      </c>
      <c r="E292" s="29">
        <v>5747</v>
      </c>
      <c r="F292" s="30">
        <v>5836</v>
      </c>
      <c r="G292" s="31">
        <f t="shared" si="259"/>
        <v>11583</v>
      </c>
      <c r="H292" s="29">
        <v>1258</v>
      </c>
      <c r="I292" s="30">
        <v>1311</v>
      </c>
      <c r="J292" s="31">
        <f t="shared" si="260"/>
        <v>2569</v>
      </c>
      <c r="K292" s="29">
        <v>1224</v>
      </c>
      <c r="L292" s="30">
        <v>1294</v>
      </c>
      <c r="M292" s="31">
        <f t="shared" si="261"/>
        <v>2518</v>
      </c>
      <c r="N292" s="29">
        <v>1073</v>
      </c>
      <c r="O292" s="30">
        <v>1118</v>
      </c>
      <c r="P292" s="31">
        <f t="shared" si="262"/>
        <v>2191</v>
      </c>
      <c r="Q292" s="29">
        <v>10929</v>
      </c>
      <c r="R292" s="30">
        <v>16459</v>
      </c>
      <c r="S292" s="31">
        <f t="shared" si="263"/>
        <v>27388</v>
      </c>
      <c r="T292" s="29">
        <v>919</v>
      </c>
      <c r="U292" s="30">
        <v>717</v>
      </c>
      <c r="V292" s="31">
        <f t="shared" si="264"/>
        <v>1636</v>
      </c>
      <c r="W292" s="29">
        <v>942</v>
      </c>
      <c r="X292" s="30">
        <v>819</v>
      </c>
      <c r="Y292" s="31">
        <f t="shared" si="265"/>
        <v>1761</v>
      </c>
      <c r="Z292" s="29">
        <v>873</v>
      </c>
      <c r="AA292" s="30">
        <v>939</v>
      </c>
      <c r="AB292" s="31">
        <f t="shared" si="266"/>
        <v>1812</v>
      </c>
      <c r="AC292" s="29">
        <v>1019</v>
      </c>
      <c r="AD292" s="30">
        <v>1006</v>
      </c>
      <c r="AE292" s="31">
        <f t="shared" si="267"/>
        <v>2025</v>
      </c>
      <c r="AF292" s="29">
        <v>325</v>
      </c>
      <c r="AG292" s="30">
        <v>337</v>
      </c>
      <c r="AH292" s="31">
        <f t="shared" si="268"/>
        <v>662</v>
      </c>
      <c r="AJ292" s="20">
        <f>+SUM(AE281:AE292)</f>
        <v>22764</v>
      </c>
    </row>
    <row r="293" spans="1:36" s="27" customFormat="1" x14ac:dyDescent="0.2">
      <c r="A293" s="23">
        <v>37987</v>
      </c>
      <c r="B293" s="24">
        <f t="shared" si="246"/>
        <v>30821</v>
      </c>
      <c r="C293" s="25">
        <f t="shared" si="246"/>
        <v>28222</v>
      </c>
      <c r="D293" s="26">
        <f>C293+B293</f>
        <v>59043</v>
      </c>
      <c r="E293" s="24">
        <v>4617</v>
      </c>
      <c r="F293" s="25">
        <v>4475</v>
      </c>
      <c r="G293" s="26">
        <f>F293+E293</f>
        <v>9092</v>
      </c>
      <c r="H293" s="24">
        <v>1160</v>
      </c>
      <c r="I293" s="25">
        <v>1121</v>
      </c>
      <c r="J293" s="26">
        <f>I293+H293</f>
        <v>2281</v>
      </c>
      <c r="K293" s="24">
        <v>1079</v>
      </c>
      <c r="L293" s="25">
        <v>1001</v>
      </c>
      <c r="M293" s="26">
        <f>L293+K293</f>
        <v>2080</v>
      </c>
      <c r="N293" s="24">
        <v>1034</v>
      </c>
      <c r="O293" s="25">
        <v>994</v>
      </c>
      <c r="P293" s="26">
        <f>O293+N293</f>
        <v>2028</v>
      </c>
      <c r="Q293" s="24">
        <v>19280</v>
      </c>
      <c r="R293" s="25">
        <v>17197</v>
      </c>
      <c r="S293" s="26">
        <f>R293+Q293</f>
        <v>36477</v>
      </c>
      <c r="T293" s="24">
        <v>627</v>
      </c>
      <c r="U293" s="25">
        <v>723</v>
      </c>
      <c r="V293" s="26">
        <f>U293+T293</f>
        <v>1350</v>
      </c>
      <c r="W293" s="24">
        <v>1009</v>
      </c>
      <c r="X293" s="25">
        <v>918</v>
      </c>
      <c r="Y293" s="26">
        <f>X293+W293</f>
        <v>1927</v>
      </c>
      <c r="Z293" s="24">
        <v>883</v>
      </c>
      <c r="AA293" s="25">
        <v>799</v>
      </c>
      <c r="AB293" s="26">
        <f>AA293+Z293</f>
        <v>1682</v>
      </c>
      <c r="AC293" s="24">
        <v>903</v>
      </c>
      <c r="AD293" s="25">
        <v>794</v>
      </c>
      <c r="AE293" s="26">
        <f>AD293+AC293</f>
        <v>1697</v>
      </c>
      <c r="AF293" s="24">
        <v>229</v>
      </c>
      <c r="AG293" s="25">
        <v>200</v>
      </c>
      <c r="AH293" s="26">
        <f>AG293+AF293</f>
        <v>429</v>
      </c>
    </row>
    <row r="294" spans="1:36" s="27" customFormat="1" x14ac:dyDescent="0.2">
      <c r="A294" s="23">
        <v>38018</v>
      </c>
      <c r="B294" s="24">
        <f t="shared" si="246"/>
        <v>32761</v>
      </c>
      <c r="C294" s="25">
        <f t="shared" si="246"/>
        <v>32917</v>
      </c>
      <c r="D294" s="26">
        <f t="shared" ref="D294:D304" si="269">C294+B294</f>
        <v>65678</v>
      </c>
      <c r="E294" s="24">
        <v>4649</v>
      </c>
      <c r="F294" s="25">
        <v>4516</v>
      </c>
      <c r="G294" s="26">
        <f t="shared" ref="G294:G304" si="270">F294+E294</f>
        <v>9165</v>
      </c>
      <c r="H294" s="24">
        <v>1151</v>
      </c>
      <c r="I294" s="25">
        <v>1156</v>
      </c>
      <c r="J294" s="26">
        <f t="shared" ref="J294:J304" si="271">I294+H294</f>
        <v>2307</v>
      </c>
      <c r="K294" s="24">
        <v>1026</v>
      </c>
      <c r="L294" s="25">
        <v>950</v>
      </c>
      <c r="M294" s="26">
        <f t="shared" ref="M294:M304" si="272">L294+K294</f>
        <v>1976</v>
      </c>
      <c r="N294" s="24">
        <v>1010</v>
      </c>
      <c r="O294" s="25">
        <v>1079</v>
      </c>
      <c r="P294" s="26">
        <f t="shared" ref="P294:P304" si="273">O294+N294</f>
        <v>2089</v>
      </c>
      <c r="Q294" s="24">
        <v>21706</v>
      </c>
      <c r="R294" s="25">
        <v>22021</v>
      </c>
      <c r="S294" s="26">
        <f t="shared" ref="S294:S304" si="274">R294+Q294</f>
        <v>43727</v>
      </c>
      <c r="T294" s="24">
        <v>644</v>
      </c>
      <c r="U294" s="25">
        <v>641</v>
      </c>
      <c r="V294" s="26">
        <f t="shared" ref="V294:V304" si="275">U294+T294</f>
        <v>1285</v>
      </c>
      <c r="W294" s="24">
        <v>745</v>
      </c>
      <c r="X294" s="25">
        <v>740</v>
      </c>
      <c r="Y294" s="26">
        <f t="shared" ref="Y294:Y304" si="276">X294+W294</f>
        <v>1485</v>
      </c>
      <c r="Z294" s="24">
        <v>792</v>
      </c>
      <c r="AA294" s="25">
        <v>792</v>
      </c>
      <c r="AB294" s="26">
        <f t="shared" ref="AB294:AB304" si="277">AA294+Z294</f>
        <v>1584</v>
      </c>
      <c r="AC294" s="24">
        <v>824</v>
      </c>
      <c r="AD294" s="25">
        <v>838</v>
      </c>
      <c r="AE294" s="26">
        <f t="shared" ref="AE294:AE304" si="278">AD294+AC294</f>
        <v>1662</v>
      </c>
      <c r="AF294" s="24">
        <v>214</v>
      </c>
      <c r="AG294" s="25">
        <v>184</v>
      </c>
      <c r="AH294" s="26">
        <f t="shared" ref="AH294:AH304" si="279">AG294+AF294</f>
        <v>398</v>
      </c>
    </row>
    <row r="295" spans="1:36" s="27" customFormat="1" x14ac:dyDescent="0.2">
      <c r="A295" s="23">
        <v>38047</v>
      </c>
      <c r="B295" s="24">
        <f t="shared" si="246"/>
        <v>35152</v>
      </c>
      <c r="C295" s="25">
        <f t="shared" si="246"/>
        <v>31707</v>
      </c>
      <c r="D295" s="26">
        <f t="shared" si="269"/>
        <v>66859</v>
      </c>
      <c r="E295" s="24">
        <v>5140</v>
      </c>
      <c r="F295" s="25">
        <v>5223</v>
      </c>
      <c r="G295" s="26">
        <f t="shared" si="270"/>
        <v>10363</v>
      </c>
      <c r="H295" s="24">
        <v>1308</v>
      </c>
      <c r="I295" s="25">
        <v>1282</v>
      </c>
      <c r="J295" s="26">
        <f t="shared" si="271"/>
        <v>2590</v>
      </c>
      <c r="K295" s="24">
        <v>1112</v>
      </c>
      <c r="L295" s="25">
        <v>1121</v>
      </c>
      <c r="M295" s="26">
        <f t="shared" si="272"/>
        <v>2233</v>
      </c>
      <c r="N295" s="24">
        <v>1078</v>
      </c>
      <c r="O295" s="25">
        <v>1053</v>
      </c>
      <c r="P295" s="26">
        <f t="shared" si="273"/>
        <v>2131</v>
      </c>
      <c r="Q295" s="24">
        <v>22770</v>
      </c>
      <c r="R295" s="25">
        <v>19489</v>
      </c>
      <c r="S295" s="26">
        <f t="shared" si="274"/>
        <v>42259</v>
      </c>
      <c r="T295" s="24">
        <v>723</v>
      </c>
      <c r="U295" s="25">
        <v>655</v>
      </c>
      <c r="V295" s="26">
        <f t="shared" si="275"/>
        <v>1378</v>
      </c>
      <c r="W295" s="24">
        <v>964</v>
      </c>
      <c r="X295" s="25">
        <v>892</v>
      </c>
      <c r="Y295" s="26">
        <f t="shared" si="276"/>
        <v>1856</v>
      </c>
      <c r="Z295" s="24">
        <v>877</v>
      </c>
      <c r="AA295" s="25">
        <v>841</v>
      </c>
      <c r="AB295" s="26">
        <f t="shared" si="277"/>
        <v>1718</v>
      </c>
      <c r="AC295" s="24">
        <v>939</v>
      </c>
      <c r="AD295" s="25">
        <v>905</v>
      </c>
      <c r="AE295" s="26">
        <f t="shared" si="278"/>
        <v>1844</v>
      </c>
      <c r="AF295" s="24">
        <v>241</v>
      </c>
      <c r="AG295" s="25">
        <v>246</v>
      </c>
      <c r="AH295" s="26">
        <f t="shared" si="279"/>
        <v>487</v>
      </c>
    </row>
    <row r="296" spans="1:36" s="27" customFormat="1" x14ac:dyDescent="0.2">
      <c r="A296" s="23">
        <v>38078</v>
      </c>
      <c r="B296" s="24">
        <f t="shared" si="246"/>
        <v>18887</v>
      </c>
      <c r="C296" s="25">
        <f t="shared" si="246"/>
        <v>17973</v>
      </c>
      <c r="D296" s="26">
        <f t="shared" si="269"/>
        <v>36860</v>
      </c>
      <c r="E296" s="24">
        <v>5262</v>
      </c>
      <c r="F296" s="25">
        <v>5182</v>
      </c>
      <c r="G296" s="26">
        <f t="shared" si="270"/>
        <v>10444</v>
      </c>
      <c r="H296" s="24">
        <v>1340</v>
      </c>
      <c r="I296" s="25">
        <v>1316</v>
      </c>
      <c r="J296" s="26">
        <f t="shared" si="271"/>
        <v>2656</v>
      </c>
      <c r="K296" s="24">
        <v>1232</v>
      </c>
      <c r="L296" s="25">
        <v>1279</v>
      </c>
      <c r="M296" s="26">
        <f t="shared" si="272"/>
        <v>2511</v>
      </c>
      <c r="N296" s="24">
        <v>1082</v>
      </c>
      <c r="O296" s="25">
        <v>1061</v>
      </c>
      <c r="P296" s="26">
        <f t="shared" si="273"/>
        <v>2143</v>
      </c>
      <c r="Q296" s="24">
        <v>6387</v>
      </c>
      <c r="R296" s="25">
        <v>5471</v>
      </c>
      <c r="S296" s="26">
        <f t="shared" si="274"/>
        <v>11858</v>
      </c>
      <c r="T296" s="24">
        <v>642</v>
      </c>
      <c r="U296" s="25">
        <v>635</v>
      </c>
      <c r="V296" s="26">
        <f t="shared" si="275"/>
        <v>1277</v>
      </c>
      <c r="W296" s="24">
        <v>1004</v>
      </c>
      <c r="X296" s="25">
        <v>1008</v>
      </c>
      <c r="Y296" s="26">
        <f t="shared" si="276"/>
        <v>2012</v>
      </c>
      <c r="Z296" s="24">
        <v>835</v>
      </c>
      <c r="AA296" s="25">
        <v>893</v>
      </c>
      <c r="AB296" s="26">
        <f t="shared" si="277"/>
        <v>1728</v>
      </c>
      <c r="AC296" s="24">
        <v>891</v>
      </c>
      <c r="AD296" s="25">
        <v>921</v>
      </c>
      <c r="AE296" s="26">
        <f t="shared" si="278"/>
        <v>1812</v>
      </c>
      <c r="AF296" s="24">
        <v>212</v>
      </c>
      <c r="AG296" s="25">
        <v>207</v>
      </c>
      <c r="AH296" s="26">
        <f t="shared" si="279"/>
        <v>419</v>
      </c>
    </row>
    <row r="297" spans="1:36" s="27" customFormat="1" x14ac:dyDescent="0.2">
      <c r="A297" s="23">
        <v>38108</v>
      </c>
      <c r="B297" s="24">
        <f t="shared" si="246"/>
        <v>20466</v>
      </c>
      <c r="C297" s="25">
        <f t="shared" si="246"/>
        <v>21552</v>
      </c>
      <c r="D297" s="26">
        <f t="shared" si="269"/>
        <v>42018</v>
      </c>
      <c r="E297" s="24">
        <v>5450</v>
      </c>
      <c r="F297" s="25">
        <v>5713</v>
      </c>
      <c r="G297" s="26">
        <f t="shared" si="270"/>
        <v>11163</v>
      </c>
      <c r="H297" s="24">
        <v>1340</v>
      </c>
      <c r="I297" s="25">
        <v>1316</v>
      </c>
      <c r="J297" s="26">
        <f t="shared" si="271"/>
        <v>2656</v>
      </c>
      <c r="K297" s="24">
        <v>1383</v>
      </c>
      <c r="L297" s="25">
        <v>1443</v>
      </c>
      <c r="M297" s="26">
        <f t="shared" si="272"/>
        <v>2826</v>
      </c>
      <c r="N297" s="24">
        <v>1102</v>
      </c>
      <c r="O297" s="25">
        <v>1118</v>
      </c>
      <c r="P297" s="26">
        <f t="shared" si="273"/>
        <v>2220</v>
      </c>
      <c r="Q297" s="24">
        <v>7337</v>
      </c>
      <c r="R297" s="25">
        <v>8082</v>
      </c>
      <c r="S297" s="26">
        <f t="shared" si="274"/>
        <v>15419</v>
      </c>
      <c r="T297" s="24">
        <v>668</v>
      </c>
      <c r="U297" s="25">
        <v>697</v>
      </c>
      <c r="V297" s="26">
        <f t="shared" si="275"/>
        <v>1365</v>
      </c>
      <c r="W297" s="24">
        <v>987</v>
      </c>
      <c r="X297" s="25">
        <v>994</v>
      </c>
      <c r="Y297" s="26">
        <f t="shared" si="276"/>
        <v>1981</v>
      </c>
      <c r="Z297" s="24">
        <v>971</v>
      </c>
      <c r="AA297" s="25">
        <v>931</v>
      </c>
      <c r="AB297" s="26">
        <f t="shared" si="277"/>
        <v>1902</v>
      </c>
      <c r="AC297" s="24">
        <v>973</v>
      </c>
      <c r="AD297" s="25">
        <v>1008</v>
      </c>
      <c r="AE297" s="26">
        <f t="shared" si="278"/>
        <v>1981</v>
      </c>
      <c r="AF297" s="24">
        <v>255</v>
      </c>
      <c r="AG297" s="25">
        <v>250</v>
      </c>
      <c r="AH297" s="26">
        <f t="shared" si="279"/>
        <v>505</v>
      </c>
    </row>
    <row r="298" spans="1:36" s="27" customFormat="1" x14ac:dyDescent="0.2">
      <c r="A298" s="23">
        <v>38139</v>
      </c>
      <c r="B298" s="24">
        <f t="shared" si="246"/>
        <v>39137</v>
      </c>
      <c r="C298" s="25">
        <f t="shared" si="246"/>
        <v>36458</v>
      </c>
      <c r="D298" s="26">
        <f t="shared" si="269"/>
        <v>75595</v>
      </c>
      <c r="E298" s="24">
        <v>6096</v>
      </c>
      <c r="F298" s="25">
        <v>6065</v>
      </c>
      <c r="G298" s="26">
        <f t="shared" si="270"/>
        <v>12161</v>
      </c>
      <c r="H298" s="24">
        <v>1377</v>
      </c>
      <c r="I298" s="25">
        <v>1271</v>
      </c>
      <c r="J298" s="26">
        <f t="shared" si="271"/>
        <v>2648</v>
      </c>
      <c r="K298" s="24">
        <v>3313</v>
      </c>
      <c r="L298" s="25">
        <v>3507</v>
      </c>
      <c r="M298" s="26">
        <f t="shared" si="272"/>
        <v>6820</v>
      </c>
      <c r="N298" s="24">
        <v>1252</v>
      </c>
      <c r="O298" s="25">
        <v>1325</v>
      </c>
      <c r="P298" s="26">
        <f t="shared" si="273"/>
        <v>2577</v>
      </c>
      <c r="Q298" s="24">
        <v>22959</v>
      </c>
      <c r="R298" s="25">
        <v>19970</v>
      </c>
      <c r="S298" s="26">
        <f t="shared" si="274"/>
        <v>42929</v>
      </c>
      <c r="T298" s="24">
        <v>702</v>
      </c>
      <c r="U298" s="25">
        <v>691</v>
      </c>
      <c r="V298" s="26">
        <f t="shared" si="275"/>
        <v>1393</v>
      </c>
      <c r="W298" s="24">
        <v>1112</v>
      </c>
      <c r="X298" s="25">
        <v>1239</v>
      </c>
      <c r="Y298" s="26">
        <f t="shared" si="276"/>
        <v>2351</v>
      </c>
      <c r="Z298" s="24">
        <v>980</v>
      </c>
      <c r="AA298" s="25">
        <v>952</v>
      </c>
      <c r="AB298" s="26">
        <f t="shared" si="277"/>
        <v>1932</v>
      </c>
      <c r="AC298" s="24">
        <v>1121</v>
      </c>
      <c r="AD298" s="25">
        <v>1214</v>
      </c>
      <c r="AE298" s="26">
        <f t="shared" si="278"/>
        <v>2335</v>
      </c>
      <c r="AF298" s="24">
        <v>225</v>
      </c>
      <c r="AG298" s="25">
        <v>224</v>
      </c>
      <c r="AH298" s="26">
        <f t="shared" si="279"/>
        <v>449</v>
      </c>
    </row>
    <row r="299" spans="1:36" s="27" customFormat="1" x14ac:dyDescent="0.2">
      <c r="A299" s="23">
        <v>38169</v>
      </c>
      <c r="B299" s="24">
        <f t="shared" si="246"/>
        <v>46741</v>
      </c>
      <c r="C299" s="25">
        <f t="shared" si="246"/>
        <v>49687</v>
      </c>
      <c r="D299" s="26">
        <f t="shared" si="269"/>
        <v>96428</v>
      </c>
      <c r="E299" s="24">
        <v>5892</v>
      </c>
      <c r="F299" s="25">
        <v>6022</v>
      </c>
      <c r="G299" s="26">
        <f t="shared" si="270"/>
        <v>11914</v>
      </c>
      <c r="H299" s="24">
        <v>1470</v>
      </c>
      <c r="I299" s="25">
        <v>1465</v>
      </c>
      <c r="J299" s="26">
        <f t="shared" si="271"/>
        <v>2935</v>
      </c>
      <c r="K299" s="24">
        <v>4210</v>
      </c>
      <c r="L299" s="25">
        <v>4318</v>
      </c>
      <c r="M299" s="26">
        <f t="shared" si="272"/>
        <v>8528</v>
      </c>
      <c r="N299" s="24">
        <v>1321</v>
      </c>
      <c r="O299" s="25">
        <v>1300</v>
      </c>
      <c r="P299" s="26">
        <f t="shared" si="273"/>
        <v>2621</v>
      </c>
      <c r="Q299" s="24">
        <v>29370</v>
      </c>
      <c r="R299" s="25">
        <v>32116</v>
      </c>
      <c r="S299" s="26">
        <f t="shared" si="274"/>
        <v>61486</v>
      </c>
      <c r="T299" s="24">
        <v>706</v>
      </c>
      <c r="U299" s="25">
        <v>716</v>
      </c>
      <c r="V299" s="26">
        <f t="shared" si="275"/>
        <v>1422</v>
      </c>
      <c r="W299" s="24">
        <v>1225</v>
      </c>
      <c r="X299" s="25">
        <v>1203</v>
      </c>
      <c r="Y299" s="26">
        <f t="shared" si="276"/>
        <v>2428</v>
      </c>
      <c r="Z299" s="24">
        <v>945</v>
      </c>
      <c r="AA299" s="25">
        <v>969</v>
      </c>
      <c r="AB299" s="26">
        <f t="shared" si="277"/>
        <v>1914</v>
      </c>
      <c r="AC299" s="24">
        <v>1372</v>
      </c>
      <c r="AD299" s="25">
        <v>1381</v>
      </c>
      <c r="AE299" s="26">
        <f t="shared" si="278"/>
        <v>2753</v>
      </c>
      <c r="AF299" s="24">
        <v>230</v>
      </c>
      <c r="AG299" s="25">
        <v>197</v>
      </c>
      <c r="AH299" s="26">
        <f t="shared" si="279"/>
        <v>427</v>
      </c>
    </row>
    <row r="300" spans="1:36" s="27" customFormat="1" x14ac:dyDescent="0.2">
      <c r="A300" s="23">
        <v>38200</v>
      </c>
      <c r="B300" s="24">
        <f t="shared" si="246"/>
        <v>50840</v>
      </c>
      <c r="C300" s="25">
        <f t="shared" si="246"/>
        <v>47004</v>
      </c>
      <c r="D300" s="26">
        <f t="shared" si="269"/>
        <v>97844</v>
      </c>
      <c r="E300" s="24">
        <v>6070</v>
      </c>
      <c r="F300" s="25">
        <v>5967</v>
      </c>
      <c r="G300" s="26">
        <f t="shared" si="270"/>
        <v>12037</v>
      </c>
      <c r="H300" s="24">
        <v>1468</v>
      </c>
      <c r="I300" s="25">
        <v>1358</v>
      </c>
      <c r="J300" s="26">
        <f t="shared" si="271"/>
        <v>2826</v>
      </c>
      <c r="K300" s="24">
        <v>4046</v>
      </c>
      <c r="L300" s="25">
        <v>3617</v>
      </c>
      <c r="M300" s="26">
        <f t="shared" si="272"/>
        <v>7663</v>
      </c>
      <c r="N300" s="24">
        <v>1249</v>
      </c>
      <c r="O300" s="25">
        <v>1317</v>
      </c>
      <c r="P300" s="26">
        <f t="shared" si="273"/>
        <v>2566</v>
      </c>
      <c r="Q300" s="24">
        <v>33159</v>
      </c>
      <c r="R300" s="25">
        <v>30416</v>
      </c>
      <c r="S300" s="26">
        <f t="shared" si="274"/>
        <v>63575</v>
      </c>
      <c r="T300" s="24">
        <v>732</v>
      </c>
      <c r="U300" s="25">
        <v>676</v>
      </c>
      <c r="V300" s="26">
        <f t="shared" si="275"/>
        <v>1408</v>
      </c>
      <c r="W300" s="24">
        <v>1287</v>
      </c>
      <c r="X300" s="25">
        <v>1099</v>
      </c>
      <c r="Y300" s="26">
        <f t="shared" si="276"/>
        <v>2386</v>
      </c>
      <c r="Z300" s="24">
        <v>1156</v>
      </c>
      <c r="AA300" s="25">
        <v>1131</v>
      </c>
      <c r="AB300" s="26">
        <f t="shared" si="277"/>
        <v>2287</v>
      </c>
      <c r="AC300" s="24">
        <v>1421</v>
      </c>
      <c r="AD300" s="25">
        <v>1271</v>
      </c>
      <c r="AE300" s="26">
        <f t="shared" si="278"/>
        <v>2692</v>
      </c>
      <c r="AF300" s="24">
        <v>252</v>
      </c>
      <c r="AG300" s="25">
        <v>152</v>
      </c>
      <c r="AH300" s="26">
        <f t="shared" si="279"/>
        <v>404</v>
      </c>
    </row>
    <row r="301" spans="1:36" s="27" customFormat="1" x14ac:dyDescent="0.2">
      <c r="A301" s="23">
        <v>38231</v>
      </c>
      <c r="B301" s="24">
        <f t="shared" si="246"/>
        <v>37034</v>
      </c>
      <c r="C301" s="25">
        <f t="shared" si="246"/>
        <v>36780</v>
      </c>
      <c r="D301" s="26">
        <f t="shared" si="269"/>
        <v>73814</v>
      </c>
      <c r="E301" s="24">
        <v>5828</v>
      </c>
      <c r="F301" s="25">
        <v>5718</v>
      </c>
      <c r="G301" s="26">
        <f t="shared" si="270"/>
        <v>11546</v>
      </c>
      <c r="H301" s="24">
        <v>1352</v>
      </c>
      <c r="I301" s="25">
        <v>1422</v>
      </c>
      <c r="J301" s="26">
        <f t="shared" si="271"/>
        <v>2774</v>
      </c>
      <c r="K301" s="24">
        <v>3449</v>
      </c>
      <c r="L301" s="25">
        <v>3188</v>
      </c>
      <c r="M301" s="26">
        <f t="shared" si="272"/>
        <v>6637</v>
      </c>
      <c r="N301" s="24">
        <v>1301</v>
      </c>
      <c r="O301" s="25">
        <v>1256</v>
      </c>
      <c r="P301" s="26">
        <f t="shared" si="273"/>
        <v>2557</v>
      </c>
      <c r="Q301" s="24">
        <v>20970</v>
      </c>
      <c r="R301" s="25">
        <v>21063</v>
      </c>
      <c r="S301" s="26">
        <f t="shared" si="274"/>
        <v>42033</v>
      </c>
      <c r="T301" s="24">
        <v>756</v>
      </c>
      <c r="U301" s="25">
        <v>757</v>
      </c>
      <c r="V301" s="26">
        <f t="shared" si="275"/>
        <v>1513</v>
      </c>
      <c r="W301" s="24">
        <v>1089</v>
      </c>
      <c r="X301" s="25">
        <v>1053</v>
      </c>
      <c r="Y301" s="26">
        <f t="shared" si="276"/>
        <v>2142</v>
      </c>
      <c r="Z301" s="24">
        <v>1073</v>
      </c>
      <c r="AA301" s="25">
        <v>1093</v>
      </c>
      <c r="AB301" s="26">
        <f t="shared" si="277"/>
        <v>2166</v>
      </c>
      <c r="AC301" s="24">
        <v>1059</v>
      </c>
      <c r="AD301" s="25">
        <v>1080</v>
      </c>
      <c r="AE301" s="26">
        <f t="shared" si="278"/>
        <v>2139</v>
      </c>
      <c r="AF301" s="24">
        <v>157</v>
      </c>
      <c r="AG301" s="25">
        <v>150</v>
      </c>
      <c r="AH301" s="26">
        <f t="shared" si="279"/>
        <v>307</v>
      </c>
    </row>
    <row r="302" spans="1:36" s="27" customFormat="1" x14ac:dyDescent="0.2">
      <c r="A302" s="23">
        <v>38261</v>
      </c>
      <c r="B302" s="24">
        <f t="shared" si="246"/>
        <v>27962</v>
      </c>
      <c r="C302" s="25">
        <f t="shared" si="246"/>
        <v>34105</v>
      </c>
      <c r="D302" s="26">
        <f t="shared" si="269"/>
        <v>62067</v>
      </c>
      <c r="E302" s="24">
        <v>7422</v>
      </c>
      <c r="F302" s="25">
        <v>6995</v>
      </c>
      <c r="G302" s="26">
        <f t="shared" si="270"/>
        <v>14417</v>
      </c>
      <c r="H302" s="24">
        <v>1515</v>
      </c>
      <c r="I302" s="25">
        <v>1564</v>
      </c>
      <c r="J302" s="26">
        <f t="shared" si="271"/>
        <v>3079</v>
      </c>
      <c r="K302" s="24">
        <v>2072</v>
      </c>
      <c r="L302" s="25">
        <v>1959</v>
      </c>
      <c r="M302" s="26">
        <f t="shared" si="272"/>
        <v>4031</v>
      </c>
      <c r="N302" s="24">
        <v>1374</v>
      </c>
      <c r="O302" s="25">
        <v>1362</v>
      </c>
      <c r="P302" s="26">
        <f t="shared" si="273"/>
        <v>2736</v>
      </c>
      <c r="Q302" s="24">
        <v>10929</v>
      </c>
      <c r="R302" s="25">
        <v>17770</v>
      </c>
      <c r="S302" s="26">
        <f t="shared" si="274"/>
        <v>28699</v>
      </c>
      <c r="T302" s="24">
        <v>814</v>
      </c>
      <c r="U302" s="25">
        <v>869</v>
      </c>
      <c r="V302" s="26">
        <f t="shared" si="275"/>
        <v>1683</v>
      </c>
      <c r="W302" s="24">
        <v>1181</v>
      </c>
      <c r="X302" s="25">
        <v>1135</v>
      </c>
      <c r="Y302" s="26">
        <f t="shared" si="276"/>
        <v>2316</v>
      </c>
      <c r="Z302" s="24">
        <v>1237</v>
      </c>
      <c r="AA302" s="25">
        <v>1172</v>
      </c>
      <c r="AB302" s="26">
        <f t="shared" si="277"/>
        <v>2409</v>
      </c>
      <c r="AC302" s="24">
        <v>1198</v>
      </c>
      <c r="AD302" s="25">
        <v>1068</v>
      </c>
      <c r="AE302" s="26">
        <f t="shared" si="278"/>
        <v>2266</v>
      </c>
      <c r="AF302" s="24">
        <v>220</v>
      </c>
      <c r="AG302" s="25">
        <v>211</v>
      </c>
      <c r="AH302" s="26">
        <f t="shared" si="279"/>
        <v>431</v>
      </c>
    </row>
    <row r="303" spans="1:36" s="27" customFormat="1" x14ac:dyDescent="0.2">
      <c r="A303" s="23">
        <v>38292</v>
      </c>
      <c r="B303" s="24">
        <f t="shared" si="246"/>
        <v>21693</v>
      </c>
      <c r="C303" s="25">
        <f t="shared" si="246"/>
        <v>21129</v>
      </c>
      <c r="D303" s="26">
        <f t="shared" si="269"/>
        <v>42822</v>
      </c>
      <c r="E303" s="24">
        <v>6691</v>
      </c>
      <c r="F303" s="25">
        <v>6742</v>
      </c>
      <c r="G303" s="26">
        <f t="shared" si="270"/>
        <v>13433</v>
      </c>
      <c r="H303" s="24">
        <v>1370</v>
      </c>
      <c r="I303" s="25">
        <v>1372</v>
      </c>
      <c r="J303" s="26">
        <f t="shared" si="271"/>
        <v>2742</v>
      </c>
      <c r="K303" s="24">
        <v>1894</v>
      </c>
      <c r="L303" s="25">
        <v>1698</v>
      </c>
      <c r="M303" s="26">
        <f t="shared" si="272"/>
        <v>3592</v>
      </c>
      <c r="N303" s="24">
        <v>1215</v>
      </c>
      <c r="O303" s="25">
        <v>1196</v>
      </c>
      <c r="P303" s="26">
        <f t="shared" si="273"/>
        <v>2411</v>
      </c>
      <c r="Q303" s="24">
        <v>6485</v>
      </c>
      <c r="R303" s="25">
        <v>6144</v>
      </c>
      <c r="S303" s="26">
        <f t="shared" si="274"/>
        <v>12629</v>
      </c>
      <c r="T303" s="24">
        <v>758</v>
      </c>
      <c r="U303" s="25">
        <v>762</v>
      </c>
      <c r="V303" s="26">
        <f t="shared" si="275"/>
        <v>1520</v>
      </c>
      <c r="W303" s="24">
        <v>962</v>
      </c>
      <c r="X303" s="25">
        <v>924</v>
      </c>
      <c r="Y303" s="26">
        <f t="shared" si="276"/>
        <v>1886</v>
      </c>
      <c r="Z303" s="24">
        <v>1109</v>
      </c>
      <c r="AA303" s="25">
        <v>1125</v>
      </c>
      <c r="AB303" s="26">
        <f t="shared" si="277"/>
        <v>2234</v>
      </c>
      <c r="AC303" s="24">
        <v>1027</v>
      </c>
      <c r="AD303" s="25">
        <v>979</v>
      </c>
      <c r="AE303" s="26">
        <f t="shared" si="278"/>
        <v>2006</v>
      </c>
      <c r="AF303" s="24">
        <v>182</v>
      </c>
      <c r="AG303" s="25">
        <v>187</v>
      </c>
      <c r="AH303" s="26">
        <f t="shared" si="279"/>
        <v>369</v>
      </c>
    </row>
    <row r="304" spans="1:36" s="32" customFormat="1" ht="12" thickBot="1" x14ac:dyDescent="0.25">
      <c r="A304" s="28">
        <v>38322</v>
      </c>
      <c r="B304" s="29">
        <f t="shared" si="246"/>
        <v>29179</v>
      </c>
      <c r="C304" s="30">
        <f t="shared" si="246"/>
        <v>34596</v>
      </c>
      <c r="D304" s="31">
        <f t="shared" si="269"/>
        <v>63775</v>
      </c>
      <c r="E304" s="29">
        <v>7324</v>
      </c>
      <c r="F304" s="30">
        <v>7531</v>
      </c>
      <c r="G304" s="31">
        <f t="shared" si="270"/>
        <v>14855</v>
      </c>
      <c r="H304" s="29">
        <v>1340</v>
      </c>
      <c r="I304" s="30">
        <v>1426</v>
      </c>
      <c r="J304" s="31">
        <f t="shared" si="271"/>
        <v>2766</v>
      </c>
      <c r="K304" s="29">
        <v>1884</v>
      </c>
      <c r="L304" s="30">
        <v>1955</v>
      </c>
      <c r="M304" s="31">
        <f t="shared" si="272"/>
        <v>3839</v>
      </c>
      <c r="N304" s="29">
        <v>1251</v>
      </c>
      <c r="O304" s="30">
        <v>1196</v>
      </c>
      <c r="P304" s="31">
        <f t="shared" si="273"/>
        <v>2447</v>
      </c>
      <c r="Q304" s="29">
        <v>12786</v>
      </c>
      <c r="R304" s="30">
        <v>18041</v>
      </c>
      <c r="S304" s="31">
        <f t="shared" si="274"/>
        <v>30827</v>
      </c>
      <c r="T304" s="29">
        <v>901</v>
      </c>
      <c r="U304" s="30">
        <v>746</v>
      </c>
      <c r="V304" s="31">
        <f t="shared" si="275"/>
        <v>1647</v>
      </c>
      <c r="W304" s="29">
        <v>1220</v>
      </c>
      <c r="X304" s="30">
        <v>1215</v>
      </c>
      <c r="Y304" s="31">
        <f t="shared" si="276"/>
        <v>2435</v>
      </c>
      <c r="Z304" s="29">
        <v>1177</v>
      </c>
      <c r="AA304" s="30">
        <v>1129</v>
      </c>
      <c r="AB304" s="31">
        <f t="shared" si="277"/>
        <v>2306</v>
      </c>
      <c r="AC304" s="29">
        <v>1102</v>
      </c>
      <c r="AD304" s="30">
        <v>1158</v>
      </c>
      <c r="AE304" s="31">
        <f t="shared" si="278"/>
        <v>2260</v>
      </c>
      <c r="AF304" s="29">
        <v>194</v>
      </c>
      <c r="AG304" s="30">
        <v>199</v>
      </c>
      <c r="AH304" s="31">
        <f t="shared" si="279"/>
        <v>393</v>
      </c>
      <c r="AJ304" s="20">
        <f>+SUM(AE293:AE304)</f>
        <v>25447</v>
      </c>
    </row>
    <row r="305" spans="1:36" s="27" customFormat="1" x14ac:dyDescent="0.2">
      <c r="A305" s="23">
        <v>38353</v>
      </c>
      <c r="B305" s="24">
        <f t="shared" si="246"/>
        <v>37716</v>
      </c>
      <c r="C305" s="25">
        <f t="shared" si="246"/>
        <v>35011</v>
      </c>
      <c r="D305" s="26">
        <f>C305+B305</f>
        <v>72727</v>
      </c>
      <c r="E305" s="24">
        <v>6285</v>
      </c>
      <c r="F305" s="25">
        <v>5932</v>
      </c>
      <c r="G305" s="26">
        <f>F305+E305</f>
        <v>12217</v>
      </c>
      <c r="H305" s="24">
        <v>1251</v>
      </c>
      <c r="I305" s="25">
        <v>1306</v>
      </c>
      <c r="J305" s="26">
        <f>I305+H305</f>
        <v>2557</v>
      </c>
      <c r="K305" s="24">
        <v>1654</v>
      </c>
      <c r="L305" s="25">
        <v>1459</v>
      </c>
      <c r="M305" s="26">
        <f>L305+K305</f>
        <v>3113</v>
      </c>
      <c r="N305" s="24">
        <v>1018</v>
      </c>
      <c r="O305" s="25">
        <v>1005</v>
      </c>
      <c r="P305" s="26">
        <f>O305+N305</f>
        <v>2023</v>
      </c>
      <c r="Q305" s="24">
        <v>23669</v>
      </c>
      <c r="R305" s="25">
        <v>21592</v>
      </c>
      <c r="S305" s="26">
        <f>R305+Q305</f>
        <v>45261</v>
      </c>
      <c r="T305" s="24">
        <v>634</v>
      </c>
      <c r="U305" s="25">
        <v>762</v>
      </c>
      <c r="V305" s="26">
        <f>U305+T305</f>
        <v>1396</v>
      </c>
      <c r="W305" s="24">
        <v>978</v>
      </c>
      <c r="X305" s="25">
        <v>833</v>
      </c>
      <c r="Y305" s="26">
        <f>X305+W305</f>
        <v>1811</v>
      </c>
      <c r="Z305" s="24">
        <v>1106</v>
      </c>
      <c r="AA305" s="25">
        <v>1108</v>
      </c>
      <c r="AB305" s="26">
        <f>AA305+Z305</f>
        <v>2214</v>
      </c>
      <c r="AC305" s="24">
        <v>928</v>
      </c>
      <c r="AD305" s="25">
        <v>843</v>
      </c>
      <c r="AE305" s="26">
        <f>AD305+AC305</f>
        <v>1771</v>
      </c>
      <c r="AF305" s="24">
        <v>193</v>
      </c>
      <c r="AG305" s="25">
        <v>171</v>
      </c>
      <c r="AH305" s="26">
        <f>AG305+AF305</f>
        <v>364</v>
      </c>
    </row>
    <row r="306" spans="1:36" s="27" customFormat="1" x14ac:dyDescent="0.2">
      <c r="A306" s="23">
        <v>38384</v>
      </c>
      <c r="B306" s="24">
        <f t="shared" si="246"/>
        <v>36621</v>
      </c>
      <c r="C306" s="25">
        <f t="shared" si="246"/>
        <v>36687</v>
      </c>
      <c r="D306" s="26">
        <f t="shared" ref="D306:D316" si="280">C306+B306</f>
        <v>73308</v>
      </c>
      <c r="E306" s="24">
        <v>5610</v>
      </c>
      <c r="F306" s="25">
        <v>5629</v>
      </c>
      <c r="G306" s="26">
        <f t="shared" ref="G306:G316" si="281">F306+E306</f>
        <v>11239</v>
      </c>
      <c r="H306" s="24">
        <v>1169</v>
      </c>
      <c r="I306" s="25">
        <v>1172</v>
      </c>
      <c r="J306" s="26">
        <f t="shared" ref="J306:J316" si="282">I306+H306</f>
        <v>2341</v>
      </c>
      <c r="K306" s="24">
        <v>1414</v>
      </c>
      <c r="L306" s="25">
        <v>1388</v>
      </c>
      <c r="M306" s="26">
        <f t="shared" ref="M306:M316" si="283">L306+K306</f>
        <v>2802</v>
      </c>
      <c r="N306" s="24">
        <v>913</v>
      </c>
      <c r="O306" s="25">
        <v>887</v>
      </c>
      <c r="P306" s="26">
        <f t="shared" ref="P306:P316" si="284">O306+N306</f>
        <v>1800</v>
      </c>
      <c r="Q306" s="24">
        <v>24037</v>
      </c>
      <c r="R306" s="25">
        <v>24243</v>
      </c>
      <c r="S306" s="26">
        <f t="shared" ref="S306:S316" si="285">R306+Q306</f>
        <v>48280</v>
      </c>
      <c r="T306" s="24">
        <v>657</v>
      </c>
      <c r="U306" s="25">
        <v>624</v>
      </c>
      <c r="V306" s="26">
        <f t="shared" ref="V306:V316" si="286">U306+T306</f>
        <v>1281</v>
      </c>
      <c r="W306" s="24">
        <v>792</v>
      </c>
      <c r="X306" s="25">
        <v>832</v>
      </c>
      <c r="Y306" s="26">
        <f t="shared" ref="Y306:Y316" si="287">X306+W306</f>
        <v>1624</v>
      </c>
      <c r="Z306" s="24">
        <v>1097</v>
      </c>
      <c r="AA306" s="25">
        <v>953</v>
      </c>
      <c r="AB306" s="26">
        <f t="shared" ref="AB306:AB316" si="288">AA306+Z306</f>
        <v>2050</v>
      </c>
      <c r="AC306" s="24">
        <v>765</v>
      </c>
      <c r="AD306" s="25">
        <v>800</v>
      </c>
      <c r="AE306" s="26">
        <f t="shared" ref="AE306:AE316" si="289">AD306+AC306</f>
        <v>1565</v>
      </c>
      <c r="AF306" s="24">
        <v>167</v>
      </c>
      <c r="AG306" s="25">
        <v>159</v>
      </c>
      <c r="AH306" s="26">
        <f t="shared" ref="AH306:AH316" si="290">AG306+AF306</f>
        <v>326</v>
      </c>
    </row>
    <row r="307" spans="1:36" s="27" customFormat="1" x14ac:dyDescent="0.2">
      <c r="A307" s="23">
        <v>38412</v>
      </c>
      <c r="B307" s="24">
        <f t="shared" si="246"/>
        <v>42475</v>
      </c>
      <c r="C307" s="25">
        <f t="shared" si="246"/>
        <v>39270</v>
      </c>
      <c r="D307" s="26">
        <f t="shared" si="280"/>
        <v>81745</v>
      </c>
      <c r="E307" s="24">
        <v>7579</v>
      </c>
      <c r="F307" s="25">
        <v>7247</v>
      </c>
      <c r="G307" s="26">
        <f t="shared" si="281"/>
        <v>14826</v>
      </c>
      <c r="H307" s="24">
        <v>1309</v>
      </c>
      <c r="I307" s="25">
        <v>1305</v>
      </c>
      <c r="J307" s="26">
        <f t="shared" si="282"/>
        <v>2614</v>
      </c>
      <c r="K307" s="24">
        <v>1597</v>
      </c>
      <c r="L307" s="25">
        <v>1467</v>
      </c>
      <c r="M307" s="26">
        <f t="shared" si="283"/>
        <v>3064</v>
      </c>
      <c r="N307" s="24">
        <v>1083</v>
      </c>
      <c r="O307" s="25">
        <v>1046</v>
      </c>
      <c r="P307" s="26">
        <f t="shared" si="284"/>
        <v>2129</v>
      </c>
      <c r="Q307" s="24">
        <v>26994</v>
      </c>
      <c r="R307" s="25">
        <v>24355</v>
      </c>
      <c r="S307" s="26">
        <f t="shared" si="285"/>
        <v>51349</v>
      </c>
      <c r="T307" s="24">
        <v>792</v>
      </c>
      <c r="U307" s="25">
        <v>790</v>
      </c>
      <c r="V307" s="26">
        <f t="shared" si="286"/>
        <v>1582</v>
      </c>
      <c r="W307" s="24">
        <v>920</v>
      </c>
      <c r="X307" s="25">
        <v>842</v>
      </c>
      <c r="Y307" s="26">
        <f t="shared" si="287"/>
        <v>1762</v>
      </c>
      <c r="Z307" s="24">
        <v>1144</v>
      </c>
      <c r="AA307" s="25">
        <v>1116</v>
      </c>
      <c r="AB307" s="26">
        <f t="shared" si="288"/>
        <v>2260</v>
      </c>
      <c r="AC307" s="24">
        <v>861</v>
      </c>
      <c r="AD307" s="25">
        <v>914</v>
      </c>
      <c r="AE307" s="26">
        <f t="shared" si="289"/>
        <v>1775</v>
      </c>
      <c r="AF307" s="24">
        <v>196</v>
      </c>
      <c r="AG307" s="25">
        <v>188</v>
      </c>
      <c r="AH307" s="26">
        <f t="shared" si="290"/>
        <v>384</v>
      </c>
    </row>
    <row r="308" spans="1:36" s="27" customFormat="1" x14ac:dyDescent="0.2">
      <c r="A308" s="23">
        <v>38443</v>
      </c>
      <c r="B308" s="24">
        <f t="shared" si="246"/>
        <v>22225</v>
      </c>
      <c r="C308" s="25">
        <f t="shared" si="246"/>
        <v>20764</v>
      </c>
      <c r="D308" s="26">
        <f t="shared" si="280"/>
        <v>42989</v>
      </c>
      <c r="E308" s="24">
        <v>7517</v>
      </c>
      <c r="F308" s="25">
        <v>7496</v>
      </c>
      <c r="G308" s="26">
        <f t="shared" si="281"/>
        <v>15013</v>
      </c>
      <c r="H308" s="24">
        <v>1132</v>
      </c>
      <c r="I308" s="25">
        <v>1206</v>
      </c>
      <c r="J308" s="26">
        <f t="shared" si="282"/>
        <v>2338</v>
      </c>
      <c r="K308" s="24">
        <v>1435</v>
      </c>
      <c r="L308" s="25">
        <v>1484</v>
      </c>
      <c r="M308" s="26">
        <f t="shared" si="283"/>
        <v>2919</v>
      </c>
      <c r="N308" s="24">
        <v>1039</v>
      </c>
      <c r="O308" s="25">
        <v>980</v>
      </c>
      <c r="P308" s="26">
        <f t="shared" si="284"/>
        <v>2019</v>
      </c>
      <c r="Q308" s="24">
        <v>7382</v>
      </c>
      <c r="R308" s="25">
        <v>5912</v>
      </c>
      <c r="S308" s="26">
        <f t="shared" si="285"/>
        <v>13294</v>
      </c>
      <c r="T308" s="24">
        <v>689</v>
      </c>
      <c r="U308" s="25">
        <v>695</v>
      </c>
      <c r="V308" s="26">
        <f t="shared" si="286"/>
        <v>1384</v>
      </c>
      <c r="W308" s="24">
        <v>909</v>
      </c>
      <c r="X308" s="25">
        <v>984</v>
      </c>
      <c r="Y308" s="26">
        <f t="shared" si="287"/>
        <v>1893</v>
      </c>
      <c r="Z308" s="24">
        <v>1088</v>
      </c>
      <c r="AA308" s="25">
        <v>1075</v>
      </c>
      <c r="AB308" s="26">
        <f t="shared" si="288"/>
        <v>2163</v>
      </c>
      <c r="AC308" s="24">
        <v>904</v>
      </c>
      <c r="AD308" s="25">
        <v>801</v>
      </c>
      <c r="AE308" s="26">
        <f t="shared" si="289"/>
        <v>1705</v>
      </c>
      <c r="AF308" s="24">
        <v>130</v>
      </c>
      <c r="AG308" s="25">
        <v>131</v>
      </c>
      <c r="AH308" s="26">
        <f t="shared" si="290"/>
        <v>261</v>
      </c>
    </row>
    <row r="309" spans="1:36" s="27" customFormat="1" x14ac:dyDescent="0.2">
      <c r="A309" s="23">
        <v>38473</v>
      </c>
      <c r="B309" s="24">
        <f t="shared" si="246"/>
        <v>24439</v>
      </c>
      <c r="C309" s="25">
        <f t="shared" si="246"/>
        <v>26694</v>
      </c>
      <c r="D309" s="26">
        <f t="shared" si="280"/>
        <v>51133</v>
      </c>
      <c r="E309" s="24">
        <v>7765</v>
      </c>
      <c r="F309" s="25">
        <v>8043</v>
      </c>
      <c r="G309" s="26">
        <f t="shared" si="281"/>
        <v>15808</v>
      </c>
      <c r="H309" s="24">
        <v>1211</v>
      </c>
      <c r="I309" s="25">
        <v>1328</v>
      </c>
      <c r="J309" s="26">
        <f t="shared" si="282"/>
        <v>2539</v>
      </c>
      <c r="K309" s="24">
        <v>1757</v>
      </c>
      <c r="L309" s="25">
        <v>1810</v>
      </c>
      <c r="M309" s="26">
        <f t="shared" si="283"/>
        <v>3567</v>
      </c>
      <c r="N309" s="24">
        <v>1341</v>
      </c>
      <c r="O309" s="25">
        <v>1378</v>
      </c>
      <c r="P309" s="26">
        <f t="shared" si="284"/>
        <v>2719</v>
      </c>
      <c r="Q309" s="24">
        <v>8106</v>
      </c>
      <c r="R309" s="25">
        <v>9816</v>
      </c>
      <c r="S309" s="26">
        <f t="shared" si="285"/>
        <v>17922</v>
      </c>
      <c r="T309" s="24">
        <v>730</v>
      </c>
      <c r="U309" s="25">
        <v>739</v>
      </c>
      <c r="V309" s="26">
        <f t="shared" si="286"/>
        <v>1469</v>
      </c>
      <c r="W309" s="24">
        <v>974</v>
      </c>
      <c r="X309" s="25">
        <v>1043</v>
      </c>
      <c r="Y309" s="26">
        <f t="shared" si="287"/>
        <v>2017</v>
      </c>
      <c r="Z309" s="24">
        <v>1195</v>
      </c>
      <c r="AA309" s="25">
        <v>1237</v>
      </c>
      <c r="AB309" s="26">
        <f t="shared" si="288"/>
        <v>2432</v>
      </c>
      <c r="AC309" s="24">
        <v>1181</v>
      </c>
      <c r="AD309" s="25">
        <v>1122</v>
      </c>
      <c r="AE309" s="26">
        <f t="shared" si="289"/>
        <v>2303</v>
      </c>
      <c r="AF309" s="24">
        <v>179</v>
      </c>
      <c r="AG309" s="25">
        <v>178</v>
      </c>
      <c r="AH309" s="26">
        <f t="shared" si="290"/>
        <v>357</v>
      </c>
    </row>
    <row r="310" spans="1:36" s="27" customFormat="1" x14ac:dyDescent="0.2">
      <c r="A310" s="23">
        <v>38504</v>
      </c>
      <c r="B310" s="24">
        <f t="shared" si="246"/>
        <v>45427</v>
      </c>
      <c r="C310" s="25">
        <f t="shared" si="246"/>
        <v>51226</v>
      </c>
      <c r="D310" s="26">
        <f t="shared" si="280"/>
        <v>96653</v>
      </c>
      <c r="E310" s="24">
        <v>8830</v>
      </c>
      <c r="F310" s="25">
        <v>9048</v>
      </c>
      <c r="G310" s="26">
        <f t="shared" si="281"/>
        <v>17878</v>
      </c>
      <c r="H310" s="24">
        <v>1172</v>
      </c>
      <c r="I310" s="25">
        <v>1300</v>
      </c>
      <c r="J310" s="26">
        <f t="shared" si="282"/>
        <v>2472</v>
      </c>
      <c r="K310" s="24">
        <v>3157</v>
      </c>
      <c r="L310" s="25">
        <v>3587</v>
      </c>
      <c r="M310" s="26">
        <f t="shared" si="283"/>
        <v>6744</v>
      </c>
      <c r="N310" s="24">
        <v>1437</v>
      </c>
      <c r="O310" s="25">
        <v>1449</v>
      </c>
      <c r="P310" s="26">
        <f t="shared" si="284"/>
        <v>2886</v>
      </c>
      <c r="Q310" s="24">
        <v>26431</v>
      </c>
      <c r="R310" s="25">
        <v>31291</v>
      </c>
      <c r="S310" s="26">
        <f t="shared" si="285"/>
        <v>57722</v>
      </c>
      <c r="T310" s="24">
        <v>627</v>
      </c>
      <c r="U310" s="25">
        <v>600</v>
      </c>
      <c r="V310" s="26">
        <f t="shared" si="286"/>
        <v>1227</v>
      </c>
      <c r="W310" s="24">
        <v>1089</v>
      </c>
      <c r="X310" s="25">
        <v>1274</v>
      </c>
      <c r="Y310" s="26">
        <f t="shared" si="287"/>
        <v>2363</v>
      </c>
      <c r="Z310" s="24">
        <v>1244</v>
      </c>
      <c r="AA310" s="25">
        <v>1171</v>
      </c>
      <c r="AB310" s="26">
        <f t="shared" si="288"/>
        <v>2415</v>
      </c>
      <c r="AC310" s="24">
        <v>1256</v>
      </c>
      <c r="AD310" s="25">
        <v>1328</v>
      </c>
      <c r="AE310" s="26">
        <f t="shared" si="289"/>
        <v>2584</v>
      </c>
      <c r="AF310" s="24">
        <v>184</v>
      </c>
      <c r="AG310" s="25">
        <v>178</v>
      </c>
      <c r="AH310" s="26">
        <f t="shared" si="290"/>
        <v>362</v>
      </c>
    </row>
    <row r="311" spans="1:36" s="27" customFormat="1" x14ac:dyDescent="0.2">
      <c r="A311" s="23">
        <v>38534</v>
      </c>
      <c r="B311" s="24">
        <f t="shared" si="246"/>
        <v>56429</v>
      </c>
      <c r="C311" s="25">
        <f t="shared" si="246"/>
        <v>53526</v>
      </c>
      <c r="D311" s="26">
        <f t="shared" si="280"/>
        <v>109955</v>
      </c>
      <c r="E311" s="24">
        <v>8876</v>
      </c>
      <c r="F311" s="25">
        <v>8770</v>
      </c>
      <c r="G311" s="26">
        <f t="shared" si="281"/>
        <v>17646</v>
      </c>
      <c r="H311" s="24">
        <v>1141</v>
      </c>
      <c r="I311" s="25">
        <v>1160</v>
      </c>
      <c r="J311" s="26">
        <f t="shared" si="282"/>
        <v>2301</v>
      </c>
      <c r="K311" s="24">
        <v>3977</v>
      </c>
      <c r="L311" s="25">
        <v>3874</v>
      </c>
      <c r="M311" s="26">
        <f t="shared" si="283"/>
        <v>7851</v>
      </c>
      <c r="N311" s="24">
        <v>1368</v>
      </c>
      <c r="O311" s="25">
        <v>1396</v>
      </c>
      <c r="P311" s="26">
        <f t="shared" si="284"/>
        <v>2764</v>
      </c>
      <c r="Q311" s="24">
        <v>36176</v>
      </c>
      <c r="R311" s="25">
        <v>33562</v>
      </c>
      <c r="S311" s="26">
        <f t="shared" si="285"/>
        <v>69738</v>
      </c>
      <c r="T311" s="24">
        <v>652</v>
      </c>
      <c r="U311" s="25">
        <v>627</v>
      </c>
      <c r="V311" s="26">
        <f t="shared" si="286"/>
        <v>1279</v>
      </c>
      <c r="W311" s="24">
        <v>1266</v>
      </c>
      <c r="X311" s="25">
        <v>1237</v>
      </c>
      <c r="Y311" s="26">
        <f t="shared" si="287"/>
        <v>2503</v>
      </c>
      <c r="Z311" s="24">
        <v>1127</v>
      </c>
      <c r="AA311" s="25">
        <v>1145</v>
      </c>
      <c r="AB311" s="26">
        <f t="shared" si="288"/>
        <v>2272</v>
      </c>
      <c r="AC311" s="24">
        <v>1671</v>
      </c>
      <c r="AD311" s="25">
        <v>1591</v>
      </c>
      <c r="AE311" s="26">
        <f t="shared" si="289"/>
        <v>3262</v>
      </c>
      <c r="AF311" s="24">
        <v>175</v>
      </c>
      <c r="AG311" s="25">
        <v>164</v>
      </c>
      <c r="AH311" s="26">
        <f t="shared" si="290"/>
        <v>339</v>
      </c>
    </row>
    <row r="312" spans="1:36" s="27" customFormat="1" x14ac:dyDescent="0.2">
      <c r="A312" s="23">
        <v>38565</v>
      </c>
      <c r="B312" s="24">
        <f t="shared" si="246"/>
        <v>57075</v>
      </c>
      <c r="C312" s="25">
        <f t="shared" si="246"/>
        <v>53511</v>
      </c>
      <c r="D312" s="26">
        <f t="shared" si="280"/>
        <v>110586</v>
      </c>
      <c r="E312" s="24">
        <v>9091</v>
      </c>
      <c r="F312" s="25">
        <v>9105</v>
      </c>
      <c r="G312" s="26">
        <f t="shared" si="281"/>
        <v>18196</v>
      </c>
      <c r="H312" s="24">
        <v>1250</v>
      </c>
      <c r="I312" s="25">
        <v>1114</v>
      </c>
      <c r="J312" s="26">
        <f t="shared" si="282"/>
        <v>2364</v>
      </c>
      <c r="K312" s="24">
        <v>4090</v>
      </c>
      <c r="L312" s="25">
        <v>3710</v>
      </c>
      <c r="M312" s="26">
        <f t="shared" si="283"/>
        <v>7800</v>
      </c>
      <c r="N312" s="24">
        <v>1542</v>
      </c>
      <c r="O312" s="25">
        <v>1503</v>
      </c>
      <c r="P312" s="26">
        <f t="shared" si="284"/>
        <v>3045</v>
      </c>
      <c r="Q312" s="24">
        <v>36077</v>
      </c>
      <c r="R312" s="25">
        <v>33475</v>
      </c>
      <c r="S312" s="26">
        <f t="shared" si="285"/>
        <v>69552</v>
      </c>
      <c r="T312" s="24">
        <v>676</v>
      </c>
      <c r="U312" s="25">
        <v>649</v>
      </c>
      <c r="V312" s="26">
        <f t="shared" si="286"/>
        <v>1325</v>
      </c>
      <c r="W312" s="24">
        <v>1293</v>
      </c>
      <c r="X312" s="25">
        <v>1094</v>
      </c>
      <c r="Y312" s="26">
        <f t="shared" si="287"/>
        <v>2387</v>
      </c>
      <c r="Z312" s="24">
        <v>1222</v>
      </c>
      <c r="AA312" s="25">
        <v>1203</v>
      </c>
      <c r="AB312" s="26">
        <f t="shared" si="288"/>
        <v>2425</v>
      </c>
      <c r="AC312" s="24">
        <v>1601</v>
      </c>
      <c r="AD312" s="25">
        <v>1471</v>
      </c>
      <c r="AE312" s="26">
        <f t="shared" si="289"/>
        <v>3072</v>
      </c>
      <c r="AF312" s="24">
        <v>233</v>
      </c>
      <c r="AG312" s="25">
        <v>187</v>
      </c>
      <c r="AH312" s="26">
        <f t="shared" si="290"/>
        <v>420</v>
      </c>
    </row>
    <row r="313" spans="1:36" s="27" customFormat="1" x14ac:dyDescent="0.2">
      <c r="A313" s="23">
        <v>38596</v>
      </c>
      <c r="B313" s="24">
        <f t="shared" si="246"/>
        <v>45866</v>
      </c>
      <c r="C313" s="25">
        <f t="shared" si="246"/>
        <v>42545</v>
      </c>
      <c r="D313" s="26">
        <f t="shared" si="280"/>
        <v>88411</v>
      </c>
      <c r="E313" s="24">
        <v>7793</v>
      </c>
      <c r="F313" s="25">
        <v>7484</v>
      </c>
      <c r="G313" s="26">
        <f t="shared" si="281"/>
        <v>15277</v>
      </c>
      <c r="H313" s="24">
        <v>1223</v>
      </c>
      <c r="I313" s="25">
        <v>1175</v>
      </c>
      <c r="J313" s="26">
        <f t="shared" si="282"/>
        <v>2398</v>
      </c>
      <c r="K313" s="24">
        <v>3324</v>
      </c>
      <c r="L313" s="25">
        <v>3223</v>
      </c>
      <c r="M313" s="26">
        <f t="shared" si="283"/>
        <v>6547</v>
      </c>
      <c r="N313" s="24">
        <v>1447</v>
      </c>
      <c r="O313" s="25">
        <v>1350</v>
      </c>
      <c r="P313" s="26">
        <f t="shared" si="284"/>
        <v>2797</v>
      </c>
      <c r="Q313" s="24">
        <v>27708</v>
      </c>
      <c r="R313" s="25">
        <v>25123</v>
      </c>
      <c r="S313" s="26">
        <f t="shared" si="285"/>
        <v>52831</v>
      </c>
      <c r="T313" s="24">
        <v>731</v>
      </c>
      <c r="U313" s="25">
        <v>671</v>
      </c>
      <c r="V313" s="26">
        <f t="shared" si="286"/>
        <v>1402</v>
      </c>
      <c r="W313" s="24">
        <v>1019</v>
      </c>
      <c r="X313" s="25">
        <v>973</v>
      </c>
      <c r="Y313" s="26">
        <f t="shared" si="287"/>
        <v>1992</v>
      </c>
      <c r="Z313" s="24">
        <v>1166</v>
      </c>
      <c r="AA313" s="25">
        <v>1145</v>
      </c>
      <c r="AB313" s="26">
        <f t="shared" si="288"/>
        <v>2311</v>
      </c>
      <c r="AC313" s="24">
        <v>1312</v>
      </c>
      <c r="AD313" s="25">
        <v>1258</v>
      </c>
      <c r="AE313" s="26">
        <f t="shared" si="289"/>
        <v>2570</v>
      </c>
      <c r="AF313" s="24">
        <v>143</v>
      </c>
      <c r="AG313" s="25">
        <v>143</v>
      </c>
      <c r="AH313" s="26">
        <f t="shared" si="290"/>
        <v>286</v>
      </c>
    </row>
    <row r="314" spans="1:36" s="27" customFormat="1" x14ac:dyDescent="0.2">
      <c r="A314" s="23">
        <v>38626</v>
      </c>
      <c r="B314" s="24">
        <f t="shared" si="246"/>
        <v>28875</v>
      </c>
      <c r="C314" s="25">
        <f t="shared" si="246"/>
        <v>26158</v>
      </c>
      <c r="D314" s="26">
        <f t="shared" si="280"/>
        <v>55033</v>
      </c>
      <c r="E314" s="24">
        <v>7938</v>
      </c>
      <c r="F314" s="25">
        <v>8072</v>
      </c>
      <c r="G314" s="26">
        <f t="shared" si="281"/>
        <v>16010</v>
      </c>
      <c r="H314" s="24">
        <v>1338</v>
      </c>
      <c r="I314" s="25">
        <v>1269</v>
      </c>
      <c r="J314" s="26">
        <f t="shared" si="282"/>
        <v>2607</v>
      </c>
      <c r="K314" s="24">
        <v>2271</v>
      </c>
      <c r="L314" s="25">
        <v>2238</v>
      </c>
      <c r="M314" s="26">
        <f t="shared" si="283"/>
        <v>4509</v>
      </c>
      <c r="N314" s="24">
        <v>1621</v>
      </c>
      <c r="O314" s="25">
        <v>1476</v>
      </c>
      <c r="P314" s="26">
        <f t="shared" si="284"/>
        <v>3097</v>
      </c>
      <c r="Q314" s="24">
        <v>11077</v>
      </c>
      <c r="R314" s="25">
        <v>8850</v>
      </c>
      <c r="S314" s="26">
        <f t="shared" si="285"/>
        <v>19927</v>
      </c>
      <c r="T314" s="24">
        <v>754</v>
      </c>
      <c r="U314" s="25">
        <v>736</v>
      </c>
      <c r="V314" s="26">
        <f t="shared" si="286"/>
        <v>1490</v>
      </c>
      <c r="W314" s="24">
        <v>1171</v>
      </c>
      <c r="X314" s="25">
        <v>994</v>
      </c>
      <c r="Y314" s="26">
        <f t="shared" si="287"/>
        <v>2165</v>
      </c>
      <c r="Z314" s="24">
        <v>1318</v>
      </c>
      <c r="AA314" s="25">
        <v>1307</v>
      </c>
      <c r="AB314" s="26">
        <f t="shared" si="288"/>
        <v>2625</v>
      </c>
      <c r="AC314" s="24">
        <v>1187</v>
      </c>
      <c r="AD314" s="25">
        <v>1046</v>
      </c>
      <c r="AE314" s="26">
        <f t="shared" si="289"/>
        <v>2233</v>
      </c>
      <c r="AF314" s="24">
        <v>200</v>
      </c>
      <c r="AG314" s="25">
        <v>170</v>
      </c>
      <c r="AH314" s="26">
        <f t="shared" si="290"/>
        <v>370</v>
      </c>
    </row>
    <row r="315" spans="1:36" s="27" customFormat="1" x14ac:dyDescent="0.2">
      <c r="A315" s="23">
        <v>38657</v>
      </c>
      <c r="B315" s="24">
        <f t="shared" si="246"/>
        <v>22407</v>
      </c>
      <c r="C315" s="25">
        <f t="shared" si="246"/>
        <v>21759</v>
      </c>
      <c r="D315" s="26">
        <f t="shared" si="280"/>
        <v>44166</v>
      </c>
      <c r="E315" s="24">
        <v>6708</v>
      </c>
      <c r="F315" s="25">
        <v>6554</v>
      </c>
      <c r="G315" s="26">
        <f t="shared" si="281"/>
        <v>13262</v>
      </c>
      <c r="H315" s="24">
        <v>1120</v>
      </c>
      <c r="I315" s="25">
        <v>1123</v>
      </c>
      <c r="J315" s="26">
        <f t="shared" si="282"/>
        <v>2243</v>
      </c>
      <c r="K315" s="24">
        <v>1901</v>
      </c>
      <c r="L315" s="25">
        <v>1747</v>
      </c>
      <c r="M315" s="26">
        <f t="shared" si="283"/>
        <v>3648</v>
      </c>
      <c r="N315" s="24">
        <v>1458</v>
      </c>
      <c r="O315" s="25">
        <v>1454</v>
      </c>
      <c r="P315" s="26">
        <f t="shared" si="284"/>
        <v>2912</v>
      </c>
      <c r="Q315" s="24">
        <v>6882</v>
      </c>
      <c r="R315" s="25">
        <v>6698</v>
      </c>
      <c r="S315" s="26">
        <f t="shared" si="285"/>
        <v>13580</v>
      </c>
      <c r="T315" s="24">
        <v>735</v>
      </c>
      <c r="U315" s="25">
        <v>745</v>
      </c>
      <c r="V315" s="26">
        <f t="shared" si="286"/>
        <v>1480</v>
      </c>
      <c r="W315" s="24">
        <v>1080</v>
      </c>
      <c r="X315" s="25">
        <v>1046</v>
      </c>
      <c r="Y315" s="26">
        <f t="shared" si="287"/>
        <v>2126</v>
      </c>
      <c r="Z315" s="24">
        <v>1348</v>
      </c>
      <c r="AA315" s="25">
        <v>1310</v>
      </c>
      <c r="AB315" s="26">
        <f t="shared" si="288"/>
        <v>2658</v>
      </c>
      <c r="AC315" s="24">
        <v>1013</v>
      </c>
      <c r="AD315" s="25">
        <v>922</v>
      </c>
      <c r="AE315" s="26">
        <f t="shared" si="289"/>
        <v>1935</v>
      </c>
      <c r="AF315" s="24">
        <v>162</v>
      </c>
      <c r="AG315" s="25">
        <v>160</v>
      </c>
      <c r="AH315" s="26">
        <f t="shared" si="290"/>
        <v>322</v>
      </c>
    </row>
    <row r="316" spans="1:36" s="32" customFormat="1" ht="12" thickBot="1" x14ac:dyDescent="0.25">
      <c r="A316" s="28">
        <v>38687</v>
      </c>
      <c r="B316" s="29">
        <f t="shared" si="246"/>
        <v>29915</v>
      </c>
      <c r="C316" s="30">
        <f t="shared" si="246"/>
        <v>34103</v>
      </c>
      <c r="D316" s="31">
        <f t="shared" si="280"/>
        <v>64018</v>
      </c>
      <c r="E316" s="29">
        <v>7000</v>
      </c>
      <c r="F316" s="30">
        <v>6130</v>
      </c>
      <c r="G316" s="31">
        <f t="shared" si="281"/>
        <v>13130</v>
      </c>
      <c r="H316" s="29">
        <v>1056</v>
      </c>
      <c r="I316" s="30">
        <v>1061</v>
      </c>
      <c r="J316" s="31">
        <f t="shared" si="282"/>
        <v>2117</v>
      </c>
      <c r="K316" s="29">
        <v>1827</v>
      </c>
      <c r="L316" s="30">
        <v>1907</v>
      </c>
      <c r="M316" s="31">
        <f t="shared" si="283"/>
        <v>3734</v>
      </c>
      <c r="N316" s="29">
        <v>1481</v>
      </c>
      <c r="O316" s="30">
        <v>1561</v>
      </c>
      <c r="P316" s="31">
        <f t="shared" si="284"/>
        <v>3042</v>
      </c>
      <c r="Q316" s="29">
        <v>13799</v>
      </c>
      <c r="R316" s="30">
        <v>18940</v>
      </c>
      <c r="S316" s="31">
        <f t="shared" si="285"/>
        <v>32739</v>
      </c>
      <c r="T316" s="29">
        <v>875</v>
      </c>
      <c r="U316" s="30">
        <v>686</v>
      </c>
      <c r="V316" s="31">
        <f t="shared" si="286"/>
        <v>1561</v>
      </c>
      <c r="W316" s="29">
        <v>1290</v>
      </c>
      <c r="X316" s="30">
        <v>1252</v>
      </c>
      <c r="Y316" s="31">
        <f t="shared" si="287"/>
        <v>2542</v>
      </c>
      <c r="Z316" s="29">
        <v>1338</v>
      </c>
      <c r="AA316" s="30">
        <v>1281</v>
      </c>
      <c r="AB316" s="31">
        <f t="shared" si="288"/>
        <v>2619</v>
      </c>
      <c r="AC316" s="29">
        <v>1018</v>
      </c>
      <c r="AD316" s="30">
        <v>1069</v>
      </c>
      <c r="AE316" s="31">
        <f t="shared" si="289"/>
        <v>2087</v>
      </c>
      <c r="AF316" s="29">
        <v>231</v>
      </c>
      <c r="AG316" s="30">
        <v>216</v>
      </c>
      <c r="AH316" s="31">
        <f t="shared" si="290"/>
        <v>447</v>
      </c>
      <c r="AJ316" s="20">
        <f>+SUM(AE305:AE316)</f>
        <v>26862</v>
      </c>
    </row>
    <row r="317" spans="1:36" s="27" customFormat="1" x14ac:dyDescent="0.2">
      <c r="A317" s="23">
        <v>38718</v>
      </c>
      <c r="B317" s="24">
        <f t="shared" si="246"/>
        <v>40440</v>
      </c>
      <c r="C317" s="25">
        <f t="shared" si="246"/>
        <v>37767</v>
      </c>
      <c r="D317" s="26">
        <f>C317+B317</f>
        <v>78207</v>
      </c>
      <c r="E317" s="24">
        <v>5910</v>
      </c>
      <c r="F317" s="25">
        <v>5660</v>
      </c>
      <c r="G317" s="26">
        <f>F317+E317</f>
        <v>11570</v>
      </c>
      <c r="H317" s="24">
        <v>987</v>
      </c>
      <c r="I317" s="25">
        <v>1104</v>
      </c>
      <c r="J317" s="26">
        <f>I317+H317</f>
        <v>2091</v>
      </c>
      <c r="K317" s="24">
        <v>1763</v>
      </c>
      <c r="L317" s="25">
        <v>1594</v>
      </c>
      <c r="M317" s="26">
        <f>L317+K317</f>
        <v>3357</v>
      </c>
      <c r="N317" s="24">
        <v>1446</v>
      </c>
      <c r="O317" s="25">
        <v>1360</v>
      </c>
      <c r="P317" s="26">
        <f>O317+N317</f>
        <v>2806</v>
      </c>
      <c r="Q317" s="24">
        <v>26166</v>
      </c>
      <c r="R317" s="25">
        <v>24044</v>
      </c>
      <c r="S317" s="26">
        <f>R317+Q317</f>
        <v>50210</v>
      </c>
      <c r="T317" s="24">
        <v>702</v>
      </c>
      <c r="U317" s="25">
        <v>742</v>
      </c>
      <c r="V317" s="26">
        <f>U317+T317</f>
        <v>1444</v>
      </c>
      <c r="W317" s="24">
        <v>1050</v>
      </c>
      <c r="X317" s="25">
        <v>912</v>
      </c>
      <c r="Y317" s="26">
        <f>X317+W317</f>
        <v>1962</v>
      </c>
      <c r="Z317" s="24">
        <v>1249</v>
      </c>
      <c r="AA317" s="25">
        <v>1316</v>
      </c>
      <c r="AB317" s="26">
        <f>AA317+Z317</f>
        <v>2565</v>
      </c>
      <c r="AC317" s="24">
        <v>952</v>
      </c>
      <c r="AD317" s="25">
        <v>851</v>
      </c>
      <c r="AE317" s="26">
        <f>AD317+AC317</f>
        <v>1803</v>
      </c>
      <c r="AF317" s="24">
        <v>215</v>
      </c>
      <c r="AG317" s="25">
        <v>184</v>
      </c>
      <c r="AH317" s="26">
        <f>AG317+AF317</f>
        <v>399</v>
      </c>
    </row>
    <row r="318" spans="1:36" s="27" customFormat="1" x14ac:dyDescent="0.2">
      <c r="A318" s="23">
        <v>38749</v>
      </c>
      <c r="B318" s="24">
        <f t="shared" si="246"/>
        <v>40648</v>
      </c>
      <c r="C318" s="25">
        <f t="shared" si="246"/>
        <v>42053</v>
      </c>
      <c r="D318" s="26">
        <f t="shared" ref="D318:D328" si="291">C318+B318</f>
        <v>82701</v>
      </c>
      <c r="E318" s="24">
        <v>5374</v>
      </c>
      <c r="F318" s="25">
        <v>5217</v>
      </c>
      <c r="G318" s="26">
        <f t="shared" ref="G318:G328" si="292">F318+E318</f>
        <v>10591</v>
      </c>
      <c r="H318" s="24">
        <v>1064</v>
      </c>
      <c r="I318" s="25">
        <v>1077</v>
      </c>
      <c r="J318" s="26">
        <f t="shared" ref="J318:J328" si="293">I318+H318</f>
        <v>2141</v>
      </c>
      <c r="K318" s="24">
        <v>1527</v>
      </c>
      <c r="L318" s="25">
        <v>1534</v>
      </c>
      <c r="M318" s="26">
        <f t="shared" ref="M318:M328" si="294">L318+K318</f>
        <v>3061</v>
      </c>
      <c r="N318" s="24">
        <v>1606</v>
      </c>
      <c r="O318" s="25">
        <v>1629</v>
      </c>
      <c r="P318" s="26">
        <f t="shared" ref="P318:P328" si="295">O318+N318</f>
        <v>3235</v>
      </c>
      <c r="Q318" s="24">
        <v>26947</v>
      </c>
      <c r="R318" s="25">
        <v>28531</v>
      </c>
      <c r="S318" s="26">
        <f t="shared" ref="S318:S328" si="296">R318+Q318</f>
        <v>55478</v>
      </c>
      <c r="T318" s="24">
        <v>691</v>
      </c>
      <c r="U318" s="25">
        <v>682</v>
      </c>
      <c r="V318" s="26">
        <f t="shared" ref="V318:V328" si="297">U318+T318</f>
        <v>1373</v>
      </c>
      <c r="W318" s="24">
        <v>1033</v>
      </c>
      <c r="X318" s="25">
        <v>1069</v>
      </c>
      <c r="Y318" s="26">
        <f t="shared" ref="Y318:Y328" si="298">X318+W318</f>
        <v>2102</v>
      </c>
      <c r="Z318" s="24">
        <v>1231</v>
      </c>
      <c r="AA318" s="25">
        <v>1183</v>
      </c>
      <c r="AB318" s="26">
        <f t="shared" ref="AB318:AB328" si="299">AA318+Z318</f>
        <v>2414</v>
      </c>
      <c r="AC318" s="24">
        <v>963</v>
      </c>
      <c r="AD318" s="25">
        <v>936</v>
      </c>
      <c r="AE318" s="26">
        <f t="shared" ref="AE318:AE328" si="300">AD318+AC318</f>
        <v>1899</v>
      </c>
      <c r="AF318" s="24">
        <v>212</v>
      </c>
      <c r="AG318" s="25">
        <v>195</v>
      </c>
      <c r="AH318" s="26">
        <f t="shared" ref="AH318:AH328" si="301">AG318+AF318</f>
        <v>407</v>
      </c>
    </row>
    <row r="319" spans="1:36" s="27" customFormat="1" x14ac:dyDescent="0.2">
      <c r="A319" s="23">
        <v>38777</v>
      </c>
      <c r="B319" s="24">
        <f t="shared" si="246"/>
        <v>46522</v>
      </c>
      <c r="C319" s="25">
        <f t="shared" si="246"/>
        <v>43004</v>
      </c>
      <c r="D319" s="26">
        <f t="shared" si="291"/>
        <v>89526</v>
      </c>
      <c r="E319" s="24">
        <v>6550</v>
      </c>
      <c r="F319" s="25">
        <v>6489</v>
      </c>
      <c r="G319" s="26">
        <f t="shared" si="292"/>
        <v>13039</v>
      </c>
      <c r="H319" s="24">
        <v>1232</v>
      </c>
      <c r="I319" s="25">
        <v>1159</v>
      </c>
      <c r="J319" s="26">
        <f t="shared" si="293"/>
        <v>2391</v>
      </c>
      <c r="K319" s="24">
        <v>1657</v>
      </c>
      <c r="L319" s="25">
        <v>1624</v>
      </c>
      <c r="M319" s="26">
        <f t="shared" si="294"/>
        <v>3281</v>
      </c>
      <c r="N319" s="24">
        <v>1740</v>
      </c>
      <c r="O319" s="25">
        <v>1713</v>
      </c>
      <c r="P319" s="26">
        <f t="shared" si="295"/>
        <v>3453</v>
      </c>
      <c r="Q319" s="24">
        <v>30674</v>
      </c>
      <c r="R319" s="25">
        <v>27485</v>
      </c>
      <c r="S319" s="26">
        <f t="shared" si="296"/>
        <v>58159</v>
      </c>
      <c r="T319" s="24">
        <v>814</v>
      </c>
      <c r="U319" s="25">
        <v>778</v>
      </c>
      <c r="V319" s="26">
        <f t="shared" si="297"/>
        <v>1592</v>
      </c>
      <c r="W319" s="24">
        <v>1219</v>
      </c>
      <c r="X319" s="25">
        <v>1181</v>
      </c>
      <c r="Y319" s="26">
        <f t="shared" si="298"/>
        <v>2400</v>
      </c>
      <c r="Z319" s="24">
        <v>1432</v>
      </c>
      <c r="AA319" s="25">
        <v>1383</v>
      </c>
      <c r="AB319" s="26">
        <f t="shared" si="299"/>
        <v>2815</v>
      </c>
      <c r="AC319" s="24">
        <v>1007</v>
      </c>
      <c r="AD319" s="25">
        <v>1015</v>
      </c>
      <c r="AE319" s="26">
        <f t="shared" si="300"/>
        <v>2022</v>
      </c>
      <c r="AF319" s="24">
        <v>197</v>
      </c>
      <c r="AG319" s="25">
        <v>177</v>
      </c>
      <c r="AH319" s="26">
        <f t="shared" si="301"/>
        <v>374</v>
      </c>
    </row>
    <row r="320" spans="1:36" s="27" customFormat="1" x14ac:dyDescent="0.2">
      <c r="A320" s="23">
        <v>38808</v>
      </c>
      <c r="B320" s="24">
        <f t="shared" si="246"/>
        <v>23369</v>
      </c>
      <c r="C320" s="25">
        <f t="shared" si="246"/>
        <v>22234</v>
      </c>
      <c r="D320" s="26">
        <f t="shared" si="291"/>
        <v>45603</v>
      </c>
      <c r="E320" s="24">
        <v>6474</v>
      </c>
      <c r="F320" s="25">
        <v>6542</v>
      </c>
      <c r="G320" s="26">
        <f t="shared" si="292"/>
        <v>13016</v>
      </c>
      <c r="H320" s="24">
        <v>1255</v>
      </c>
      <c r="I320" s="25">
        <v>1172</v>
      </c>
      <c r="J320" s="26">
        <f t="shared" si="293"/>
        <v>2427</v>
      </c>
      <c r="K320" s="24">
        <v>1784</v>
      </c>
      <c r="L320" s="25">
        <v>1911</v>
      </c>
      <c r="M320" s="26">
        <f t="shared" si="294"/>
        <v>3695</v>
      </c>
      <c r="N320" s="24">
        <v>1653</v>
      </c>
      <c r="O320" s="25">
        <v>1633</v>
      </c>
      <c r="P320" s="26">
        <f t="shared" si="295"/>
        <v>3286</v>
      </c>
      <c r="Q320" s="24">
        <v>7958</v>
      </c>
      <c r="R320" s="25">
        <v>6828</v>
      </c>
      <c r="S320" s="26">
        <f t="shared" si="296"/>
        <v>14786</v>
      </c>
      <c r="T320" s="24">
        <v>737</v>
      </c>
      <c r="U320" s="25">
        <v>708</v>
      </c>
      <c r="V320" s="26">
        <f t="shared" si="297"/>
        <v>1445</v>
      </c>
      <c r="W320" s="24">
        <v>1083</v>
      </c>
      <c r="X320" s="25">
        <v>1121</v>
      </c>
      <c r="Y320" s="26">
        <f t="shared" si="298"/>
        <v>2204</v>
      </c>
      <c r="Z320" s="24">
        <v>1365</v>
      </c>
      <c r="AA320" s="25">
        <v>1288</v>
      </c>
      <c r="AB320" s="26">
        <f t="shared" si="299"/>
        <v>2653</v>
      </c>
      <c r="AC320" s="24">
        <v>847</v>
      </c>
      <c r="AD320" s="25">
        <v>845</v>
      </c>
      <c r="AE320" s="26">
        <f t="shared" si="300"/>
        <v>1692</v>
      </c>
      <c r="AF320" s="24">
        <v>213</v>
      </c>
      <c r="AG320" s="25">
        <v>186</v>
      </c>
      <c r="AH320" s="26">
        <f t="shared" si="301"/>
        <v>399</v>
      </c>
    </row>
    <row r="321" spans="1:36" s="27" customFormat="1" x14ac:dyDescent="0.2">
      <c r="A321" s="23">
        <v>38838</v>
      </c>
      <c r="B321" s="24">
        <f t="shared" si="246"/>
        <v>26400</v>
      </c>
      <c r="C321" s="25">
        <f t="shared" si="246"/>
        <v>28494</v>
      </c>
      <c r="D321" s="26">
        <f t="shared" si="291"/>
        <v>54894</v>
      </c>
      <c r="E321" s="24">
        <v>7172</v>
      </c>
      <c r="F321" s="25">
        <v>6959</v>
      </c>
      <c r="G321" s="26">
        <f t="shared" si="292"/>
        <v>14131</v>
      </c>
      <c r="H321" s="24">
        <v>1521</v>
      </c>
      <c r="I321" s="25">
        <v>1541</v>
      </c>
      <c r="J321" s="26">
        <f t="shared" si="293"/>
        <v>3062</v>
      </c>
      <c r="K321" s="24">
        <v>2040</v>
      </c>
      <c r="L321" s="25">
        <v>2222</v>
      </c>
      <c r="M321" s="26">
        <f t="shared" si="294"/>
        <v>4262</v>
      </c>
      <c r="N321" s="24">
        <v>1825</v>
      </c>
      <c r="O321" s="25">
        <v>1873</v>
      </c>
      <c r="P321" s="26">
        <f t="shared" si="295"/>
        <v>3698</v>
      </c>
      <c r="Q321" s="24">
        <v>8992</v>
      </c>
      <c r="R321" s="25">
        <v>10963</v>
      </c>
      <c r="S321" s="26">
        <f t="shared" si="296"/>
        <v>19955</v>
      </c>
      <c r="T321" s="24">
        <v>713</v>
      </c>
      <c r="U321" s="25">
        <v>694</v>
      </c>
      <c r="V321" s="26">
        <f t="shared" si="297"/>
        <v>1407</v>
      </c>
      <c r="W321" s="24">
        <v>1236</v>
      </c>
      <c r="X321" s="25">
        <v>1305</v>
      </c>
      <c r="Y321" s="26">
        <f t="shared" si="298"/>
        <v>2541</v>
      </c>
      <c r="Z321" s="24">
        <v>1546</v>
      </c>
      <c r="AA321" s="25">
        <v>1549</v>
      </c>
      <c r="AB321" s="26">
        <f t="shared" si="299"/>
        <v>3095</v>
      </c>
      <c r="AC321" s="24">
        <v>1113</v>
      </c>
      <c r="AD321" s="25">
        <v>1154</v>
      </c>
      <c r="AE321" s="26">
        <f t="shared" si="300"/>
        <v>2267</v>
      </c>
      <c r="AF321" s="24">
        <v>242</v>
      </c>
      <c r="AG321" s="25">
        <v>234</v>
      </c>
      <c r="AH321" s="26">
        <f t="shared" si="301"/>
        <v>476</v>
      </c>
    </row>
    <row r="322" spans="1:36" s="27" customFormat="1" x14ac:dyDescent="0.2">
      <c r="A322" s="23">
        <v>38869</v>
      </c>
      <c r="B322" s="24">
        <f t="shared" si="246"/>
        <v>48006</v>
      </c>
      <c r="C322" s="25">
        <f t="shared" si="246"/>
        <v>54059</v>
      </c>
      <c r="D322" s="26">
        <f t="shared" si="291"/>
        <v>102065</v>
      </c>
      <c r="E322" s="24">
        <v>7739</v>
      </c>
      <c r="F322" s="25">
        <v>7768</v>
      </c>
      <c r="G322" s="26">
        <f t="shared" si="292"/>
        <v>15507</v>
      </c>
      <c r="H322" s="24">
        <v>1598</v>
      </c>
      <c r="I322" s="25">
        <v>1585</v>
      </c>
      <c r="J322" s="26">
        <f t="shared" si="293"/>
        <v>3183</v>
      </c>
      <c r="K322" s="24">
        <v>3025</v>
      </c>
      <c r="L322" s="25">
        <v>3334</v>
      </c>
      <c r="M322" s="26">
        <f t="shared" si="294"/>
        <v>6359</v>
      </c>
      <c r="N322" s="24">
        <v>1934</v>
      </c>
      <c r="O322" s="25">
        <v>1857</v>
      </c>
      <c r="P322" s="26">
        <f t="shared" si="295"/>
        <v>3791</v>
      </c>
      <c r="Q322" s="24">
        <v>28572</v>
      </c>
      <c r="R322" s="25">
        <v>34145</v>
      </c>
      <c r="S322" s="26">
        <f t="shared" si="296"/>
        <v>62717</v>
      </c>
      <c r="T322" s="24">
        <v>785</v>
      </c>
      <c r="U322" s="25">
        <v>823</v>
      </c>
      <c r="V322" s="26">
        <f t="shared" si="297"/>
        <v>1608</v>
      </c>
      <c r="W322" s="24">
        <v>1292</v>
      </c>
      <c r="X322" s="25">
        <v>1407</v>
      </c>
      <c r="Y322" s="26">
        <f t="shared" si="298"/>
        <v>2699</v>
      </c>
      <c r="Z322" s="24">
        <v>1528</v>
      </c>
      <c r="AA322" s="25">
        <v>1544</v>
      </c>
      <c r="AB322" s="26">
        <f t="shared" si="299"/>
        <v>3072</v>
      </c>
      <c r="AC322" s="24">
        <v>1322</v>
      </c>
      <c r="AD322" s="25">
        <v>1366</v>
      </c>
      <c r="AE322" s="26">
        <f t="shared" si="300"/>
        <v>2688</v>
      </c>
      <c r="AF322" s="24">
        <v>211</v>
      </c>
      <c r="AG322" s="25">
        <v>230</v>
      </c>
      <c r="AH322" s="26">
        <f t="shared" si="301"/>
        <v>441</v>
      </c>
    </row>
    <row r="323" spans="1:36" s="27" customFormat="1" x14ac:dyDescent="0.2">
      <c r="A323" s="23">
        <v>38899</v>
      </c>
      <c r="B323" s="24">
        <f t="shared" si="246"/>
        <v>62137</v>
      </c>
      <c r="C323" s="25">
        <f t="shared" si="246"/>
        <v>62368</v>
      </c>
      <c r="D323" s="26">
        <f t="shared" si="291"/>
        <v>124505</v>
      </c>
      <c r="E323" s="24">
        <v>7587</v>
      </c>
      <c r="F323" s="25">
        <v>7644</v>
      </c>
      <c r="G323" s="26">
        <f t="shared" si="292"/>
        <v>15231</v>
      </c>
      <c r="H323" s="24">
        <v>1616</v>
      </c>
      <c r="I323" s="25">
        <v>1636</v>
      </c>
      <c r="J323" s="26">
        <f t="shared" si="293"/>
        <v>3252</v>
      </c>
      <c r="K323" s="24">
        <v>4030</v>
      </c>
      <c r="L323" s="25">
        <v>3674</v>
      </c>
      <c r="M323" s="26">
        <f t="shared" si="294"/>
        <v>7704</v>
      </c>
      <c r="N323" s="24">
        <v>1719</v>
      </c>
      <c r="O323" s="25">
        <v>1653</v>
      </c>
      <c r="P323" s="26">
        <f t="shared" si="295"/>
        <v>3372</v>
      </c>
      <c r="Q323" s="24">
        <v>41663</v>
      </c>
      <c r="R323" s="25">
        <v>42438</v>
      </c>
      <c r="S323" s="26">
        <f t="shared" si="296"/>
        <v>84101</v>
      </c>
      <c r="T323" s="24">
        <v>829</v>
      </c>
      <c r="U323" s="25">
        <v>759</v>
      </c>
      <c r="V323" s="26">
        <f t="shared" si="297"/>
        <v>1588</v>
      </c>
      <c r="W323" s="24">
        <v>1508</v>
      </c>
      <c r="X323" s="25">
        <v>1478</v>
      </c>
      <c r="Y323" s="26">
        <f t="shared" si="298"/>
        <v>2986</v>
      </c>
      <c r="Z323" s="24">
        <v>1336</v>
      </c>
      <c r="AA323" s="25">
        <v>1399</v>
      </c>
      <c r="AB323" s="26">
        <f t="shared" si="299"/>
        <v>2735</v>
      </c>
      <c r="AC323" s="24">
        <v>1598</v>
      </c>
      <c r="AD323" s="25">
        <v>1504</v>
      </c>
      <c r="AE323" s="26">
        <f t="shared" si="300"/>
        <v>3102</v>
      </c>
      <c r="AF323" s="24">
        <v>251</v>
      </c>
      <c r="AG323" s="25">
        <v>183</v>
      </c>
      <c r="AH323" s="26">
        <f t="shared" si="301"/>
        <v>434</v>
      </c>
    </row>
    <row r="324" spans="1:36" s="27" customFormat="1" x14ac:dyDescent="0.2">
      <c r="A324" s="23">
        <v>38930</v>
      </c>
      <c r="B324" s="24">
        <f t="shared" si="246"/>
        <v>61858</v>
      </c>
      <c r="C324" s="25">
        <f t="shared" si="246"/>
        <v>58117</v>
      </c>
      <c r="D324" s="26">
        <f t="shared" si="291"/>
        <v>119975</v>
      </c>
      <c r="E324" s="24">
        <v>7363</v>
      </c>
      <c r="F324" s="25">
        <v>7262</v>
      </c>
      <c r="G324" s="26">
        <f t="shared" si="292"/>
        <v>14625</v>
      </c>
      <c r="H324" s="24">
        <v>1303</v>
      </c>
      <c r="I324" s="25">
        <v>1263</v>
      </c>
      <c r="J324" s="26">
        <f t="shared" si="293"/>
        <v>2566</v>
      </c>
      <c r="K324" s="24">
        <v>3629</v>
      </c>
      <c r="L324" s="25">
        <v>3513</v>
      </c>
      <c r="M324" s="26">
        <f t="shared" si="294"/>
        <v>7142</v>
      </c>
      <c r="N324" s="24">
        <v>1919</v>
      </c>
      <c r="O324" s="25">
        <v>1819</v>
      </c>
      <c r="P324" s="26">
        <f t="shared" si="295"/>
        <v>3738</v>
      </c>
      <c r="Q324" s="24">
        <v>41778</v>
      </c>
      <c r="R324" s="25">
        <v>38768</v>
      </c>
      <c r="S324" s="26">
        <f t="shared" si="296"/>
        <v>80546</v>
      </c>
      <c r="T324" s="24">
        <v>800</v>
      </c>
      <c r="U324" s="25">
        <v>817</v>
      </c>
      <c r="V324" s="26">
        <f t="shared" si="297"/>
        <v>1617</v>
      </c>
      <c r="W324" s="24">
        <v>1553</v>
      </c>
      <c r="X324" s="25">
        <v>1327</v>
      </c>
      <c r="Y324" s="26">
        <f t="shared" si="298"/>
        <v>2880</v>
      </c>
      <c r="Z324" s="24">
        <v>1644</v>
      </c>
      <c r="AA324" s="25">
        <v>1633</v>
      </c>
      <c r="AB324" s="26">
        <f t="shared" si="299"/>
        <v>3277</v>
      </c>
      <c r="AC324" s="24">
        <v>1624</v>
      </c>
      <c r="AD324" s="25">
        <v>1472</v>
      </c>
      <c r="AE324" s="26">
        <f t="shared" si="300"/>
        <v>3096</v>
      </c>
      <c r="AF324" s="24">
        <v>245</v>
      </c>
      <c r="AG324" s="25">
        <v>243</v>
      </c>
      <c r="AH324" s="26">
        <f t="shared" si="301"/>
        <v>488</v>
      </c>
    </row>
    <row r="325" spans="1:36" s="27" customFormat="1" x14ac:dyDescent="0.2">
      <c r="A325" s="23">
        <v>38961</v>
      </c>
      <c r="B325" s="24">
        <f t="shared" ref="B325:C354" si="302">+SUM(E325,H325,K325,N325,Q325,T325,W325,Z325,AC325,AF325)</f>
        <v>48366</v>
      </c>
      <c r="C325" s="25">
        <f t="shared" si="302"/>
        <v>44616</v>
      </c>
      <c r="D325" s="26">
        <f t="shared" si="291"/>
        <v>92982</v>
      </c>
      <c r="E325" s="24">
        <v>6337</v>
      </c>
      <c r="F325" s="25">
        <v>6213</v>
      </c>
      <c r="G325" s="26">
        <f t="shared" si="292"/>
        <v>12550</v>
      </c>
      <c r="H325" s="24">
        <v>1663</v>
      </c>
      <c r="I325" s="25">
        <v>1640</v>
      </c>
      <c r="J325" s="26">
        <f t="shared" si="293"/>
        <v>3303</v>
      </c>
      <c r="K325" s="24">
        <v>3217</v>
      </c>
      <c r="L325" s="25">
        <v>2891</v>
      </c>
      <c r="M325" s="26">
        <f t="shared" si="294"/>
        <v>6108</v>
      </c>
      <c r="N325" s="24">
        <v>1961</v>
      </c>
      <c r="O325" s="25">
        <v>1909</v>
      </c>
      <c r="P325" s="26">
        <f t="shared" si="295"/>
        <v>3870</v>
      </c>
      <c r="Q325" s="24">
        <v>30230</v>
      </c>
      <c r="R325" s="25">
        <v>27115</v>
      </c>
      <c r="S325" s="26">
        <f t="shared" si="296"/>
        <v>57345</v>
      </c>
      <c r="T325" s="24">
        <v>848</v>
      </c>
      <c r="U325" s="25">
        <v>814</v>
      </c>
      <c r="V325" s="26">
        <f t="shared" si="297"/>
        <v>1662</v>
      </c>
      <c r="W325" s="24">
        <v>1201</v>
      </c>
      <c r="X325" s="25">
        <v>1223</v>
      </c>
      <c r="Y325" s="26">
        <f t="shared" si="298"/>
        <v>2424</v>
      </c>
      <c r="Z325" s="24">
        <v>1599</v>
      </c>
      <c r="AA325" s="25">
        <v>1557</v>
      </c>
      <c r="AB325" s="26">
        <f t="shared" si="299"/>
        <v>3156</v>
      </c>
      <c r="AC325" s="24">
        <v>1065</v>
      </c>
      <c r="AD325" s="25">
        <v>1005</v>
      </c>
      <c r="AE325" s="26">
        <f t="shared" si="300"/>
        <v>2070</v>
      </c>
      <c r="AF325" s="24">
        <v>245</v>
      </c>
      <c r="AG325" s="25">
        <v>249</v>
      </c>
      <c r="AH325" s="26">
        <f t="shared" si="301"/>
        <v>494</v>
      </c>
    </row>
    <row r="326" spans="1:36" s="27" customFormat="1" x14ac:dyDescent="0.2">
      <c r="A326" s="23">
        <v>38991</v>
      </c>
      <c r="B326" s="24">
        <f t="shared" si="302"/>
        <v>29746</v>
      </c>
      <c r="C326" s="25">
        <f t="shared" si="302"/>
        <v>26553</v>
      </c>
      <c r="D326" s="26">
        <f t="shared" si="291"/>
        <v>56299</v>
      </c>
      <c r="E326" s="24">
        <v>7004</v>
      </c>
      <c r="F326" s="25">
        <v>6906</v>
      </c>
      <c r="G326" s="26">
        <f t="shared" si="292"/>
        <v>13910</v>
      </c>
      <c r="H326" s="24">
        <v>1742</v>
      </c>
      <c r="I326" s="25">
        <v>1531</v>
      </c>
      <c r="J326" s="26">
        <f t="shared" si="293"/>
        <v>3273</v>
      </c>
      <c r="K326" s="24">
        <v>2082</v>
      </c>
      <c r="L326" s="25">
        <v>2006</v>
      </c>
      <c r="M326" s="26">
        <f t="shared" si="294"/>
        <v>4088</v>
      </c>
      <c r="N326" s="24">
        <v>2230</v>
      </c>
      <c r="O326" s="25">
        <v>1817</v>
      </c>
      <c r="P326" s="26">
        <f t="shared" si="295"/>
        <v>4047</v>
      </c>
      <c r="Q326" s="24">
        <v>11292</v>
      </c>
      <c r="R326" s="25">
        <v>9213</v>
      </c>
      <c r="S326" s="26">
        <f t="shared" si="296"/>
        <v>20505</v>
      </c>
      <c r="T326" s="24">
        <v>894</v>
      </c>
      <c r="U326" s="25">
        <v>806</v>
      </c>
      <c r="V326" s="26">
        <f t="shared" si="297"/>
        <v>1700</v>
      </c>
      <c r="W326" s="24">
        <v>1402</v>
      </c>
      <c r="X326" s="25">
        <v>1246</v>
      </c>
      <c r="Y326" s="26">
        <f t="shared" si="298"/>
        <v>2648</v>
      </c>
      <c r="Z326" s="24">
        <v>1683</v>
      </c>
      <c r="AA326" s="25">
        <v>1675</v>
      </c>
      <c r="AB326" s="26">
        <f t="shared" si="299"/>
        <v>3358</v>
      </c>
      <c r="AC326" s="24">
        <v>1134</v>
      </c>
      <c r="AD326" s="25">
        <v>1085</v>
      </c>
      <c r="AE326" s="26">
        <f t="shared" si="300"/>
        <v>2219</v>
      </c>
      <c r="AF326" s="24">
        <v>283</v>
      </c>
      <c r="AG326" s="25">
        <v>268</v>
      </c>
      <c r="AH326" s="26">
        <f t="shared" si="301"/>
        <v>551</v>
      </c>
    </row>
    <row r="327" spans="1:36" s="27" customFormat="1" x14ac:dyDescent="0.2">
      <c r="A327" s="23">
        <v>39022</v>
      </c>
      <c r="B327" s="24">
        <f t="shared" si="302"/>
        <v>24676</v>
      </c>
      <c r="C327" s="25">
        <f t="shared" si="302"/>
        <v>23873</v>
      </c>
      <c r="D327" s="26">
        <f t="shared" si="291"/>
        <v>48549</v>
      </c>
      <c r="E327" s="24">
        <v>6453</v>
      </c>
      <c r="F327" s="25">
        <v>6287</v>
      </c>
      <c r="G327" s="26">
        <f t="shared" si="292"/>
        <v>12740</v>
      </c>
      <c r="H327" s="24">
        <v>1428</v>
      </c>
      <c r="I327" s="25">
        <v>1396</v>
      </c>
      <c r="J327" s="26">
        <f t="shared" si="293"/>
        <v>2824</v>
      </c>
      <c r="K327" s="24">
        <v>1862</v>
      </c>
      <c r="L327" s="25">
        <v>1784</v>
      </c>
      <c r="M327" s="26">
        <f t="shared" si="294"/>
        <v>3646</v>
      </c>
      <c r="N327" s="24">
        <v>2079</v>
      </c>
      <c r="O327" s="25">
        <v>1942</v>
      </c>
      <c r="P327" s="26">
        <f t="shared" si="295"/>
        <v>4021</v>
      </c>
      <c r="Q327" s="24">
        <v>7875</v>
      </c>
      <c r="R327" s="25">
        <v>7662</v>
      </c>
      <c r="S327" s="26">
        <f t="shared" si="296"/>
        <v>15537</v>
      </c>
      <c r="T327" s="24">
        <v>832</v>
      </c>
      <c r="U327" s="25">
        <v>803</v>
      </c>
      <c r="V327" s="26">
        <f t="shared" si="297"/>
        <v>1635</v>
      </c>
      <c r="W327" s="24">
        <v>1144</v>
      </c>
      <c r="X327" s="25">
        <v>1098</v>
      </c>
      <c r="Y327" s="26">
        <f t="shared" si="298"/>
        <v>2242</v>
      </c>
      <c r="Z327" s="24">
        <v>1671</v>
      </c>
      <c r="AA327" s="25">
        <v>1583</v>
      </c>
      <c r="AB327" s="26">
        <f t="shared" si="299"/>
        <v>3254</v>
      </c>
      <c r="AC327" s="24">
        <v>1048</v>
      </c>
      <c r="AD327" s="25">
        <v>1053</v>
      </c>
      <c r="AE327" s="26">
        <f t="shared" si="300"/>
        <v>2101</v>
      </c>
      <c r="AF327" s="24">
        <v>284</v>
      </c>
      <c r="AG327" s="25">
        <v>265</v>
      </c>
      <c r="AH327" s="26">
        <f t="shared" si="301"/>
        <v>549</v>
      </c>
    </row>
    <row r="328" spans="1:36" s="32" customFormat="1" ht="12" thickBot="1" x14ac:dyDescent="0.25">
      <c r="A328" s="28">
        <v>39052</v>
      </c>
      <c r="B328" s="29">
        <f t="shared" si="302"/>
        <v>31329</v>
      </c>
      <c r="C328" s="30">
        <f t="shared" si="302"/>
        <v>36857</v>
      </c>
      <c r="D328" s="31">
        <f t="shared" si="291"/>
        <v>68186</v>
      </c>
      <c r="E328" s="29">
        <v>6506</v>
      </c>
      <c r="F328" s="30">
        <v>6620</v>
      </c>
      <c r="G328" s="31">
        <f t="shared" si="292"/>
        <v>13126</v>
      </c>
      <c r="H328" s="29">
        <v>1248</v>
      </c>
      <c r="I328" s="30">
        <v>1220</v>
      </c>
      <c r="J328" s="31">
        <f t="shared" si="293"/>
        <v>2468</v>
      </c>
      <c r="K328" s="29">
        <v>1870</v>
      </c>
      <c r="L328" s="30">
        <v>1867</v>
      </c>
      <c r="M328" s="31">
        <f t="shared" si="294"/>
        <v>3737</v>
      </c>
      <c r="N328" s="29">
        <v>1767</v>
      </c>
      <c r="O328" s="30">
        <v>1812</v>
      </c>
      <c r="P328" s="31">
        <f t="shared" si="295"/>
        <v>3579</v>
      </c>
      <c r="Q328" s="29">
        <v>15534</v>
      </c>
      <c r="R328" s="30">
        <v>21036</v>
      </c>
      <c r="S328" s="31">
        <f t="shared" si="296"/>
        <v>36570</v>
      </c>
      <c r="T328" s="29">
        <v>782</v>
      </c>
      <c r="U328" s="30">
        <v>731</v>
      </c>
      <c r="V328" s="31">
        <f t="shared" si="297"/>
        <v>1513</v>
      </c>
      <c r="W328" s="29">
        <v>1042</v>
      </c>
      <c r="X328" s="30">
        <v>1037</v>
      </c>
      <c r="Y328" s="31">
        <f t="shared" si="298"/>
        <v>2079</v>
      </c>
      <c r="Z328" s="29">
        <v>1341</v>
      </c>
      <c r="AA328" s="30">
        <v>1326</v>
      </c>
      <c r="AB328" s="31">
        <f t="shared" si="299"/>
        <v>2667</v>
      </c>
      <c r="AC328" s="29">
        <v>982</v>
      </c>
      <c r="AD328" s="30">
        <v>933</v>
      </c>
      <c r="AE328" s="31">
        <f t="shared" si="300"/>
        <v>1915</v>
      </c>
      <c r="AF328" s="29">
        <v>257</v>
      </c>
      <c r="AG328" s="30">
        <v>275</v>
      </c>
      <c r="AH328" s="31">
        <f t="shared" si="301"/>
        <v>532</v>
      </c>
      <c r="AJ328" s="20">
        <f>+SUM(AE317:AE328)</f>
        <v>26874</v>
      </c>
    </row>
    <row r="329" spans="1:36" s="27" customFormat="1" x14ac:dyDescent="0.2">
      <c r="A329" s="23">
        <v>39083</v>
      </c>
      <c r="B329" s="24">
        <f t="shared" si="302"/>
        <v>40195</v>
      </c>
      <c r="C329" s="25">
        <f t="shared" si="302"/>
        <v>36258</v>
      </c>
      <c r="D329" s="26">
        <f>C329+B329</f>
        <v>76453</v>
      </c>
      <c r="E329" s="24">
        <v>6649</v>
      </c>
      <c r="F329" s="25">
        <v>6718</v>
      </c>
      <c r="G329" s="26">
        <f>F329+E329</f>
        <v>13367</v>
      </c>
      <c r="H329" s="24">
        <v>1253</v>
      </c>
      <c r="I329" s="25">
        <v>1254</v>
      </c>
      <c r="J329" s="26">
        <f>I329+H329</f>
        <v>2507</v>
      </c>
      <c r="K329" s="24">
        <v>1656</v>
      </c>
      <c r="L329" s="25">
        <v>1500</v>
      </c>
      <c r="M329" s="26">
        <f>L329+K329</f>
        <v>3156</v>
      </c>
      <c r="N329" s="24">
        <v>1724</v>
      </c>
      <c r="O329" s="25">
        <v>1623</v>
      </c>
      <c r="P329" s="26">
        <f>O329+N329</f>
        <v>3347</v>
      </c>
      <c r="Q329" s="24">
        <v>24253</v>
      </c>
      <c r="R329" s="25">
        <v>20628</v>
      </c>
      <c r="S329" s="26">
        <f>R329+Q329</f>
        <v>44881</v>
      </c>
      <c r="T329" s="24">
        <v>685</v>
      </c>
      <c r="U329" s="25">
        <v>707</v>
      </c>
      <c r="V329" s="26">
        <f>U329+T329</f>
        <v>1392</v>
      </c>
      <c r="W329" s="24">
        <v>1103</v>
      </c>
      <c r="X329" s="25">
        <v>1007</v>
      </c>
      <c r="Y329" s="26">
        <f>X329+W329</f>
        <v>2110</v>
      </c>
      <c r="Z329" s="24">
        <v>1616</v>
      </c>
      <c r="AA329" s="25">
        <v>1655</v>
      </c>
      <c r="AB329" s="26">
        <f>AA329+Z329</f>
        <v>3271</v>
      </c>
      <c r="AC329" s="24">
        <v>997</v>
      </c>
      <c r="AD329" s="25">
        <v>917</v>
      </c>
      <c r="AE329" s="26">
        <f>AD329+AC329</f>
        <v>1914</v>
      </c>
      <c r="AF329" s="24">
        <v>259</v>
      </c>
      <c r="AG329" s="25">
        <v>249</v>
      </c>
      <c r="AH329" s="26">
        <f>AG329+AF329</f>
        <v>508</v>
      </c>
    </row>
    <row r="330" spans="1:36" s="27" customFormat="1" x14ac:dyDescent="0.2">
      <c r="A330" s="23">
        <v>39114</v>
      </c>
      <c r="B330" s="24">
        <f t="shared" si="302"/>
        <v>38204</v>
      </c>
      <c r="C330" s="25">
        <f t="shared" si="302"/>
        <v>36967</v>
      </c>
      <c r="D330" s="26">
        <f t="shared" ref="D330:D340" si="303">C330+B330</f>
        <v>75171</v>
      </c>
      <c r="E330" s="24">
        <v>6297</v>
      </c>
      <c r="F330" s="25">
        <v>5901</v>
      </c>
      <c r="G330" s="26">
        <f t="shared" ref="G330:G340" si="304">F330+E330</f>
        <v>12198</v>
      </c>
      <c r="H330" s="24">
        <v>1250</v>
      </c>
      <c r="I330" s="25">
        <v>1188</v>
      </c>
      <c r="J330" s="26">
        <f t="shared" ref="J330:J340" si="305">I330+H330</f>
        <v>2438</v>
      </c>
      <c r="K330" s="24">
        <v>1381</v>
      </c>
      <c r="L330" s="25">
        <v>1352</v>
      </c>
      <c r="M330" s="26">
        <f t="shared" ref="M330:M340" si="306">L330+K330</f>
        <v>2733</v>
      </c>
      <c r="N330" s="24">
        <v>1830</v>
      </c>
      <c r="O330" s="25">
        <v>1703</v>
      </c>
      <c r="P330" s="26">
        <f t="shared" ref="P330:P340" si="307">O330+N330</f>
        <v>3533</v>
      </c>
      <c r="Q330" s="24">
        <v>22911</v>
      </c>
      <c r="R330" s="25">
        <v>22550</v>
      </c>
      <c r="S330" s="26">
        <f t="shared" ref="S330:S340" si="308">R330+Q330</f>
        <v>45461</v>
      </c>
      <c r="T330" s="24">
        <v>685</v>
      </c>
      <c r="U330" s="25">
        <v>638</v>
      </c>
      <c r="V330" s="26">
        <f t="shared" ref="V330:V340" si="309">U330+T330</f>
        <v>1323</v>
      </c>
      <c r="W330" s="24">
        <v>1103</v>
      </c>
      <c r="X330" s="25">
        <v>1007</v>
      </c>
      <c r="Y330" s="26">
        <f t="shared" ref="Y330:Y340" si="310">X330+W330</f>
        <v>2110</v>
      </c>
      <c r="Z330" s="24">
        <v>1603</v>
      </c>
      <c r="AA330" s="25">
        <v>1569</v>
      </c>
      <c r="AB330" s="26">
        <f t="shared" ref="AB330:AB340" si="311">AA330+Z330</f>
        <v>3172</v>
      </c>
      <c r="AC330" s="24">
        <v>930</v>
      </c>
      <c r="AD330" s="25">
        <v>849</v>
      </c>
      <c r="AE330" s="26">
        <f t="shared" ref="AE330:AE340" si="312">AD330+AC330</f>
        <v>1779</v>
      </c>
      <c r="AF330" s="24">
        <v>214</v>
      </c>
      <c r="AG330" s="25">
        <v>210</v>
      </c>
      <c r="AH330" s="26">
        <f t="shared" ref="AH330:AH340" si="313">AG330+AF330</f>
        <v>424</v>
      </c>
    </row>
    <row r="331" spans="1:36" s="27" customFormat="1" x14ac:dyDescent="0.2">
      <c r="A331" s="23">
        <v>39142</v>
      </c>
      <c r="B331" s="24">
        <f t="shared" si="302"/>
        <v>40953</v>
      </c>
      <c r="C331" s="25">
        <f t="shared" si="302"/>
        <v>38044</v>
      </c>
      <c r="D331" s="26">
        <f t="shared" si="303"/>
        <v>78997</v>
      </c>
      <c r="E331" s="24">
        <v>5297</v>
      </c>
      <c r="F331" s="25">
        <v>5348</v>
      </c>
      <c r="G331" s="26">
        <f t="shared" si="304"/>
        <v>10645</v>
      </c>
      <c r="H331" s="24">
        <v>1260</v>
      </c>
      <c r="I331" s="25">
        <v>1254</v>
      </c>
      <c r="J331" s="26">
        <f t="shared" si="305"/>
        <v>2514</v>
      </c>
      <c r="K331" s="24">
        <v>1580</v>
      </c>
      <c r="L331" s="25">
        <v>1600</v>
      </c>
      <c r="M331" s="26">
        <f t="shared" si="306"/>
        <v>3180</v>
      </c>
      <c r="N331" s="24">
        <v>2097</v>
      </c>
      <c r="O331" s="25">
        <v>2095</v>
      </c>
      <c r="P331" s="26">
        <f t="shared" si="307"/>
        <v>4192</v>
      </c>
      <c r="Q331" s="24">
        <v>25569</v>
      </c>
      <c r="R331" s="25">
        <v>22849</v>
      </c>
      <c r="S331" s="26">
        <f t="shared" si="308"/>
        <v>48418</v>
      </c>
      <c r="T331" s="24">
        <v>866</v>
      </c>
      <c r="U331" s="25">
        <v>787</v>
      </c>
      <c r="V331" s="26">
        <f t="shared" si="309"/>
        <v>1653</v>
      </c>
      <c r="W331" s="24">
        <v>1186</v>
      </c>
      <c r="X331" s="25">
        <v>1094</v>
      </c>
      <c r="Y331" s="26">
        <f t="shared" si="310"/>
        <v>2280</v>
      </c>
      <c r="Z331" s="24">
        <v>1740</v>
      </c>
      <c r="AA331" s="25">
        <v>1692</v>
      </c>
      <c r="AB331" s="26">
        <f t="shared" si="311"/>
        <v>3432</v>
      </c>
      <c r="AC331" s="24">
        <v>1076</v>
      </c>
      <c r="AD331" s="25">
        <v>1011</v>
      </c>
      <c r="AE331" s="26">
        <f t="shared" si="312"/>
        <v>2087</v>
      </c>
      <c r="AF331" s="24">
        <v>282</v>
      </c>
      <c r="AG331" s="25">
        <v>314</v>
      </c>
      <c r="AH331" s="26">
        <f t="shared" si="313"/>
        <v>596</v>
      </c>
    </row>
    <row r="332" spans="1:36" s="27" customFormat="1" x14ac:dyDescent="0.2">
      <c r="A332" s="23">
        <v>39173</v>
      </c>
      <c r="B332" s="24">
        <f t="shared" si="302"/>
        <v>26803</v>
      </c>
      <c r="C332" s="25">
        <f t="shared" si="302"/>
        <v>23885</v>
      </c>
      <c r="D332" s="26">
        <f t="shared" si="303"/>
        <v>50688</v>
      </c>
      <c r="E332" s="24">
        <v>6153</v>
      </c>
      <c r="F332" s="25">
        <v>6234</v>
      </c>
      <c r="G332" s="26">
        <f t="shared" si="304"/>
        <v>12387</v>
      </c>
      <c r="H332" s="24">
        <v>1362</v>
      </c>
      <c r="I332" s="25">
        <v>1320</v>
      </c>
      <c r="J332" s="26">
        <f t="shared" si="305"/>
        <v>2682</v>
      </c>
      <c r="K332" s="24">
        <v>1603</v>
      </c>
      <c r="L332" s="25">
        <v>1577</v>
      </c>
      <c r="M332" s="26">
        <f t="shared" si="306"/>
        <v>3180</v>
      </c>
      <c r="N332" s="24">
        <v>2105</v>
      </c>
      <c r="O332" s="25">
        <v>2061</v>
      </c>
      <c r="P332" s="26">
        <f t="shared" si="307"/>
        <v>4166</v>
      </c>
      <c r="Q332" s="24">
        <v>10390</v>
      </c>
      <c r="R332" s="25">
        <v>7605</v>
      </c>
      <c r="S332" s="26">
        <f t="shared" si="308"/>
        <v>17995</v>
      </c>
      <c r="T332" s="24">
        <v>813</v>
      </c>
      <c r="U332" s="25">
        <v>783</v>
      </c>
      <c r="V332" s="26">
        <f t="shared" si="309"/>
        <v>1596</v>
      </c>
      <c r="W332" s="24">
        <v>1160</v>
      </c>
      <c r="X332" s="25">
        <v>1130</v>
      </c>
      <c r="Y332" s="26">
        <f t="shared" si="310"/>
        <v>2290</v>
      </c>
      <c r="Z332" s="24">
        <v>1757</v>
      </c>
      <c r="AA332" s="25">
        <v>1786</v>
      </c>
      <c r="AB332" s="26">
        <f t="shared" si="311"/>
        <v>3543</v>
      </c>
      <c r="AC332" s="24">
        <v>1188</v>
      </c>
      <c r="AD332" s="25">
        <v>1110</v>
      </c>
      <c r="AE332" s="26">
        <f t="shared" si="312"/>
        <v>2298</v>
      </c>
      <c r="AF332" s="24">
        <v>272</v>
      </c>
      <c r="AG332" s="25">
        <v>279</v>
      </c>
      <c r="AH332" s="26">
        <f t="shared" si="313"/>
        <v>551</v>
      </c>
    </row>
    <row r="333" spans="1:36" s="27" customFormat="1" x14ac:dyDescent="0.2">
      <c r="A333" s="23">
        <v>39203</v>
      </c>
      <c r="B333" s="24">
        <f t="shared" si="302"/>
        <v>26594</v>
      </c>
      <c r="C333" s="25">
        <f t="shared" si="302"/>
        <v>28647</v>
      </c>
      <c r="D333" s="26">
        <f t="shared" si="303"/>
        <v>55241</v>
      </c>
      <c r="E333" s="24">
        <v>6400</v>
      </c>
      <c r="F333" s="25">
        <v>6697</v>
      </c>
      <c r="G333" s="26">
        <f t="shared" si="304"/>
        <v>13097</v>
      </c>
      <c r="H333" s="24">
        <v>1412</v>
      </c>
      <c r="I333" s="25">
        <v>1409</v>
      </c>
      <c r="J333" s="26">
        <f t="shared" si="305"/>
        <v>2821</v>
      </c>
      <c r="K333" s="24">
        <v>1898</v>
      </c>
      <c r="L333" s="25">
        <v>2009</v>
      </c>
      <c r="M333" s="26">
        <f t="shared" si="306"/>
        <v>3907</v>
      </c>
      <c r="N333" s="24">
        <v>2273</v>
      </c>
      <c r="O333" s="25">
        <v>2356</v>
      </c>
      <c r="P333" s="26">
        <f t="shared" si="307"/>
        <v>4629</v>
      </c>
      <c r="Q333" s="24">
        <v>8828</v>
      </c>
      <c r="R333" s="25">
        <v>10224</v>
      </c>
      <c r="S333" s="26">
        <f t="shared" si="308"/>
        <v>19052</v>
      </c>
      <c r="T333" s="24">
        <v>732</v>
      </c>
      <c r="U333" s="25">
        <v>781</v>
      </c>
      <c r="V333" s="26">
        <f t="shared" si="309"/>
        <v>1513</v>
      </c>
      <c r="W333" s="24">
        <v>1209</v>
      </c>
      <c r="X333" s="25">
        <v>1278</v>
      </c>
      <c r="Y333" s="26">
        <f t="shared" si="310"/>
        <v>2487</v>
      </c>
      <c r="Z333" s="24">
        <v>1882</v>
      </c>
      <c r="AA333" s="25">
        <v>1869</v>
      </c>
      <c r="AB333" s="26">
        <f t="shared" si="311"/>
        <v>3751</v>
      </c>
      <c r="AC333" s="24">
        <v>1685</v>
      </c>
      <c r="AD333" s="25">
        <v>1738</v>
      </c>
      <c r="AE333" s="26">
        <f t="shared" si="312"/>
        <v>3423</v>
      </c>
      <c r="AF333" s="24">
        <v>275</v>
      </c>
      <c r="AG333" s="25">
        <v>286</v>
      </c>
      <c r="AH333" s="26">
        <f t="shared" si="313"/>
        <v>561</v>
      </c>
    </row>
    <row r="334" spans="1:36" s="27" customFormat="1" x14ac:dyDescent="0.2">
      <c r="A334" s="23">
        <v>39234</v>
      </c>
      <c r="B334" s="24">
        <f t="shared" si="302"/>
        <v>49041</v>
      </c>
      <c r="C334" s="25">
        <f t="shared" si="302"/>
        <v>54077</v>
      </c>
      <c r="D334" s="26">
        <f t="shared" si="303"/>
        <v>103118</v>
      </c>
      <c r="E334" s="24">
        <v>7177</v>
      </c>
      <c r="F334" s="25">
        <v>7159</v>
      </c>
      <c r="G334" s="26">
        <f t="shared" si="304"/>
        <v>14336</v>
      </c>
      <c r="H334" s="24">
        <v>1428</v>
      </c>
      <c r="I334" s="25">
        <v>1421</v>
      </c>
      <c r="J334" s="26">
        <f t="shared" si="305"/>
        <v>2849</v>
      </c>
      <c r="K334" s="24">
        <v>2940</v>
      </c>
      <c r="L334" s="25">
        <v>3425</v>
      </c>
      <c r="M334" s="26">
        <f t="shared" si="306"/>
        <v>6365</v>
      </c>
      <c r="N334" s="24">
        <v>2439</v>
      </c>
      <c r="O334" s="25">
        <v>2220</v>
      </c>
      <c r="P334" s="26">
        <f t="shared" si="307"/>
        <v>4659</v>
      </c>
      <c r="Q334" s="24">
        <v>28568</v>
      </c>
      <c r="R334" s="25">
        <v>33116</v>
      </c>
      <c r="S334" s="26">
        <f t="shared" si="308"/>
        <v>61684</v>
      </c>
      <c r="T334" s="24">
        <v>787</v>
      </c>
      <c r="U334" s="25">
        <v>712</v>
      </c>
      <c r="V334" s="26">
        <f t="shared" si="309"/>
        <v>1499</v>
      </c>
      <c r="W334" s="24">
        <v>1279</v>
      </c>
      <c r="X334" s="25">
        <v>1469</v>
      </c>
      <c r="Y334" s="26">
        <f t="shared" si="310"/>
        <v>2748</v>
      </c>
      <c r="Z334" s="24">
        <v>1866</v>
      </c>
      <c r="AA334" s="25">
        <v>1849</v>
      </c>
      <c r="AB334" s="26">
        <f t="shared" si="311"/>
        <v>3715</v>
      </c>
      <c r="AC334" s="24">
        <v>2228</v>
      </c>
      <c r="AD334" s="25">
        <v>2364</v>
      </c>
      <c r="AE334" s="26">
        <f t="shared" si="312"/>
        <v>4592</v>
      </c>
      <c r="AF334" s="24">
        <v>329</v>
      </c>
      <c r="AG334" s="25">
        <v>342</v>
      </c>
      <c r="AH334" s="26">
        <f t="shared" si="313"/>
        <v>671</v>
      </c>
    </row>
    <row r="335" spans="1:36" s="27" customFormat="1" x14ac:dyDescent="0.2">
      <c r="A335" s="23">
        <v>39264</v>
      </c>
      <c r="B335" s="24">
        <f t="shared" si="302"/>
        <v>64173</v>
      </c>
      <c r="C335" s="25">
        <f t="shared" si="302"/>
        <v>62015</v>
      </c>
      <c r="D335" s="26">
        <f t="shared" si="303"/>
        <v>126188</v>
      </c>
      <c r="E335" s="24">
        <v>6864</v>
      </c>
      <c r="F335" s="25">
        <v>6741</v>
      </c>
      <c r="G335" s="26">
        <f t="shared" si="304"/>
        <v>13605</v>
      </c>
      <c r="H335" s="24">
        <v>1553</v>
      </c>
      <c r="I335" s="25">
        <v>1558</v>
      </c>
      <c r="J335" s="26">
        <f t="shared" si="305"/>
        <v>3111</v>
      </c>
      <c r="K335" s="24">
        <v>3542</v>
      </c>
      <c r="L335" s="25">
        <v>3307</v>
      </c>
      <c r="M335" s="26">
        <f t="shared" si="306"/>
        <v>6849</v>
      </c>
      <c r="N335" s="24">
        <v>2231</v>
      </c>
      <c r="O335" s="25">
        <v>2245</v>
      </c>
      <c r="P335" s="26">
        <f t="shared" si="307"/>
        <v>4476</v>
      </c>
      <c r="Q335" s="24">
        <v>42810</v>
      </c>
      <c r="R335" s="25">
        <v>41300</v>
      </c>
      <c r="S335" s="26">
        <f t="shared" si="308"/>
        <v>84110</v>
      </c>
      <c r="T335" s="24">
        <v>833</v>
      </c>
      <c r="U335" s="25">
        <v>753</v>
      </c>
      <c r="V335" s="26">
        <f t="shared" si="309"/>
        <v>1586</v>
      </c>
      <c r="W335" s="24">
        <v>1545</v>
      </c>
      <c r="X335" s="25">
        <v>1453</v>
      </c>
      <c r="Y335" s="26">
        <f t="shared" si="310"/>
        <v>2998</v>
      </c>
      <c r="Z335" s="24">
        <v>1858</v>
      </c>
      <c r="AA335" s="25">
        <v>1808</v>
      </c>
      <c r="AB335" s="26">
        <f t="shared" si="311"/>
        <v>3666</v>
      </c>
      <c r="AC335" s="24">
        <v>2550</v>
      </c>
      <c r="AD335" s="25">
        <v>2473</v>
      </c>
      <c r="AE335" s="26">
        <f t="shared" si="312"/>
        <v>5023</v>
      </c>
      <c r="AF335" s="24">
        <v>387</v>
      </c>
      <c r="AG335" s="25">
        <v>377</v>
      </c>
      <c r="AH335" s="26">
        <f t="shared" si="313"/>
        <v>764</v>
      </c>
    </row>
    <row r="336" spans="1:36" s="27" customFormat="1" x14ac:dyDescent="0.2">
      <c r="A336" s="23">
        <v>39295</v>
      </c>
      <c r="B336" s="24">
        <f t="shared" si="302"/>
        <v>65572</v>
      </c>
      <c r="C336" s="25">
        <f t="shared" si="302"/>
        <v>59176</v>
      </c>
      <c r="D336" s="26">
        <f t="shared" si="303"/>
        <v>124748</v>
      </c>
      <c r="E336" s="24">
        <v>6977</v>
      </c>
      <c r="F336" s="25">
        <v>7101</v>
      </c>
      <c r="G336" s="26">
        <f t="shared" si="304"/>
        <v>14078</v>
      </c>
      <c r="H336" s="24">
        <v>1504</v>
      </c>
      <c r="I336" s="25">
        <v>1589</v>
      </c>
      <c r="J336" s="26">
        <f t="shared" si="305"/>
        <v>3093</v>
      </c>
      <c r="K336" s="24">
        <v>3418</v>
      </c>
      <c r="L336" s="25">
        <v>3317</v>
      </c>
      <c r="M336" s="26">
        <f t="shared" si="306"/>
        <v>6735</v>
      </c>
      <c r="N336" s="24">
        <v>2442</v>
      </c>
      <c r="O336" s="25">
        <v>2312</v>
      </c>
      <c r="P336" s="26">
        <f t="shared" si="307"/>
        <v>4754</v>
      </c>
      <c r="Q336" s="24">
        <v>43986</v>
      </c>
      <c r="R336" s="25">
        <v>37936</v>
      </c>
      <c r="S336" s="26">
        <f t="shared" si="308"/>
        <v>81922</v>
      </c>
      <c r="T336" s="24">
        <v>812</v>
      </c>
      <c r="U336" s="25">
        <v>906</v>
      </c>
      <c r="V336" s="26">
        <f t="shared" si="309"/>
        <v>1718</v>
      </c>
      <c r="W336" s="24">
        <v>1668</v>
      </c>
      <c r="X336" s="25">
        <v>1465</v>
      </c>
      <c r="Y336" s="26">
        <f t="shared" si="310"/>
        <v>3133</v>
      </c>
      <c r="Z336" s="24">
        <v>1923</v>
      </c>
      <c r="AA336" s="25">
        <v>1938</v>
      </c>
      <c r="AB336" s="26">
        <f t="shared" si="311"/>
        <v>3861</v>
      </c>
      <c r="AC336" s="24">
        <v>2506</v>
      </c>
      <c r="AD336" s="25">
        <v>2296</v>
      </c>
      <c r="AE336" s="26">
        <f t="shared" si="312"/>
        <v>4802</v>
      </c>
      <c r="AF336" s="24">
        <v>336</v>
      </c>
      <c r="AG336" s="25">
        <v>316</v>
      </c>
      <c r="AH336" s="26">
        <f t="shared" si="313"/>
        <v>652</v>
      </c>
    </row>
    <row r="337" spans="1:36" s="27" customFormat="1" x14ac:dyDescent="0.2">
      <c r="A337" s="23">
        <v>39326</v>
      </c>
      <c r="B337" s="24">
        <f t="shared" si="302"/>
        <v>52649</v>
      </c>
      <c r="C337" s="25">
        <f t="shared" si="302"/>
        <v>46514</v>
      </c>
      <c r="D337" s="26">
        <f t="shared" si="303"/>
        <v>99163</v>
      </c>
      <c r="E337" s="24">
        <v>6335</v>
      </c>
      <c r="F337" s="25">
        <v>6316</v>
      </c>
      <c r="G337" s="26">
        <f t="shared" si="304"/>
        <v>12651</v>
      </c>
      <c r="H337" s="24">
        <v>1501</v>
      </c>
      <c r="I337" s="25">
        <v>1495</v>
      </c>
      <c r="J337" s="26">
        <f t="shared" si="305"/>
        <v>2996</v>
      </c>
      <c r="K337" s="24">
        <v>3160</v>
      </c>
      <c r="L337" s="25">
        <v>2850</v>
      </c>
      <c r="M337" s="26">
        <f t="shared" si="306"/>
        <v>6010</v>
      </c>
      <c r="N337" s="24">
        <v>2096</v>
      </c>
      <c r="O337" s="25">
        <v>2107</v>
      </c>
      <c r="P337" s="26">
        <f t="shared" si="307"/>
        <v>4203</v>
      </c>
      <c r="Q337" s="24">
        <v>33150</v>
      </c>
      <c r="R337" s="25">
        <v>27791</v>
      </c>
      <c r="S337" s="26">
        <f t="shared" si="308"/>
        <v>60941</v>
      </c>
      <c r="T337" s="24">
        <v>883</v>
      </c>
      <c r="U337" s="25">
        <v>787</v>
      </c>
      <c r="V337" s="26">
        <f t="shared" si="309"/>
        <v>1670</v>
      </c>
      <c r="W337" s="24">
        <v>1365</v>
      </c>
      <c r="X337" s="25">
        <v>1269</v>
      </c>
      <c r="Y337" s="26">
        <f t="shared" si="310"/>
        <v>2634</v>
      </c>
      <c r="Z337" s="24">
        <v>1873</v>
      </c>
      <c r="AA337" s="25">
        <v>1807</v>
      </c>
      <c r="AB337" s="26">
        <f t="shared" si="311"/>
        <v>3680</v>
      </c>
      <c r="AC337" s="24">
        <v>2003</v>
      </c>
      <c r="AD337" s="25">
        <v>1809</v>
      </c>
      <c r="AE337" s="26">
        <f t="shared" si="312"/>
        <v>3812</v>
      </c>
      <c r="AF337" s="24">
        <v>283</v>
      </c>
      <c r="AG337" s="25">
        <v>283</v>
      </c>
      <c r="AH337" s="26">
        <f t="shared" si="313"/>
        <v>566</v>
      </c>
    </row>
    <row r="338" spans="1:36" s="27" customFormat="1" x14ac:dyDescent="0.2">
      <c r="A338" s="23">
        <v>39356</v>
      </c>
      <c r="B338" s="24">
        <f t="shared" si="302"/>
        <v>32928</v>
      </c>
      <c r="C338" s="25">
        <f t="shared" si="302"/>
        <v>30089</v>
      </c>
      <c r="D338" s="26">
        <f t="shared" si="303"/>
        <v>63017</v>
      </c>
      <c r="E338" s="24">
        <v>6462</v>
      </c>
      <c r="F338" s="25">
        <v>6280</v>
      </c>
      <c r="G338" s="26">
        <f t="shared" si="304"/>
        <v>12742</v>
      </c>
      <c r="H338" s="24">
        <v>1606</v>
      </c>
      <c r="I338" s="25">
        <v>1620</v>
      </c>
      <c r="J338" s="26">
        <f t="shared" si="305"/>
        <v>3226</v>
      </c>
      <c r="K338" s="24">
        <v>2048</v>
      </c>
      <c r="L338" s="25">
        <v>2002</v>
      </c>
      <c r="M338" s="26">
        <f t="shared" si="306"/>
        <v>4050</v>
      </c>
      <c r="N338" s="24">
        <v>2414</v>
      </c>
      <c r="O338" s="25">
        <v>2367</v>
      </c>
      <c r="P338" s="26">
        <f t="shared" si="307"/>
        <v>4781</v>
      </c>
      <c r="Q338" s="24">
        <v>13495</v>
      </c>
      <c r="R338" s="25">
        <v>11049</v>
      </c>
      <c r="S338" s="26">
        <f t="shared" si="308"/>
        <v>24544</v>
      </c>
      <c r="T338" s="24">
        <v>959</v>
      </c>
      <c r="U338" s="25">
        <v>921</v>
      </c>
      <c r="V338" s="26">
        <f t="shared" si="309"/>
        <v>1880</v>
      </c>
      <c r="W338" s="24">
        <v>1465</v>
      </c>
      <c r="X338" s="25">
        <v>1447</v>
      </c>
      <c r="Y338" s="26">
        <f t="shared" si="310"/>
        <v>2912</v>
      </c>
      <c r="Z338" s="24">
        <v>1972</v>
      </c>
      <c r="AA338" s="25">
        <v>2023</v>
      </c>
      <c r="AB338" s="26">
        <f t="shared" si="311"/>
        <v>3995</v>
      </c>
      <c r="AC338" s="24">
        <v>2100</v>
      </c>
      <c r="AD338" s="25">
        <v>1997</v>
      </c>
      <c r="AE338" s="26">
        <f t="shared" si="312"/>
        <v>4097</v>
      </c>
      <c r="AF338" s="24">
        <v>407</v>
      </c>
      <c r="AG338" s="25">
        <v>383</v>
      </c>
      <c r="AH338" s="26">
        <f t="shared" si="313"/>
        <v>790</v>
      </c>
    </row>
    <row r="339" spans="1:36" s="27" customFormat="1" x14ac:dyDescent="0.2">
      <c r="A339" s="23">
        <v>39387</v>
      </c>
      <c r="B339" s="24">
        <f t="shared" si="302"/>
        <v>25524</v>
      </c>
      <c r="C339" s="25">
        <f t="shared" si="302"/>
        <v>23870</v>
      </c>
      <c r="D339" s="26">
        <f t="shared" si="303"/>
        <v>49394</v>
      </c>
      <c r="E339" s="24">
        <v>6053</v>
      </c>
      <c r="F339" s="25">
        <v>6006</v>
      </c>
      <c r="G339" s="26">
        <f t="shared" si="304"/>
        <v>12059</v>
      </c>
      <c r="H339" s="24">
        <v>1393</v>
      </c>
      <c r="I339" s="25">
        <v>1389</v>
      </c>
      <c r="J339" s="26">
        <f t="shared" si="305"/>
        <v>2782</v>
      </c>
      <c r="K339" s="24">
        <v>1812</v>
      </c>
      <c r="L339" s="25">
        <v>1716</v>
      </c>
      <c r="M339" s="26">
        <f t="shared" si="306"/>
        <v>3528</v>
      </c>
      <c r="N339" s="24">
        <v>2152</v>
      </c>
      <c r="O339" s="25">
        <v>2026</v>
      </c>
      <c r="P339" s="26">
        <f t="shared" si="307"/>
        <v>4178</v>
      </c>
      <c r="Q339" s="24">
        <v>7711</v>
      </c>
      <c r="R339" s="25">
        <v>6461</v>
      </c>
      <c r="S339" s="26">
        <f t="shared" si="308"/>
        <v>14172</v>
      </c>
      <c r="T339" s="24">
        <v>942</v>
      </c>
      <c r="U339" s="25">
        <v>885</v>
      </c>
      <c r="V339" s="26">
        <f t="shared" si="309"/>
        <v>1827</v>
      </c>
      <c r="W339" s="24">
        <v>1303</v>
      </c>
      <c r="X339" s="25">
        <v>1247</v>
      </c>
      <c r="Y339" s="26">
        <f t="shared" si="310"/>
        <v>2550</v>
      </c>
      <c r="Z339" s="24">
        <v>1899</v>
      </c>
      <c r="AA339" s="25">
        <v>1929</v>
      </c>
      <c r="AB339" s="26">
        <f t="shared" si="311"/>
        <v>3828</v>
      </c>
      <c r="AC339" s="24">
        <v>1912</v>
      </c>
      <c r="AD339" s="25">
        <v>1873</v>
      </c>
      <c r="AE339" s="26">
        <f t="shared" si="312"/>
        <v>3785</v>
      </c>
      <c r="AF339" s="24">
        <v>347</v>
      </c>
      <c r="AG339" s="25">
        <v>338</v>
      </c>
      <c r="AH339" s="26">
        <f t="shared" si="313"/>
        <v>685</v>
      </c>
    </row>
    <row r="340" spans="1:36" s="32" customFormat="1" ht="12" thickBot="1" x14ac:dyDescent="0.25">
      <c r="A340" s="28">
        <v>39417</v>
      </c>
      <c r="B340" s="29">
        <f t="shared" si="302"/>
        <v>33103</v>
      </c>
      <c r="C340" s="30">
        <f t="shared" si="302"/>
        <v>39996</v>
      </c>
      <c r="D340" s="31">
        <f t="shared" si="303"/>
        <v>73099</v>
      </c>
      <c r="E340" s="29">
        <v>6244</v>
      </c>
      <c r="F340" s="30">
        <v>6249</v>
      </c>
      <c r="G340" s="31">
        <f t="shared" si="304"/>
        <v>12493</v>
      </c>
      <c r="H340" s="29">
        <v>1244</v>
      </c>
      <c r="I340" s="30">
        <v>1391</v>
      </c>
      <c r="J340" s="31">
        <f t="shared" si="305"/>
        <v>2635</v>
      </c>
      <c r="K340" s="29">
        <v>1761</v>
      </c>
      <c r="L340" s="30">
        <v>1812</v>
      </c>
      <c r="M340" s="31">
        <f t="shared" si="306"/>
        <v>3573</v>
      </c>
      <c r="N340" s="29">
        <v>1844</v>
      </c>
      <c r="O340" s="30">
        <v>1730</v>
      </c>
      <c r="P340" s="31">
        <f t="shared" si="307"/>
        <v>3574</v>
      </c>
      <c r="Q340" s="29">
        <v>15690</v>
      </c>
      <c r="R340" s="30">
        <v>22533</v>
      </c>
      <c r="S340" s="31">
        <f t="shared" si="308"/>
        <v>38223</v>
      </c>
      <c r="T340" s="29">
        <v>942</v>
      </c>
      <c r="U340" s="30">
        <v>748</v>
      </c>
      <c r="V340" s="31">
        <f t="shared" si="309"/>
        <v>1690</v>
      </c>
      <c r="W340" s="29">
        <v>1445</v>
      </c>
      <c r="X340" s="30">
        <v>1458</v>
      </c>
      <c r="Y340" s="31">
        <f t="shared" si="310"/>
        <v>2903</v>
      </c>
      <c r="Z340" s="29">
        <v>1802</v>
      </c>
      <c r="AA340" s="30">
        <v>1797</v>
      </c>
      <c r="AB340" s="31">
        <f t="shared" si="311"/>
        <v>3599</v>
      </c>
      <c r="AC340" s="29">
        <v>1803</v>
      </c>
      <c r="AD340" s="30">
        <v>1899</v>
      </c>
      <c r="AE340" s="31">
        <f t="shared" si="312"/>
        <v>3702</v>
      </c>
      <c r="AF340" s="29">
        <v>328</v>
      </c>
      <c r="AG340" s="30">
        <v>379</v>
      </c>
      <c r="AH340" s="31">
        <f t="shared" si="313"/>
        <v>707</v>
      </c>
      <c r="AJ340" s="20">
        <f>+SUM(AE329:AE340)</f>
        <v>41314</v>
      </c>
    </row>
    <row r="341" spans="1:36" s="27" customFormat="1" x14ac:dyDescent="0.2">
      <c r="A341" s="23">
        <v>39448</v>
      </c>
      <c r="B341" s="24">
        <f t="shared" si="302"/>
        <v>41817</v>
      </c>
      <c r="C341" s="25">
        <f t="shared" si="302"/>
        <v>39746</v>
      </c>
      <c r="D341" s="26">
        <f>C341+B341</f>
        <v>81563</v>
      </c>
      <c r="E341" s="24">
        <v>5590</v>
      </c>
      <c r="F341" s="25">
        <v>5431</v>
      </c>
      <c r="G341" s="26">
        <f>F341+E341</f>
        <v>11021</v>
      </c>
      <c r="H341" s="24">
        <v>1311</v>
      </c>
      <c r="I341" s="25">
        <v>1286</v>
      </c>
      <c r="J341" s="26">
        <f>I341+H341</f>
        <v>2597</v>
      </c>
      <c r="K341" s="24">
        <v>1582</v>
      </c>
      <c r="L341" s="25">
        <v>2086</v>
      </c>
      <c r="M341" s="26">
        <f>L341+K341</f>
        <v>3668</v>
      </c>
      <c r="N341" s="24">
        <v>1710</v>
      </c>
      <c r="O341" s="25">
        <v>1650</v>
      </c>
      <c r="P341" s="26">
        <f>O341+N341</f>
        <v>3360</v>
      </c>
      <c r="Q341" s="24">
        <v>26008</v>
      </c>
      <c r="R341" s="25">
        <v>23710</v>
      </c>
      <c r="S341" s="26">
        <f>R341+Q341</f>
        <v>49718</v>
      </c>
      <c r="T341" s="24">
        <v>753</v>
      </c>
      <c r="U341" s="25">
        <v>829</v>
      </c>
      <c r="V341" s="26">
        <f>U341+T341</f>
        <v>1582</v>
      </c>
      <c r="W341" s="24">
        <v>1197</v>
      </c>
      <c r="X341" s="25">
        <v>1263</v>
      </c>
      <c r="Y341" s="26">
        <f>X341+W341</f>
        <v>2460</v>
      </c>
      <c r="Z341" s="24">
        <v>1808</v>
      </c>
      <c r="AA341" s="25">
        <v>1884</v>
      </c>
      <c r="AB341" s="26">
        <f>AA341+Z341</f>
        <v>3692</v>
      </c>
      <c r="AC341" s="24">
        <v>1545</v>
      </c>
      <c r="AD341" s="25">
        <v>1346</v>
      </c>
      <c r="AE341" s="26">
        <f>AD341+AC341</f>
        <v>2891</v>
      </c>
      <c r="AF341" s="24">
        <v>313</v>
      </c>
      <c r="AG341" s="25">
        <v>261</v>
      </c>
      <c r="AH341" s="26">
        <f>AG341+AF341</f>
        <v>574</v>
      </c>
    </row>
    <row r="342" spans="1:36" s="27" customFormat="1" x14ac:dyDescent="0.2">
      <c r="A342" s="23">
        <v>39479</v>
      </c>
      <c r="B342" s="24">
        <f t="shared" si="302"/>
        <v>43041</v>
      </c>
      <c r="C342" s="25">
        <f t="shared" si="302"/>
        <v>43085</v>
      </c>
      <c r="D342" s="26">
        <f t="shared" ref="D342:D375" si="314">C342+B342</f>
        <v>86126</v>
      </c>
      <c r="E342" s="24">
        <v>4936</v>
      </c>
      <c r="F342" s="25">
        <v>5119</v>
      </c>
      <c r="G342" s="26">
        <f t="shared" ref="G342:G405" si="315">F342+E342</f>
        <v>10055</v>
      </c>
      <c r="H342" s="24">
        <v>1381</v>
      </c>
      <c r="I342" s="25">
        <v>1379</v>
      </c>
      <c r="J342" s="26">
        <f t="shared" ref="J342:J405" si="316">I342+H342</f>
        <v>2760</v>
      </c>
      <c r="K342" s="24">
        <v>1400</v>
      </c>
      <c r="L342" s="25">
        <v>1374</v>
      </c>
      <c r="M342" s="26">
        <f t="shared" ref="M342:M373" si="317">L342+K342</f>
        <v>2774</v>
      </c>
      <c r="N342" s="24">
        <v>1999</v>
      </c>
      <c r="O342" s="25">
        <v>1793</v>
      </c>
      <c r="P342" s="26">
        <f t="shared" ref="P342:P405" si="318">O342+N342</f>
        <v>3792</v>
      </c>
      <c r="Q342" s="24">
        <v>27824</v>
      </c>
      <c r="R342" s="25">
        <v>28021</v>
      </c>
      <c r="S342" s="26">
        <f t="shared" ref="S342:S405" si="319">R342+Q342</f>
        <v>55845</v>
      </c>
      <c r="T342" s="24">
        <v>828</v>
      </c>
      <c r="U342" s="25">
        <v>872</v>
      </c>
      <c r="V342" s="26">
        <f t="shared" ref="V342:V405" si="320">U342+T342</f>
        <v>1700</v>
      </c>
      <c r="W342" s="24">
        <v>1257</v>
      </c>
      <c r="X342" s="25">
        <v>1318</v>
      </c>
      <c r="Y342" s="26">
        <f t="shared" ref="Y342:Y405" si="321">X342+W342</f>
        <v>2575</v>
      </c>
      <c r="Z342" s="24">
        <v>1903</v>
      </c>
      <c r="AA342" s="25">
        <v>1774</v>
      </c>
      <c r="AB342" s="26">
        <f t="shared" ref="AB342:AB405" si="322">AA342+Z342</f>
        <v>3677</v>
      </c>
      <c r="AC342" s="24">
        <v>1204</v>
      </c>
      <c r="AD342" s="25">
        <v>1151</v>
      </c>
      <c r="AE342" s="26">
        <f t="shared" ref="AE342:AE405" si="323">AD342+AC342</f>
        <v>2355</v>
      </c>
      <c r="AF342" s="24">
        <v>309</v>
      </c>
      <c r="AG342" s="25">
        <v>284</v>
      </c>
      <c r="AH342" s="26">
        <f t="shared" ref="AH342:AH405" si="324">AG342+AF342</f>
        <v>593</v>
      </c>
    </row>
    <row r="343" spans="1:36" s="27" customFormat="1" x14ac:dyDescent="0.2">
      <c r="A343" s="23">
        <v>39508</v>
      </c>
      <c r="B343" s="24">
        <f t="shared" si="302"/>
        <v>46231</v>
      </c>
      <c r="C343" s="25">
        <f t="shared" si="302"/>
        <v>43021</v>
      </c>
      <c r="D343" s="26">
        <f t="shared" si="314"/>
        <v>89252</v>
      </c>
      <c r="E343" s="24">
        <v>5229</v>
      </c>
      <c r="F343" s="25">
        <v>5236</v>
      </c>
      <c r="G343" s="26">
        <f t="shared" si="315"/>
        <v>10465</v>
      </c>
      <c r="H343" s="24">
        <v>1402</v>
      </c>
      <c r="I343" s="25">
        <v>1296</v>
      </c>
      <c r="J343" s="26">
        <f t="shared" si="316"/>
        <v>2698</v>
      </c>
      <c r="K343" s="24">
        <v>1498</v>
      </c>
      <c r="L343" s="25">
        <v>1544</v>
      </c>
      <c r="M343" s="26">
        <f t="shared" si="317"/>
        <v>3042</v>
      </c>
      <c r="N343" s="24">
        <v>1954</v>
      </c>
      <c r="O343" s="25">
        <v>2037</v>
      </c>
      <c r="P343" s="26">
        <f t="shared" si="318"/>
        <v>3991</v>
      </c>
      <c r="Q343" s="24">
        <v>30333</v>
      </c>
      <c r="R343" s="25">
        <v>26870</v>
      </c>
      <c r="S343" s="26">
        <f t="shared" si="319"/>
        <v>57203</v>
      </c>
      <c r="T343" s="24">
        <v>947</v>
      </c>
      <c r="U343" s="25">
        <v>988</v>
      </c>
      <c r="V343" s="26">
        <f t="shared" si="320"/>
        <v>1935</v>
      </c>
      <c r="W343" s="24">
        <v>1370</v>
      </c>
      <c r="X343" s="25">
        <v>1501</v>
      </c>
      <c r="Y343" s="26">
        <f t="shared" si="321"/>
        <v>2871</v>
      </c>
      <c r="Z343" s="24">
        <v>1892</v>
      </c>
      <c r="AA343" s="25">
        <v>1853</v>
      </c>
      <c r="AB343" s="26">
        <f t="shared" si="322"/>
        <v>3745</v>
      </c>
      <c r="AC343" s="24">
        <v>1252</v>
      </c>
      <c r="AD343" s="25">
        <v>1327</v>
      </c>
      <c r="AE343" s="26">
        <f t="shared" si="323"/>
        <v>2579</v>
      </c>
      <c r="AF343" s="24">
        <v>354</v>
      </c>
      <c r="AG343" s="25">
        <v>369</v>
      </c>
      <c r="AH343" s="26">
        <f t="shared" si="324"/>
        <v>723</v>
      </c>
    </row>
    <row r="344" spans="1:36" s="27" customFormat="1" x14ac:dyDescent="0.2">
      <c r="A344" s="23">
        <v>39539</v>
      </c>
      <c r="B344" s="24">
        <f t="shared" si="302"/>
        <v>24240</v>
      </c>
      <c r="C344" s="25">
        <f t="shared" si="302"/>
        <v>22460</v>
      </c>
      <c r="D344" s="26">
        <f t="shared" si="314"/>
        <v>46700</v>
      </c>
      <c r="E344" s="24">
        <v>5100</v>
      </c>
      <c r="F344" s="25">
        <v>5078</v>
      </c>
      <c r="G344" s="26">
        <f t="shared" si="315"/>
        <v>10178</v>
      </c>
      <c r="H344" s="24">
        <v>1311</v>
      </c>
      <c r="I344" s="25">
        <v>1203</v>
      </c>
      <c r="J344" s="26">
        <f t="shared" si="316"/>
        <v>2514</v>
      </c>
      <c r="K344" s="24">
        <v>1335</v>
      </c>
      <c r="L344" s="25">
        <v>1336</v>
      </c>
      <c r="M344" s="26">
        <f t="shared" si="317"/>
        <v>2671</v>
      </c>
      <c r="N344" s="24">
        <v>2152</v>
      </c>
      <c r="O344" s="25">
        <v>2158</v>
      </c>
      <c r="P344" s="26">
        <f t="shared" si="318"/>
        <v>4310</v>
      </c>
      <c r="Q344" s="24">
        <v>8692</v>
      </c>
      <c r="R344" s="25">
        <v>6890</v>
      </c>
      <c r="S344" s="26">
        <f t="shared" si="319"/>
        <v>15582</v>
      </c>
      <c r="T344" s="24">
        <v>798</v>
      </c>
      <c r="U344" s="25">
        <v>795</v>
      </c>
      <c r="V344" s="26">
        <f t="shared" si="320"/>
        <v>1593</v>
      </c>
      <c r="W344" s="24">
        <v>1280</v>
      </c>
      <c r="X344" s="25">
        <v>1278</v>
      </c>
      <c r="Y344" s="26">
        <f t="shared" si="321"/>
        <v>2558</v>
      </c>
      <c r="Z344" s="24">
        <v>1988</v>
      </c>
      <c r="AA344" s="25">
        <v>2052</v>
      </c>
      <c r="AB344" s="26">
        <f t="shared" si="322"/>
        <v>4040</v>
      </c>
      <c r="AC344" s="24">
        <v>1269</v>
      </c>
      <c r="AD344" s="25">
        <v>1317</v>
      </c>
      <c r="AE344" s="26">
        <f t="shared" si="323"/>
        <v>2586</v>
      </c>
      <c r="AF344" s="24">
        <v>315</v>
      </c>
      <c r="AG344" s="25">
        <v>353</v>
      </c>
      <c r="AH344" s="26">
        <f t="shared" si="324"/>
        <v>668</v>
      </c>
    </row>
    <row r="345" spans="1:36" s="27" customFormat="1" x14ac:dyDescent="0.2">
      <c r="A345" s="23">
        <v>39569</v>
      </c>
      <c r="B345" s="24">
        <f t="shared" si="302"/>
        <v>30008</v>
      </c>
      <c r="C345" s="25">
        <f t="shared" si="302"/>
        <v>33459</v>
      </c>
      <c r="D345" s="26">
        <f t="shared" si="314"/>
        <v>63467</v>
      </c>
      <c r="E345" s="24">
        <f>1695+1236+1886+863</f>
        <v>5680</v>
      </c>
      <c r="F345" s="25">
        <f>814+1941+959+1960</f>
        <v>5674</v>
      </c>
      <c r="G345" s="26">
        <f t="shared" si="315"/>
        <v>11354</v>
      </c>
      <c r="H345" s="24">
        <v>1312</v>
      </c>
      <c r="I345" s="25">
        <v>1359</v>
      </c>
      <c r="J345" s="26">
        <f t="shared" si="316"/>
        <v>2671</v>
      </c>
      <c r="K345" s="24">
        <v>1699</v>
      </c>
      <c r="L345" s="25">
        <v>1782</v>
      </c>
      <c r="M345" s="26">
        <f t="shared" si="317"/>
        <v>3481</v>
      </c>
      <c r="N345" s="24">
        <v>2470</v>
      </c>
      <c r="O345" s="25">
        <v>2333</v>
      </c>
      <c r="P345" s="26">
        <f t="shared" si="318"/>
        <v>4803</v>
      </c>
      <c r="Q345" s="24">
        <v>12967</v>
      </c>
      <c r="R345" s="25">
        <v>16118</v>
      </c>
      <c r="S345" s="26">
        <f t="shared" si="319"/>
        <v>29085</v>
      </c>
      <c r="T345" s="24">
        <v>809</v>
      </c>
      <c r="U345" s="25">
        <v>834</v>
      </c>
      <c r="V345" s="26">
        <f t="shared" si="320"/>
        <v>1643</v>
      </c>
      <c r="W345" s="24">
        <v>1399</v>
      </c>
      <c r="X345" s="25">
        <v>1514</v>
      </c>
      <c r="Y345" s="26">
        <f t="shared" si="321"/>
        <v>2913</v>
      </c>
      <c r="Z345" s="24">
        <v>1939</v>
      </c>
      <c r="AA345" s="25">
        <v>2058</v>
      </c>
      <c r="AB345" s="26">
        <f t="shared" si="322"/>
        <v>3997</v>
      </c>
      <c r="AC345" s="24">
        <v>1437</v>
      </c>
      <c r="AD345" s="25">
        <v>1484</v>
      </c>
      <c r="AE345" s="26">
        <f t="shared" si="323"/>
        <v>2921</v>
      </c>
      <c r="AF345" s="24">
        <v>296</v>
      </c>
      <c r="AG345" s="25">
        <v>303</v>
      </c>
      <c r="AH345" s="26">
        <f t="shared" si="324"/>
        <v>599</v>
      </c>
    </row>
    <row r="346" spans="1:36" s="27" customFormat="1" x14ac:dyDescent="0.2">
      <c r="A346" s="23">
        <v>39600</v>
      </c>
      <c r="B346" s="24">
        <f t="shared" si="302"/>
        <v>55183</v>
      </c>
      <c r="C346" s="25">
        <f t="shared" si="302"/>
        <v>62632</v>
      </c>
      <c r="D346" s="26">
        <f t="shared" si="314"/>
        <v>117815</v>
      </c>
      <c r="E346" s="24">
        <f>1116+2175+2279+719</f>
        <v>6289</v>
      </c>
      <c r="F346" s="25">
        <f>1067+2463+2322+801</f>
        <v>6653</v>
      </c>
      <c r="G346" s="26">
        <f t="shared" si="315"/>
        <v>12942</v>
      </c>
      <c r="H346" s="24">
        <v>1341</v>
      </c>
      <c r="I346" s="25">
        <v>1785</v>
      </c>
      <c r="J346" s="26">
        <f t="shared" si="316"/>
        <v>3126</v>
      </c>
      <c r="K346" s="24">
        <v>2581</v>
      </c>
      <c r="L346" s="25">
        <v>3070</v>
      </c>
      <c r="M346" s="26">
        <f t="shared" si="317"/>
        <v>5651</v>
      </c>
      <c r="N346" s="24">
        <v>2342</v>
      </c>
      <c r="O346" s="25">
        <v>2520</v>
      </c>
      <c r="P346" s="26">
        <f t="shared" si="318"/>
        <v>4862</v>
      </c>
      <c r="Q346" s="24">
        <v>36363</v>
      </c>
      <c r="R346" s="25">
        <v>42043</v>
      </c>
      <c r="S346" s="26">
        <f t="shared" si="319"/>
        <v>78406</v>
      </c>
      <c r="T346" s="24">
        <v>799</v>
      </c>
      <c r="U346" s="25">
        <v>822</v>
      </c>
      <c r="V346" s="26">
        <f t="shared" si="320"/>
        <v>1621</v>
      </c>
      <c r="W346" s="24">
        <v>1541</v>
      </c>
      <c r="X346" s="25">
        <v>1710</v>
      </c>
      <c r="Y346" s="26">
        <f t="shared" si="321"/>
        <v>3251</v>
      </c>
      <c r="Z346" s="24">
        <v>2023</v>
      </c>
      <c r="AA346" s="25">
        <v>1965</v>
      </c>
      <c r="AB346" s="26">
        <f t="shared" si="322"/>
        <v>3988</v>
      </c>
      <c r="AC346" s="24">
        <v>1605</v>
      </c>
      <c r="AD346" s="25">
        <v>1722</v>
      </c>
      <c r="AE346" s="26">
        <f t="shared" si="323"/>
        <v>3327</v>
      </c>
      <c r="AF346" s="24">
        <v>299</v>
      </c>
      <c r="AG346" s="25">
        <v>342</v>
      </c>
      <c r="AH346" s="26">
        <f t="shared" si="324"/>
        <v>641</v>
      </c>
    </row>
    <row r="347" spans="1:36" s="27" customFormat="1" x14ac:dyDescent="0.2">
      <c r="A347" s="23">
        <v>39630</v>
      </c>
      <c r="B347" s="24">
        <f t="shared" si="302"/>
        <v>68427</v>
      </c>
      <c r="C347" s="25">
        <f t="shared" si="302"/>
        <v>68531</v>
      </c>
      <c r="D347" s="26">
        <f t="shared" si="314"/>
        <v>136958</v>
      </c>
      <c r="E347" s="24">
        <v>7079</v>
      </c>
      <c r="F347" s="25">
        <v>7030</v>
      </c>
      <c r="G347" s="26">
        <f t="shared" si="315"/>
        <v>14109</v>
      </c>
      <c r="H347" s="24">
        <v>1503</v>
      </c>
      <c r="I347" s="25">
        <v>1407</v>
      </c>
      <c r="J347" s="26">
        <f t="shared" si="316"/>
        <v>2910</v>
      </c>
      <c r="K347" s="24">
        <v>3367</v>
      </c>
      <c r="L347" s="25">
        <v>3100</v>
      </c>
      <c r="M347" s="26">
        <f t="shared" si="317"/>
        <v>6467</v>
      </c>
      <c r="N347" s="24">
        <v>2594</v>
      </c>
      <c r="O347" s="25">
        <v>2598</v>
      </c>
      <c r="P347" s="26">
        <f t="shared" si="318"/>
        <v>5192</v>
      </c>
      <c r="Q347" s="24">
        <v>47327</v>
      </c>
      <c r="R347" s="25">
        <v>47621</v>
      </c>
      <c r="S347" s="26">
        <f t="shared" si="319"/>
        <v>94948</v>
      </c>
      <c r="T347" s="24">
        <v>770</v>
      </c>
      <c r="U347" s="25">
        <v>802</v>
      </c>
      <c r="V347" s="26">
        <f t="shared" si="320"/>
        <v>1572</v>
      </c>
      <c r="W347" s="24">
        <v>1657</v>
      </c>
      <c r="X347" s="25">
        <v>1667</v>
      </c>
      <c r="Y347" s="26">
        <f t="shared" si="321"/>
        <v>3324</v>
      </c>
      <c r="Z347" s="24">
        <f>871+774+400</f>
        <v>2045</v>
      </c>
      <c r="AA347" s="25">
        <v>2106</v>
      </c>
      <c r="AB347" s="26">
        <f t="shared" si="322"/>
        <v>4151</v>
      </c>
      <c r="AC347" s="24">
        <v>1794</v>
      </c>
      <c r="AD347" s="25">
        <v>1884</v>
      </c>
      <c r="AE347" s="26">
        <f t="shared" si="323"/>
        <v>3678</v>
      </c>
      <c r="AF347" s="24">
        <v>291</v>
      </c>
      <c r="AG347" s="25">
        <v>316</v>
      </c>
      <c r="AH347" s="26">
        <f t="shared" si="324"/>
        <v>607</v>
      </c>
    </row>
    <row r="348" spans="1:36" s="27" customFormat="1" x14ac:dyDescent="0.2">
      <c r="A348" s="23">
        <v>39661</v>
      </c>
      <c r="B348" s="24">
        <f t="shared" si="302"/>
        <v>72573</v>
      </c>
      <c r="C348" s="25">
        <f t="shared" si="302"/>
        <v>68312</v>
      </c>
      <c r="D348" s="26">
        <f t="shared" si="314"/>
        <v>140885</v>
      </c>
      <c r="E348" s="24">
        <f>1211+953+2141+149+2308</f>
        <v>6762</v>
      </c>
      <c r="F348" s="25">
        <f>1087+1550+2154+149+2497</f>
        <v>7437</v>
      </c>
      <c r="G348" s="26">
        <f t="shared" si="315"/>
        <v>14199</v>
      </c>
      <c r="H348" s="24">
        <v>1154</v>
      </c>
      <c r="I348" s="25">
        <v>1291</v>
      </c>
      <c r="J348" s="26">
        <f t="shared" si="316"/>
        <v>2445</v>
      </c>
      <c r="K348" s="24">
        <v>3220</v>
      </c>
      <c r="L348" s="25">
        <v>3134</v>
      </c>
      <c r="M348" s="26">
        <f t="shared" si="317"/>
        <v>6354</v>
      </c>
      <c r="N348" s="24">
        <v>2723</v>
      </c>
      <c r="O348" s="25">
        <v>2552</v>
      </c>
      <c r="P348" s="26">
        <f t="shared" si="318"/>
        <v>5275</v>
      </c>
      <c r="Q348" s="24">
        <v>52145</v>
      </c>
      <c r="R348" s="25">
        <v>47359</v>
      </c>
      <c r="S348" s="26">
        <f t="shared" si="319"/>
        <v>99504</v>
      </c>
      <c r="T348" s="24">
        <v>759</v>
      </c>
      <c r="U348" s="25">
        <v>821</v>
      </c>
      <c r="V348" s="26">
        <f t="shared" si="320"/>
        <v>1580</v>
      </c>
      <c r="W348" s="24">
        <v>1521</v>
      </c>
      <c r="X348" s="25">
        <v>1398</v>
      </c>
      <c r="Y348" s="26">
        <f t="shared" si="321"/>
        <v>2919</v>
      </c>
      <c r="Z348" s="24">
        <v>2172</v>
      </c>
      <c r="AA348" s="25">
        <v>2191</v>
      </c>
      <c r="AB348" s="26">
        <f t="shared" si="322"/>
        <v>4363</v>
      </c>
      <c r="AC348" s="24">
        <v>1864</v>
      </c>
      <c r="AD348" s="25">
        <v>1851</v>
      </c>
      <c r="AE348" s="26">
        <f t="shared" si="323"/>
        <v>3715</v>
      </c>
      <c r="AF348" s="24">
        <v>253</v>
      </c>
      <c r="AG348" s="25">
        <v>278</v>
      </c>
      <c r="AH348" s="26">
        <f t="shared" si="324"/>
        <v>531</v>
      </c>
    </row>
    <row r="349" spans="1:36" s="27" customFormat="1" x14ac:dyDescent="0.2">
      <c r="A349" s="23">
        <v>39692</v>
      </c>
      <c r="B349" s="24">
        <f t="shared" si="302"/>
        <v>50780</v>
      </c>
      <c r="C349" s="25">
        <f t="shared" si="302"/>
        <v>45525</v>
      </c>
      <c r="D349" s="26">
        <f t="shared" si="314"/>
        <v>96305</v>
      </c>
      <c r="E349" s="24">
        <f>395+703+1567+1434+1754</f>
        <v>5853</v>
      </c>
      <c r="F349" s="25">
        <f>341+685+1687+1502+1811</f>
        <v>6026</v>
      </c>
      <c r="G349" s="26">
        <f t="shared" si="315"/>
        <v>11879</v>
      </c>
      <c r="H349" s="24">
        <v>1105</v>
      </c>
      <c r="I349" s="25">
        <v>1171</v>
      </c>
      <c r="J349" s="26">
        <f t="shared" si="316"/>
        <v>2276</v>
      </c>
      <c r="K349" s="24">
        <v>3031</v>
      </c>
      <c r="L349" s="25">
        <v>2686</v>
      </c>
      <c r="M349" s="26">
        <f t="shared" si="317"/>
        <v>5717</v>
      </c>
      <c r="N349" s="24">
        <v>2594</v>
      </c>
      <c r="O349" s="25">
        <v>2655</v>
      </c>
      <c r="P349" s="26">
        <f t="shared" si="318"/>
        <v>5249</v>
      </c>
      <c r="Q349" s="24">
        <v>32324</v>
      </c>
      <c r="R349" s="25">
        <v>27166</v>
      </c>
      <c r="S349" s="26">
        <f t="shared" si="319"/>
        <v>59490</v>
      </c>
      <c r="T349" s="24">
        <v>770</v>
      </c>
      <c r="U349" s="25">
        <v>744</v>
      </c>
      <c r="V349" s="26">
        <f t="shared" si="320"/>
        <v>1514</v>
      </c>
      <c r="W349" s="24">
        <v>1414</v>
      </c>
      <c r="X349" s="25">
        <v>1454</v>
      </c>
      <c r="Y349" s="26">
        <f t="shared" si="321"/>
        <v>2868</v>
      </c>
      <c r="Z349" s="24">
        <v>2018</v>
      </c>
      <c r="AA349" s="25">
        <v>2075</v>
      </c>
      <c r="AB349" s="26">
        <f t="shared" si="322"/>
        <v>4093</v>
      </c>
      <c r="AC349" s="24">
        <v>1653</v>
      </c>
      <c r="AD349" s="25">
        <v>1538</v>
      </c>
      <c r="AE349" s="26">
        <f t="shared" si="323"/>
        <v>3191</v>
      </c>
      <c r="AF349" s="24">
        <v>18</v>
      </c>
      <c r="AG349" s="25">
        <v>10</v>
      </c>
      <c r="AH349" s="26">
        <f t="shared" si="324"/>
        <v>28</v>
      </c>
    </row>
    <row r="350" spans="1:36" s="27" customFormat="1" x14ac:dyDescent="0.2">
      <c r="A350" s="23">
        <v>39722</v>
      </c>
      <c r="B350" s="24">
        <f t="shared" si="302"/>
        <v>31752</v>
      </c>
      <c r="C350" s="25">
        <f t="shared" si="302"/>
        <v>28597</v>
      </c>
      <c r="D350" s="26">
        <f t="shared" si="314"/>
        <v>60349</v>
      </c>
      <c r="E350" s="24">
        <f>910+839+1756+2484+1291</f>
        <v>7280</v>
      </c>
      <c r="F350" s="25">
        <f>824+776+1663+2129+1507</f>
        <v>6899</v>
      </c>
      <c r="G350" s="26">
        <f t="shared" si="315"/>
        <v>14179</v>
      </c>
      <c r="H350" s="24">
        <v>1156</v>
      </c>
      <c r="I350" s="25">
        <v>1153</v>
      </c>
      <c r="J350" s="26">
        <f t="shared" si="316"/>
        <v>2309</v>
      </c>
      <c r="K350" s="24">
        <v>2259</v>
      </c>
      <c r="L350" s="25">
        <v>2080</v>
      </c>
      <c r="M350" s="26">
        <f t="shared" si="317"/>
        <v>4339</v>
      </c>
      <c r="N350" s="24">
        <v>2724</v>
      </c>
      <c r="O350" s="25">
        <v>2473</v>
      </c>
      <c r="P350" s="26">
        <f t="shared" si="318"/>
        <v>5197</v>
      </c>
      <c r="Q350" s="24">
        <v>12109</v>
      </c>
      <c r="R350" s="25">
        <v>10059</v>
      </c>
      <c r="S350" s="26">
        <f t="shared" si="319"/>
        <v>22168</v>
      </c>
      <c r="T350" s="24">
        <v>784</v>
      </c>
      <c r="U350" s="25">
        <v>787</v>
      </c>
      <c r="V350" s="26">
        <f t="shared" si="320"/>
        <v>1571</v>
      </c>
      <c r="W350" s="24">
        <v>1457</v>
      </c>
      <c r="X350" s="25">
        <v>1360</v>
      </c>
      <c r="Y350" s="26">
        <f t="shared" si="321"/>
        <v>2817</v>
      </c>
      <c r="Z350" s="24">
        <v>2362</v>
      </c>
      <c r="AA350" s="25">
        <v>2123</v>
      </c>
      <c r="AB350" s="26">
        <f t="shared" si="322"/>
        <v>4485</v>
      </c>
      <c r="AC350" s="24">
        <v>1503</v>
      </c>
      <c r="AD350" s="25">
        <v>1539</v>
      </c>
      <c r="AE350" s="26">
        <f t="shared" si="323"/>
        <v>3042</v>
      </c>
      <c r="AF350" s="24">
        <v>118</v>
      </c>
      <c r="AG350" s="25">
        <v>124</v>
      </c>
      <c r="AH350" s="26">
        <f t="shared" si="324"/>
        <v>242</v>
      </c>
    </row>
    <row r="351" spans="1:36" s="27" customFormat="1" x14ac:dyDescent="0.2">
      <c r="A351" s="23">
        <v>39753</v>
      </c>
      <c r="B351" s="24">
        <f t="shared" si="302"/>
        <v>22511</v>
      </c>
      <c r="C351" s="25">
        <f t="shared" si="302"/>
        <v>22218</v>
      </c>
      <c r="D351" s="26">
        <f t="shared" si="314"/>
        <v>44729</v>
      </c>
      <c r="E351" s="24">
        <f>914+797+1514+1745+819</f>
        <v>5789</v>
      </c>
      <c r="F351" s="25">
        <f>945+752+1524+1719+819</f>
        <v>5759</v>
      </c>
      <c r="G351" s="26">
        <f t="shared" si="315"/>
        <v>11548</v>
      </c>
      <c r="H351" s="24">
        <v>984</v>
      </c>
      <c r="I351" s="25">
        <v>948</v>
      </c>
      <c r="J351" s="26">
        <f t="shared" si="316"/>
        <v>1932</v>
      </c>
      <c r="K351" s="24">
        <v>1804</v>
      </c>
      <c r="L351" s="25">
        <v>1690</v>
      </c>
      <c r="M351" s="26">
        <f t="shared" si="317"/>
        <v>3494</v>
      </c>
      <c r="N351" s="24">
        <v>2301</v>
      </c>
      <c r="O351" s="25">
        <v>2078</v>
      </c>
      <c r="P351" s="26">
        <f t="shared" si="318"/>
        <v>4379</v>
      </c>
      <c r="Q351" s="24">
        <v>6074</v>
      </c>
      <c r="R351" s="25">
        <v>6014</v>
      </c>
      <c r="S351" s="26">
        <f t="shared" si="319"/>
        <v>12088</v>
      </c>
      <c r="T351" s="24">
        <v>703</v>
      </c>
      <c r="U351" s="25">
        <v>693</v>
      </c>
      <c r="V351" s="26">
        <f t="shared" si="320"/>
        <v>1396</v>
      </c>
      <c r="W351" s="24">
        <v>1274</v>
      </c>
      <c r="X351" s="25">
        <v>1272</v>
      </c>
      <c r="Y351" s="26">
        <f t="shared" si="321"/>
        <v>2546</v>
      </c>
      <c r="Z351" s="24">
        <f>290+1111+734</f>
        <v>2135</v>
      </c>
      <c r="AA351" s="25">
        <f>308+1025+1018</f>
        <v>2351</v>
      </c>
      <c r="AB351" s="26">
        <f t="shared" si="322"/>
        <v>4486</v>
      </c>
      <c r="AC351" s="24">
        <v>1253</v>
      </c>
      <c r="AD351" s="25">
        <v>1233</v>
      </c>
      <c r="AE351" s="26">
        <f t="shared" si="323"/>
        <v>2486</v>
      </c>
      <c r="AF351" s="24">
        <v>194</v>
      </c>
      <c r="AG351" s="25">
        <v>180</v>
      </c>
      <c r="AH351" s="26">
        <f t="shared" si="324"/>
        <v>374</v>
      </c>
    </row>
    <row r="352" spans="1:36" s="27" customFormat="1" ht="12" thickBot="1" x14ac:dyDescent="0.25">
      <c r="A352" s="23">
        <v>39783</v>
      </c>
      <c r="B352" s="24">
        <f t="shared" si="302"/>
        <v>30797</v>
      </c>
      <c r="C352" s="25">
        <f t="shared" si="302"/>
        <v>37218</v>
      </c>
      <c r="D352" s="31">
        <f t="shared" si="314"/>
        <v>68015</v>
      </c>
      <c r="E352" s="24">
        <f>1145+942+2759+2615</f>
        <v>7461</v>
      </c>
      <c r="F352" s="30">
        <f>1131+1006+2727+2559</f>
        <v>7423</v>
      </c>
      <c r="G352" s="31">
        <f t="shared" si="315"/>
        <v>14884</v>
      </c>
      <c r="H352" s="29">
        <v>863</v>
      </c>
      <c r="I352" s="30">
        <v>844</v>
      </c>
      <c r="J352" s="31">
        <f t="shared" si="316"/>
        <v>1707</v>
      </c>
      <c r="K352" s="29">
        <v>2089</v>
      </c>
      <c r="L352" s="30">
        <v>2094</v>
      </c>
      <c r="M352" s="31">
        <f t="shared" si="317"/>
        <v>4183</v>
      </c>
      <c r="N352" s="29">
        <v>2446</v>
      </c>
      <c r="O352" s="30">
        <v>2311</v>
      </c>
      <c r="P352" s="31">
        <f t="shared" si="318"/>
        <v>4757</v>
      </c>
      <c r="Q352" s="24">
        <v>11853</v>
      </c>
      <c r="R352" s="25">
        <v>18077</v>
      </c>
      <c r="S352" s="31">
        <f t="shared" si="319"/>
        <v>29930</v>
      </c>
      <c r="T352" s="24">
        <v>798</v>
      </c>
      <c r="U352" s="25">
        <v>660</v>
      </c>
      <c r="V352" s="31">
        <f t="shared" si="320"/>
        <v>1458</v>
      </c>
      <c r="W352" s="24">
        <v>1470</v>
      </c>
      <c r="X352" s="25">
        <v>1474</v>
      </c>
      <c r="Y352" s="31">
        <f t="shared" si="321"/>
        <v>2944</v>
      </c>
      <c r="Z352" s="29">
        <v>2300</v>
      </c>
      <c r="AA352" s="30">
        <v>2555</v>
      </c>
      <c r="AB352" s="31">
        <f t="shared" si="322"/>
        <v>4855</v>
      </c>
      <c r="AC352" s="24">
        <v>1275</v>
      </c>
      <c r="AD352" s="25">
        <v>1511</v>
      </c>
      <c r="AE352" s="31">
        <f t="shared" si="323"/>
        <v>2786</v>
      </c>
      <c r="AF352" s="29">
        <v>242</v>
      </c>
      <c r="AG352" s="30">
        <v>269</v>
      </c>
      <c r="AH352" s="31">
        <f t="shared" si="324"/>
        <v>511</v>
      </c>
      <c r="AJ352" s="20">
        <f>+SUM(AE341:AE352)</f>
        <v>35557</v>
      </c>
    </row>
    <row r="353" spans="1:36" s="36" customFormat="1" x14ac:dyDescent="0.2">
      <c r="A353" s="33">
        <v>39814</v>
      </c>
      <c r="B353" s="34">
        <f t="shared" si="302"/>
        <v>37845</v>
      </c>
      <c r="C353" s="34">
        <f t="shared" si="302"/>
        <v>35596</v>
      </c>
      <c r="D353" s="26">
        <f t="shared" si="314"/>
        <v>73441</v>
      </c>
      <c r="E353" s="34">
        <v>5454</v>
      </c>
      <c r="F353" s="34">
        <v>5507</v>
      </c>
      <c r="G353" s="26">
        <f t="shared" si="315"/>
        <v>10961</v>
      </c>
      <c r="H353" s="24">
        <v>915</v>
      </c>
      <c r="I353" s="25">
        <v>1033</v>
      </c>
      <c r="J353" s="26">
        <f t="shared" si="316"/>
        <v>1948</v>
      </c>
      <c r="K353" s="24">
        <v>1470</v>
      </c>
      <c r="L353" s="25">
        <v>1409</v>
      </c>
      <c r="M353" s="26">
        <f t="shared" si="317"/>
        <v>2879</v>
      </c>
      <c r="N353" s="24">
        <v>2117</v>
      </c>
      <c r="O353" s="25">
        <v>1990</v>
      </c>
      <c r="P353" s="26">
        <f t="shared" si="318"/>
        <v>4107</v>
      </c>
      <c r="Q353" s="34">
        <v>22931</v>
      </c>
      <c r="R353" s="34">
        <v>20401</v>
      </c>
      <c r="S353" s="26">
        <f t="shared" si="319"/>
        <v>43332</v>
      </c>
      <c r="T353" s="34">
        <v>515</v>
      </c>
      <c r="U353" s="34">
        <v>673</v>
      </c>
      <c r="V353" s="26">
        <f t="shared" si="320"/>
        <v>1188</v>
      </c>
      <c r="W353" s="34">
        <v>1208</v>
      </c>
      <c r="X353" s="34">
        <v>1079</v>
      </c>
      <c r="Y353" s="26">
        <f t="shared" si="321"/>
        <v>2287</v>
      </c>
      <c r="Z353" s="24">
        <v>1840</v>
      </c>
      <c r="AA353" s="25">
        <v>2122</v>
      </c>
      <c r="AB353" s="26">
        <f t="shared" si="322"/>
        <v>3962</v>
      </c>
      <c r="AC353" s="34">
        <v>1170</v>
      </c>
      <c r="AD353" s="34">
        <v>1169</v>
      </c>
      <c r="AE353" s="26">
        <f t="shared" si="323"/>
        <v>2339</v>
      </c>
      <c r="AF353" s="35">
        <v>225</v>
      </c>
      <c r="AG353" s="34">
        <v>213</v>
      </c>
      <c r="AH353" s="26">
        <f t="shared" si="324"/>
        <v>438</v>
      </c>
    </row>
    <row r="354" spans="1:36" s="37" customFormat="1" x14ac:dyDescent="0.2">
      <c r="A354" s="23">
        <v>39845</v>
      </c>
      <c r="B354" s="24">
        <f t="shared" si="302"/>
        <v>39106</v>
      </c>
      <c r="C354" s="25">
        <f t="shared" si="302"/>
        <v>38736</v>
      </c>
      <c r="D354" s="26">
        <f t="shared" si="314"/>
        <v>77842</v>
      </c>
      <c r="E354" s="24">
        <v>5166</v>
      </c>
      <c r="F354" s="25">
        <v>4994</v>
      </c>
      <c r="G354" s="26">
        <f t="shared" si="315"/>
        <v>10160</v>
      </c>
      <c r="H354" s="24">
        <v>795</v>
      </c>
      <c r="I354" s="25">
        <v>805</v>
      </c>
      <c r="J354" s="26">
        <f t="shared" si="316"/>
        <v>1600</v>
      </c>
      <c r="K354" s="24">
        <v>1515</v>
      </c>
      <c r="L354" s="25">
        <v>1397</v>
      </c>
      <c r="M354" s="26">
        <f t="shared" si="317"/>
        <v>2912</v>
      </c>
      <c r="N354" s="24">
        <v>2220</v>
      </c>
      <c r="O354" s="25">
        <v>1917</v>
      </c>
      <c r="P354" s="26">
        <f t="shared" si="318"/>
        <v>4137</v>
      </c>
      <c r="Q354" s="24">
        <v>24822</v>
      </c>
      <c r="R354" s="25">
        <v>24605</v>
      </c>
      <c r="S354" s="26">
        <f t="shared" si="319"/>
        <v>49427</v>
      </c>
      <c r="T354" s="24">
        <v>610</v>
      </c>
      <c r="U354" s="25">
        <v>585</v>
      </c>
      <c r="V354" s="26">
        <f t="shared" si="320"/>
        <v>1195</v>
      </c>
      <c r="W354" s="24">
        <v>1047</v>
      </c>
      <c r="X354" s="25">
        <v>1135</v>
      </c>
      <c r="Y354" s="26">
        <f t="shared" si="321"/>
        <v>2182</v>
      </c>
      <c r="Z354" s="24">
        <v>1756</v>
      </c>
      <c r="AA354" s="25">
        <v>2095</v>
      </c>
      <c r="AB354" s="26">
        <f t="shared" si="322"/>
        <v>3851</v>
      </c>
      <c r="AC354" s="24">
        <v>963</v>
      </c>
      <c r="AD354" s="25">
        <v>1011</v>
      </c>
      <c r="AE354" s="26">
        <f t="shared" si="323"/>
        <v>1974</v>
      </c>
      <c r="AF354" s="24">
        <v>212</v>
      </c>
      <c r="AG354" s="25">
        <v>192</v>
      </c>
      <c r="AH354" s="26">
        <f t="shared" si="324"/>
        <v>404</v>
      </c>
    </row>
    <row r="355" spans="1:36" s="37" customFormat="1" x14ac:dyDescent="0.2">
      <c r="A355" s="23">
        <v>39873</v>
      </c>
      <c r="B355" s="24">
        <f t="shared" ref="B355:C370" si="325">+SUM(E355,H355,K355,N355,Q355,T355,W355,Z355,AC355,AF355)</f>
        <v>41731</v>
      </c>
      <c r="C355" s="25">
        <f t="shared" si="325"/>
        <v>37045</v>
      </c>
      <c r="D355" s="26">
        <f t="shared" si="314"/>
        <v>78776</v>
      </c>
      <c r="E355" s="24">
        <v>5628</v>
      </c>
      <c r="F355" s="25">
        <v>5901</v>
      </c>
      <c r="G355" s="26">
        <f>F355+E355</f>
        <v>11529</v>
      </c>
      <c r="H355" s="24">
        <v>850</v>
      </c>
      <c r="I355" s="25">
        <v>1143</v>
      </c>
      <c r="J355" s="26">
        <f>I355+H355</f>
        <v>1993</v>
      </c>
      <c r="K355" s="24">
        <v>1623</v>
      </c>
      <c r="L355" s="25">
        <v>1701</v>
      </c>
      <c r="M355" s="26">
        <f>L355+K355</f>
        <v>3324</v>
      </c>
      <c r="N355" s="24">
        <v>1903</v>
      </c>
      <c r="O355" s="25">
        <v>1793</v>
      </c>
      <c r="P355" s="26">
        <f>O355+N355</f>
        <v>3696</v>
      </c>
      <c r="Q355" s="24">
        <v>27435</v>
      </c>
      <c r="R355" s="25">
        <v>21716</v>
      </c>
      <c r="S355" s="26">
        <f>R355+Q355</f>
        <v>49151</v>
      </c>
      <c r="T355" s="24">
        <v>651</v>
      </c>
      <c r="U355" s="25">
        <v>619</v>
      </c>
      <c r="V355" s="26">
        <f>U355+T355</f>
        <v>1270</v>
      </c>
      <c r="W355" s="24">
        <v>1083</v>
      </c>
      <c r="X355" s="25">
        <v>1143</v>
      </c>
      <c r="Y355" s="26">
        <f>X355+W355</f>
        <v>2226</v>
      </c>
      <c r="Z355" s="24">
        <v>1441</v>
      </c>
      <c r="AA355" s="25">
        <v>1796</v>
      </c>
      <c r="AB355" s="26">
        <f>AA355+Z355</f>
        <v>3237</v>
      </c>
      <c r="AC355" s="24">
        <v>946</v>
      </c>
      <c r="AD355" s="25">
        <v>1025</v>
      </c>
      <c r="AE355" s="26">
        <f>AD355+AC355</f>
        <v>1971</v>
      </c>
      <c r="AF355" s="24">
        <v>171</v>
      </c>
      <c r="AG355" s="25">
        <v>208</v>
      </c>
      <c r="AH355" s="26">
        <f>AG355+AF355</f>
        <v>379</v>
      </c>
    </row>
    <row r="356" spans="1:36" s="37" customFormat="1" x14ac:dyDescent="0.2">
      <c r="A356" s="23">
        <v>39904</v>
      </c>
      <c r="B356" s="24">
        <f t="shared" si="325"/>
        <v>24278</v>
      </c>
      <c r="C356" s="25">
        <f t="shared" si="325"/>
        <v>23503</v>
      </c>
      <c r="D356" s="26">
        <f t="shared" si="314"/>
        <v>47781</v>
      </c>
      <c r="E356" s="24">
        <v>6424</v>
      </c>
      <c r="F356" s="25">
        <v>6310</v>
      </c>
      <c r="G356" s="26">
        <f t="shared" si="315"/>
        <v>12734</v>
      </c>
      <c r="H356" s="24">
        <v>989</v>
      </c>
      <c r="I356" s="25">
        <v>927</v>
      </c>
      <c r="J356" s="26">
        <f t="shared" si="316"/>
        <v>1916</v>
      </c>
      <c r="K356" s="24">
        <v>1797</v>
      </c>
      <c r="L356" s="25">
        <v>1641</v>
      </c>
      <c r="M356" s="26">
        <f t="shared" si="317"/>
        <v>3438</v>
      </c>
      <c r="N356" s="24">
        <v>2208</v>
      </c>
      <c r="O356" s="25">
        <v>2075</v>
      </c>
      <c r="P356" s="26">
        <f t="shared" si="318"/>
        <v>4283</v>
      </c>
      <c r="Q356" s="24">
        <v>8198</v>
      </c>
      <c r="R356" s="25">
        <v>7578</v>
      </c>
      <c r="S356" s="26">
        <f t="shared" si="319"/>
        <v>15776</v>
      </c>
      <c r="T356" s="24">
        <v>623</v>
      </c>
      <c r="U356" s="25">
        <v>583</v>
      </c>
      <c r="V356" s="26">
        <f t="shared" si="320"/>
        <v>1206</v>
      </c>
      <c r="W356" s="24">
        <v>1208</v>
      </c>
      <c r="X356" s="25">
        <v>1183</v>
      </c>
      <c r="Y356" s="26">
        <f t="shared" si="321"/>
        <v>2391</v>
      </c>
      <c r="Z356" s="24">
        <v>1585</v>
      </c>
      <c r="AA356" s="25">
        <v>1988</v>
      </c>
      <c r="AB356" s="26">
        <f t="shared" si="322"/>
        <v>3573</v>
      </c>
      <c r="AC356" s="24">
        <v>1096</v>
      </c>
      <c r="AD356" s="25">
        <v>1061</v>
      </c>
      <c r="AE356" s="26">
        <f t="shared" si="323"/>
        <v>2157</v>
      </c>
      <c r="AF356" s="24">
        <v>150</v>
      </c>
      <c r="AG356" s="25">
        <v>157</v>
      </c>
      <c r="AH356" s="26">
        <f t="shared" si="324"/>
        <v>307</v>
      </c>
    </row>
    <row r="357" spans="1:36" s="37" customFormat="1" x14ac:dyDescent="0.2">
      <c r="A357" s="23">
        <v>39934</v>
      </c>
      <c r="B357" s="24">
        <f t="shared" si="325"/>
        <v>24179</v>
      </c>
      <c r="C357" s="25">
        <f t="shared" si="325"/>
        <v>25695</v>
      </c>
      <c r="D357" s="26">
        <f t="shared" si="314"/>
        <v>49874</v>
      </c>
      <c r="E357" s="24">
        <v>5539</v>
      </c>
      <c r="F357" s="25">
        <v>5490</v>
      </c>
      <c r="G357" s="26">
        <f t="shared" si="315"/>
        <v>11029</v>
      </c>
      <c r="H357" s="24">
        <v>1031</v>
      </c>
      <c r="I357" s="25">
        <v>988</v>
      </c>
      <c r="J357" s="26">
        <f t="shared" si="316"/>
        <v>2019</v>
      </c>
      <c r="K357" s="24">
        <v>2245</v>
      </c>
      <c r="L357" s="25">
        <v>2293</v>
      </c>
      <c r="M357" s="26">
        <f t="shared" si="317"/>
        <v>4538</v>
      </c>
      <c r="N357" s="24">
        <v>2234</v>
      </c>
      <c r="O357" s="25">
        <v>2062</v>
      </c>
      <c r="P357" s="26">
        <f t="shared" si="318"/>
        <v>4296</v>
      </c>
      <c r="Q357" s="24">
        <v>8329</v>
      </c>
      <c r="R357" s="25">
        <v>9928</v>
      </c>
      <c r="S357" s="26">
        <f t="shared" si="319"/>
        <v>18257</v>
      </c>
      <c r="T357" s="24">
        <v>618</v>
      </c>
      <c r="U357" s="25">
        <v>646</v>
      </c>
      <c r="V357" s="26">
        <f t="shared" si="320"/>
        <v>1264</v>
      </c>
      <c r="W357" s="24">
        <v>1276</v>
      </c>
      <c r="X357" s="25">
        <v>1329</v>
      </c>
      <c r="Y357" s="26">
        <f t="shared" si="321"/>
        <v>2605</v>
      </c>
      <c r="Z357" s="24">
        <v>1517</v>
      </c>
      <c r="AA357" s="25">
        <v>1528</v>
      </c>
      <c r="AB357" s="26">
        <f t="shared" si="322"/>
        <v>3045</v>
      </c>
      <c r="AC357" s="24">
        <v>1171</v>
      </c>
      <c r="AD357" s="25">
        <v>1200</v>
      </c>
      <c r="AE357" s="26">
        <f t="shared" si="323"/>
        <v>2371</v>
      </c>
      <c r="AF357" s="24">
        <v>219</v>
      </c>
      <c r="AG357" s="25">
        <v>231</v>
      </c>
      <c r="AH357" s="26">
        <f t="shared" si="324"/>
        <v>450</v>
      </c>
    </row>
    <row r="358" spans="1:36" s="37" customFormat="1" x14ac:dyDescent="0.2">
      <c r="A358" s="23">
        <v>39965</v>
      </c>
      <c r="B358" s="24">
        <f t="shared" si="325"/>
        <v>47297</v>
      </c>
      <c r="C358" s="25">
        <f t="shared" si="325"/>
        <v>52932</v>
      </c>
      <c r="D358" s="26">
        <f t="shared" si="314"/>
        <v>100229</v>
      </c>
      <c r="E358" s="24">
        <v>6314</v>
      </c>
      <c r="F358" s="25">
        <v>6647</v>
      </c>
      <c r="G358" s="26">
        <f t="shared" si="315"/>
        <v>12961</v>
      </c>
      <c r="H358" s="24">
        <v>905</v>
      </c>
      <c r="I358" s="25">
        <v>855</v>
      </c>
      <c r="J358" s="26">
        <f t="shared" si="316"/>
        <v>1760</v>
      </c>
      <c r="K358" s="24">
        <v>3020</v>
      </c>
      <c r="L358" s="25">
        <v>3312</v>
      </c>
      <c r="M358" s="26">
        <f t="shared" si="317"/>
        <v>6332</v>
      </c>
      <c r="N358" s="24">
        <v>2328</v>
      </c>
      <c r="O358" s="25">
        <v>2232</v>
      </c>
      <c r="P358" s="26">
        <f t="shared" si="318"/>
        <v>4560</v>
      </c>
      <c r="Q358" s="24">
        <v>29986</v>
      </c>
      <c r="R358" s="25">
        <v>34713</v>
      </c>
      <c r="S358" s="26">
        <f t="shared" si="319"/>
        <v>64699</v>
      </c>
      <c r="T358" s="24">
        <v>617</v>
      </c>
      <c r="U358" s="25">
        <v>648</v>
      </c>
      <c r="V358" s="26">
        <f t="shared" si="320"/>
        <v>1265</v>
      </c>
      <c r="W358" s="24">
        <v>1159</v>
      </c>
      <c r="X358" s="25">
        <v>1392</v>
      </c>
      <c r="Y358" s="26">
        <f t="shared" si="321"/>
        <v>2551</v>
      </c>
      <c r="Z358" s="24">
        <v>1516</v>
      </c>
      <c r="AA358" s="25">
        <v>1506</v>
      </c>
      <c r="AB358" s="26">
        <f t="shared" si="322"/>
        <v>3022</v>
      </c>
      <c r="AC358" s="24">
        <v>1230</v>
      </c>
      <c r="AD358" s="25">
        <v>1360</v>
      </c>
      <c r="AE358" s="26">
        <f t="shared" si="323"/>
        <v>2590</v>
      </c>
      <c r="AF358" s="24">
        <v>222</v>
      </c>
      <c r="AG358" s="25">
        <v>267</v>
      </c>
      <c r="AH358" s="26">
        <f t="shared" si="324"/>
        <v>489</v>
      </c>
    </row>
    <row r="359" spans="1:36" s="37" customFormat="1" x14ac:dyDescent="0.2">
      <c r="A359" s="23">
        <v>39995</v>
      </c>
      <c r="B359" s="24">
        <f t="shared" si="325"/>
        <v>63769</v>
      </c>
      <c r="C359" s="25">
        <f t="shared" si="325"/>
        <v>66147</v>
      </c>
      <c r="D359" s="26">
        <f t="shared" si="314"/>
        <v>129916</v>
      </c>
      <c r="E359" s="24">
        <v>6654</v>
      </c>
      <c r="F359" s="25">
        <v>6935</v>
      </c>
      <c r="G359" s="26">
        <f t="shared" si="315"/>
        <v>13589</v>
      </c>
      <c r="H359" s="24">
        <v>1071</v>
      </c>
      <c r="I359" s="25">
        <v>1019</v>
      </c>
      <c r="J359" s="26">
        <f t="shared" si="316"/>
        <v>2090</v>
      </c>
      <c r="K359" s="24">
        <v>3436</v>
      </c>
      <c r="L359" s="25">
        <v>3344</v>
      </c>
      <c r="M359" s="26">
        <f t="shared" si="317"/>
        <v>6780</v>
      </c>
      <c r="N359" s="24">
        <v>2464</v>
      </c>
      <c r="O359" s="25">
        <v>2186</v>
      </c>
      <c r="P359" s="26">
        <f t="shared" si="318"/>
        <v>4650</v>
      </c>
      <c r="Q359" s="24">
        <v>45086</v>
      </c>
      <c r="R359" s="25">
        <v>47456</v>
      </c>
      <c r="S359" s="26">
        <f t="shared" si="319"/>
        <v>92542</v>
      </c>
      <c r="T359" s="24">
        <v>692</v>
      </c>
      <c r="U359" s="25">
        <v>697</v>
      </c>
      <c r="V359" s="26">
        <f t="shared" si="320"/>
        <v>1389</v>
      </c>
      <c r="W359" s="24">
        <v>1334</v>
      </c>
      <c r="X359" s="25">
        <v>1379</v>
      </c>
      <c r="Y359" s="26">
        <f t="shared" si="321"/>
        <v>2713</v>
      </c>
      <c r="Z359" s="24">
        <v>1379</v>
      </c>
      <c r="AA359" s="25">
        <v>1483</v>
      </c>
      <c r="AB359" s="26">
        <f t="shared" si="322"/>
        <v>2862</v>
      </c>
      <c r="AC359" s="24">
        <v>1355</v>
      </c>
      <c r="AD359" s="25">
        <v>1364</v>
      </c>
      <c r="AE359" s="26">
        <f t="shared" si="323"/>
        <v>2719</v>
      </c>
      <c r="AF359" s="24">
        <v>298</v>
      </c>
      <c r="AG359" s="25">
        <v>284</v>
      </c>
      <c r="AH359" s="26">
        <f t="shared" si="324"/>
        <v>582</v>
      </c>
    </row>
    <row r="360" spans="1:36" s="37" customFormat="1" x14ac:dyDescent="0.2">
      <c r="A360" s="23">
        <v>40026</v>
      </c>
      <c r="B360" s="24">
        <f t="shared" si="325"/>
        <v>70642</v>
      </c>
      <c r="C360" s="25">
        <f t="shared" si="325"/>
        <v>66812</v>
      </c>
      <c r="D360" s="26">
        <f t="shared" si="314"/>
        <v>137454</v>
      </c>
      <c r="E360" s="24">
        <v>6059</v>
      </c>
      <c r="F360" s="25">
        <v>6227</v>
      </c>
      <c r="G360" s="26">
        <f t="shared" si="315"/>
        <v>12286</v>
      </c>
      <c r="H360" s="24">
        <v>1044</v>
      </c>
      <c r="I360" s="25">
        <v>1047</v>
      </c>
      <c r="J360" s="26">
        <f t="shared" si="316"/>
        <v>2091</v>
      </c>
      <c r="K360" s="24">
        <v>3465</v>
      </c>
      <c r="L360" s="25">
        <v>3125</v>
      </c>
      <c r="M360" s="26">
        <f t="shared" si="317"/>
        <v>6590</v>
      </c>
      <c r="N360" s="24">
        <v>2278</v>
      </c>
      <c r="O360" s="25">
        <v>2093</v>
      </c>
      <c r="P360" s="26">
        <f t="shared" si="318"/>
        <v>4371</v>
      </c>
      <c r="Q360" s="24">
        <v>52879</v>
      </c>
      <c r="R360" s="25">
        <v>49603</v>
      </c>
      <c r="S360" s="26">
        <f t="shared" si="319"/>
        <v>102482</v>
      </c>
      <c r="T360" s="24">
        <v>673</v>
      </c>
      <c r="U360" s="25">
        <v>640</v>
      </c>
      <c r="V360" s="26">
        <f t="shared" si="320"/>
        <v>1313</v>
      </c>
      <c r="W360" s="24">
        <v>1239</v>
      </c>
      <c r="X360" s="25">
        <v>1117</v>
      </c>
      <c r="Y360" s="26">
        <f t="shared" si="321"/>
        <v>2356</v>
      </c>
      <c r="Z360" s="24">
        <v>1465</v>
      </c>
      <c r="AA360" s="25">
        <v>1442</v>
      </c>
      <c r="AB360" s="26">
        <f t="shared" si="322"/>
        <v>2907</v>
      </c>
      <c r="AC360" s="24">
        <v>1290</v>
      </c>
      <c r="AD360" s="25">
        <v>1281</v>
      </c>
      <c r="AE360" s="26">
        <f t="shared" si="323"/>
        <v>2571</v>
      </c>
      <c r="AF360" s="24">
        <v>250</v>
      </c>
      <c r="AG360" s="25">
        <v>237</v>
      </c>
      <c r="AH360" s="26">
        <f t="shared" si="324"/>
        <v>487</v>
      </c>
    </row>
    <row r="361" spans="1:36" s="37" customFormat="1" x14ac:dyDescent="0.2">
      <c r="A361" s="23">
        <v>40057</v>
      </c>
      <c r="B361" s="24">
        <f>+SUM(E361,H361,K361,N361,Q361,T361,W361,Z361,AC361,AF361)</f>
        <v>49574</v>
      </c>
      <c r="C361" s="25">
        <f t="shared" si="325"/>
        <v>45404</v>
      </c>
      <c r="D361" s="26">
        <f t="shared" si="314"/>
        <v>94978</v>
      </c>
      <c r="E361" s="24">
        <v>5859</v>
      </c>
      <c r="F361" s="25">
        <v>6158</v>
      </c>
      <c r="G361" s="26">
        <f t="shared" si="315"/>
        <v>12017</v>
      </c>
      <c r="H361" s="24">
        <v>1047</v>
      </c>
      <c r="I361" s="25">
        <v>1044</v>
      </c>
      <c r="J361" s="26">
        <f t="shared" si="316"/>
        <v>2091</v>
      </c>
      <c r="K361" s="24">
        <v>2639</v>
      </c>
      <c r="L361" s="25">
        <v>2278</v>
      </c>
      <c r="M361" s="26">
        <f t="shared" si="317"/>
        <v>4917</v>
      </c>
      <c r="N361" s="24">
        <v>2250</v>
      </c>
      <c r="O361" s="25">
        <v>2035</v>
      </c>
      <c r="P361" s="26">
        <f t="shared" si="318"/>
        <v>4285</v>
      </c>
      <c r="Q361" s="24">
        <v>33037</v>
      </c>
      <c r="R361" s="25">
        <v>29241</v>
      </c>
      <c r="S361" s="26">
        <f t="shared" si="319"/>
        <v>62278</v>
      </c>
      <c r="T361" s="24">
        <v>724</v>
      </c>
      <c r="U361" s="25">
        <v>632</v>
      </c>
      <c r="V361" s="26">
        <f t="shared" si="320"/>
        <v>1356</v>
      </c>
      <c r="W361" s="24">
        <v>1163</v>
      </c>
      <c r="X361" s="25">
        <v>1129</v>
      </c>
      <c r="Y361" s="26">
        <f t="shared" si="321"/>
        <v>2292</v>
      </c>
      <c r="Z361" s="24">
        <v>1373</v>
      </c>
      <c r="AA361" s="25">
        <v>1421</v>
      </c>
      <c r="AB361" s="26">
        <f t="shared" si="322"/>
        <v>2794</v>
      </c>
      <c r="AC361" s="24">
        <v>1254</v>
      </c>
      <c r="AD361" s="25">
        <v>1242</v>
      </c>
      <c r="AE361" s="26">
        <f t="shared" si="323"/>
        <v>2496</v>
      </c>
      <c r="AF361" s="24">
        <v>228</v>
      </c>
      <c r="AG361" s="25">
        <v>224</v>
      </c>
      <c r="AH361" s="26">
        <f t="shared" si="324"/>
        <v>452</v>
      </c>
    </row>
    <row r="362" spans="1:36" s="37" customFormat="1" x14ac:dyDescent="0.2">
      <c r="A362" s="23">
        <v>40087</v>
      </c>
      <c r="B362" s="24">
        <f t="shared" ref="B362:C377" si="326">+SUM(E362,H362,K362,N362,Q362,T362,W362,Z362,AC362,AF362)</f>
        <v>29486</v>
      </c>
      <c r="C362" s="25">
        <f t="shared" si="325"/>
        <v>25799</v>
      </c>
      <c r="D362" s="26">
        <f t="shared" si="314"/>
        <v>55285</v>
      </c>
      <c r="E362" s="24">
        <v>6814</v>
      </c>
      <c r="F362" s="25">
        <v>6457</v>
      </c>
      <c r="G362" s="26">
        <f t="shared" si="315"/>
        <v>13271</v>
      </c>
      <c r="H362" s="24">
        <v>985</v>
      </c>
      <c r="I362" s="25">
        <v>889</v>
      </c>
      <c r="J362" s="26">
        <f t="shared" si="316"/>
        <v>1874</v>
      </c>
      <c r="K362" s="24">
        <v>1973</v>
      </c>
      <c r="L362" s="25">
        <v>1791</v>
      </c>
      <c r="M362" s="26">
        <f t="shared" si="317"/>
        <v>3764</v>
      </c>
      <c r="N362" s="24">
        <v>2369</v>
      </c>
      <c r="O362" s="25">
        <v>1995</v>
      </c>
      <c r="P362" s="26">
        <f t="shared" si="318"/>
        <v>4364</v>
      </c>
      <c r="Q362" s="24">
        <v>12411</v>
      </c>
      <c r="R362" s="25">
        <v>10014</v>
      </c>
      <c r="S362" s="26">
        <f t="shared" si="319"/>
        <v>22425</v>
      </c>
      <c r="T362" s="24">
        <v>680</v>
      </c>
      <c r="U362" s="25">
        <v>524</v>
      </c>
      <c r="V362" s="26">
        <f t="shared" si="320"/>
        <v>1204</v>
      </c>
      <c r="W362" s="24">
        <v>1174</v>
      </c>
      <c r="X362" s="25">
        <v>1120</v>
      </c>
      <c r="Y362" s="26">
        <f t="shared" si="321"/>
        <v>2294</v>
      </c>
      <c r="Z362" s="24">
        <v>1559</v>
      </c>
      <c r="AA362" s="25">
        <v>1409</v>
      </c>
      <c r="AB362" s="26">
        <f t="shared" si="322"/>
        <v>2968</v>
      </c>
      <c r="AC362" s="24">
        <v>1311</v>
      </c>
      <c r="AD362" s="25">
        <v>1377</v>
      </c>
      <c r="AE362" s="26">
        <f t="shared" si="323"/>
        <v>2688</v>
      </c>
      <c r="AF362" s="24">
        <v>210</v>
      </c>
      <c r="AG362" s="25">
        <v>223</v>
      </c>
      <c r="AH362" s="26">
        <f>AG362+AF362</f>
        <v>433</v>
      </c>
    </row>
    <row r="363" spans="1:36" s="37" customFormat="1" x14ac:dyDescent="0.2">
      <c r="A363" s="23">
        <v>40118</v>
      </c>
      <c r="B363" s="24">
        <f t="shared" si="326"/>
        <v>23472</v>
      </c>
      <c r="C363" s="25">
        <f t="shared" si="325"/>
        <v>23307</v>
      </c>
      <c r="D363" s="26">
        <f t="shared" si="314"/>
        <v>46779</v>
      </c>
      <c r="E363" s="24">
        <v>6525</v>
      </c>
      <c r="F363" s="25">
        <v>6510</v>
      </c>
      <c r="G363" s="26">
        <f t="shared" si="315"/>
        <v>13035</v>
      </c>
      <c r="H363" s="24">
        <v>883</v>
      </c>
      <c r="I363" s="25">
        <v>799</v>
      </c>
      <c r="J363" s="26">
        <f t="shared" si="316"/>
        <v>1682</v>
      </c>
      <c r="K363" s="24">
        <v>1751</v>
      </c>
      <c r="L363" s="25">
        <v>1635</v>
      </c>
      <c r="M363" s="26">
        <f t="shared" si="317"/>
        <v>3386</v>
      </c>
      <c r="N363" s="24">
        <v>2255</v>
      </c>
      <c r="O363" s="25">
        <v>2108</v>
      </c>
      <c r="P363" s="26">
        <f t="shared" si="318"/>
        <v>4363</v>
      </c>
      <c r="Q363" s="24">
        <v>7277</v>
      </c>
      <c r="R363" s="25">
        <v>7045</v>
      </c>
      <c r="S363" s="26">
        <f t="shared" si="319"/>
        <v>14322</v>
      </c>
      <c r="T363" s="24">
        <v>661</v>
      </c>
      <c r="U363" s="25">
        <v>542</v>
      </c>
      <c r="V363" s="26">
        <f t="shared" si="320"/>
        <v>1203</v>
      </c>
      <c r="W363" s="24">
        <v>1130</v>
      </c>
      <c r="X363" s="25">
        <v>1119</v>
      </c>
      <c r="Y363" s="26">
        <f t="shared" si="321"/>
        <v>2249</v>
      </c>
      <c r="Z363" s="24">
        <v>1633</v>
      </c>
      <c r="AA363" s="25">
        <v>2137</v>
      </c>
      <c r="AB363" s="26">
        <f t="shared" si="322"/>
        <v>3770</v>
      </c>
      <c r="AC363" s="24">
        <v>1156</v>
      </c>
      <c r="AD363" s="25">
        <v>1203</v>
      </c>
      <c r="AE363" s="26">
        <f t="shared" si="323"/>
        <v>2359</v>
      </c>
      <c r="AF363" s="24">
        <v>201</v>
      </c>
      <c r="AG363" s="25">
        <v>209</v>
      </c>
      <c r="AH363" s="26">
        <f t="shared" si="324"/>
        <v>410</v>
      </c>
    </row>
    <row r="364" spans="1:36" s="38" customFormat="1" ht="12" thickBot="1" x14ac:dyDescent="0.25">
      <c r="A364" s="28">
        <v>40148</v>
      </c>
      <c r="B364" s="29">
        <f t="shared" si="326"/>
        <v>32113</v>
      </c>
      <c r="C364" s="30">
        <f t="shared" si="325"/>
        <v>38738</v>
      </c>
      <c r="D364" s="31">
        <f t="shared" si="314"/>
        <v>70851</v>
      </c>
      <c r="E364" s="29">
        <v>7044</v>
      </c>
      <c r="F364" s="30">
        <v>7195</v>
      </c>
      <c r="G364" s="31">
        <f t="shared" si="315"/>
        <v>14239</v>
      </c>
      <c r="H364" s="29">
        <v>848</v>
      </c>
      <c r="I364" s="30">
        <v>974</v>
      </c>
      <c r="J364" s="31">
        <f t="shared" si="316"/>
        <v>1822</v>
      </c>
      <c r="K364" s="29">
        <v>1666</v>
      </c>
      <c r="L364" s="30">
        <v>1694</v>
      </c>
      <c r="M364" s="31">
        <f t="shared" si="317"/>
        <v>3360</v>
      </c>
      <c r="N364" s="29">
        <v>2338</v>
      </c>
      <c r="O364" s="30">
        <v>1920</v>
      </c>
      <c r="P364" s="31">
        <f t="shared" si="318"/>
        <v>4258</v>
      </c>
      <c r="Q364" s="29">
        <v>15166</v>
      </c>
      <c r="R364" s="30">
        <v>22004</v>
      </c>
      <c r="S364" s="31">
        <f t="shared" si="319"/>
        <v>37170</v>
      </c>
      <c r="T364" s="29">
        <v>670</v>
      </c>
      <c r="U364" s="30">
        <v>493</v>
      </c>
      <c r="V364" s="31">
        <f t="shared" si="320"/>
        <v>1163</v>
      </c>
      <c r="W364" s="29">
        <v>1231</v>
      </c>
      <c r="X364" s="30">
        <v>1199</v>
      </c>
      <c r="Y364" s="31">
        <f t="shared" si="321"/>
        <v>2430</v>
      </c>
      <c r="Z364" s="29">
        <v>1751</v>
      </c>
      <c r="AA364" s="30">
        <v>1695</v>
      </c>
      <c r="AB364" s="31">
        <f t="shared" si="322"/>
        <v>3446</v>
      </c>
      <c r="AC364" s="29">
        <v>1132</v>
      </c>
      <c r="AD364" s="30">
        <v>1270</v>
      </c>
      <c r="AE364" s="31">
        <f t="shared" si="323"/>
        <v>2402</v>
      </c>
      <c r="AF364" s="29">
        <v>267</v>
      </c>
      <c r="AG364" s="30">
        <v>294</v>
      </c>
      <c r="AH364" s="31">
        <f t="shared" si="324"/>
        <v>561</v>
      </c>
      <c r="AJ364" s="20">
        <f>+SUM(AE353:AE364)</f>
        <v>28637</v>
      </c>
    </row>
    <row r="365" spans="1:36" s="41" customFormat="1" x14ac:dyDescent="0.2">
      <c r="A365" s="39">
        <v>40179</v>
      </c>
      <c r="B365" s="24">
        <f>+SUM(E365,H365,K365,N365,Q365,T365,W365,Z365,AC365,AF365)</f>
        <v>38024</v>
      </c>
      <c r="C365" s="25">
        <f>+SUM(F365,I365,L365,O365,R365,U365,X365,AA365,AD365,AG365)</f>
        <v>34045</v>
      </c>
      <c r="D365" s="26">
        <f t="shared" si="314"/>
        <v>72069</v>
      </c>
      <c r="E365" s="25">
        <v>5855</v>
      </c>
      <c r="F365" s="25">
        <v>6009</v>
      </c>
      <c r="G365" s="26">
        <f t="shared" si="315"/>
        <v>11864</v>
      </c>
      <c r="H365" s="24">
        <v>857</v>
      </c>
      <c r="I365" s="25">
        <v>873</v>
      </c>
      <c r="J365" s="26">
        <f t="shared" si="316"/>
        <v>1730</v>
      </c>
      <c r="K365" s="24">
        <v>1370</v>
      </c>
      <c r="L365" s="25">
        <v>1294</v>
      </c>
      <c r="M365" s="26">
        <f t="shared" si="317"/>
        <v>2664</v>
      </c>
      <c r="N365" s="24">
        <v>1857</v>
      </c>
      <c r="O365" s="25">
        <v>1921</v>
      </c>
      <c r="P365" s="26">
        <f t="shared" si="318"/>
        <v>3778</v>
      </c>
      <c r="Q365" s="25">
        <v>23905</v>
      </c>
      <c r="R365" s="25">
        <v>19392</v>
      </c>
      <c r="S365" s="26">
        <f t="shared" si="319"/>
        <v>43297</v>
      </c>
      <c r="T365" s="25">
        <v>500</v>
      </c>
      <c r="U365" s="25">
        <v>529</v>
      </c>
      <c r="V365" s="26">
        <f t="shared" si="320"/>
        <v>1029</v>
      </c>
      <c r="W365" s="24">
        <v>988</v>
      </c>
      <c r="X365" s="25">
        <v>992</v>
      </c>
      <c r="Y365" s="26">
        <f t="shared" si="321"/>
        <v>1980</v>
      </c>
      <c r="Z365" s="24">
        <v>1441</v>
      </c>
      <c r="AA365" s="25">
        <v>1822</v>
      </c>
      <c r="AB365" s="26">
        <f t="shared" si="322"/>
        <v>3263</v>
      </c>
      <c r="AC365" s="24">
        <v>1043</v>
      </c>
      <c r="AD365" s="25">
        <v>1026</v>
      </c>
      <c r="AE365" s="26">
        <f t="shared" si="323"/>
        <v>2069</v>
      </c>
      <c r="AF365" s="40">
        <v>208</v>
      </c>
      <c r="AG365" s="25">
        <v>187</v>
      </c>
      <c r="AH365" s="26">
        <f t="shared" si="324"/>
        <v>395</v>
      </c>
    </row>
    <row r="366" spans="1:36" s="37" customFormat="1" x14ac:dyDescent="0.2">
      <c r="A366" s="23">
        <v>40210</v>
      </c>
      <c r="B366" s="24">
        <f t="shared" si="326"/>
        <v>38173</v>
      </c>
      <c r="C366" s="25">
        <f t="shared" si="325"/>
        <v>38732</v>
      </c>
      <c r="D366" s="26">
        <f t="shared" si="314"/>
        <v>76905</v>
      </c>
      <c r="E366" s="24">
        <v>5362</v>
      </c>
      <c r="F366" s="25">
        <v>5356</v>
      </c>
      <c r="G366" s="26">
        <f t="shared" si="315"/>
        <v>10718</v>
      </c>
      <c r="H366" s="24">
        <v>734</v>
      </c>
      <c r="I366" s="25">
        <v>728</v>
      </c>
      <c r="J366" s="26">
        <f t="shared" si="316"/>
        <v>1462</v>
      </c>
      <c r="K366" s="24">
        <v>1196</v>
      </c>
      <c r="L366" s="25">
        <v>1097</v>
      </c>
      <c r="M366" s="26">
        <f t="shared" si="317"/>
        <v>2293</v>
      </c>
      <c r="N366" s="24">
        <v>2080</v>
      </c>
      <c r="O366" s="25">
        <v>1831</v>
      </c>
      <c r="P366" s="26">
        <f t="shared" si="318"/>
        <v>3911</v>
      </c>
      <c r="Q366" s="24">
        <v>24817</v>
      </c>
      <c r="R366" s="25">
        <v>25267</v>
      </c>
      <c r="S366" s="26">
        <f t="shared" si="319"/>
        <v>50084</v>
      </c>
      <c r="T366" s="24">
        <v>600</v>
      </c>
      <c r="U366" s="25">
        <v>614</v>
      </c>
      <c r="V366" s="26">
        <f t="shared" si="320"/>
        <v>1214</v>
      </c>
      <c r="W366" s="24">
        <v>944</v>
      </c>
      <c r="X366" s="25">
        <v>999</v>
      </c>
      <c r="Y366" s="26">
        <f t="shared" si="321"/>
        <v>1943</v>
      </c>
      <c r="Z366" s="24">
        <v>1325</v>
      </c>
      <c r="AA366" s="25">
        <v>1675</v>
      </c>
      <c r="AB366" s="26">
        <f t="shared" si="322"/>
        <v>3000</v>
      </c>
      <c r="AC366" s="24">
        <v>921</v>
      </c>
      <c r="AD366" s="25">
        <v>974</v>
      </c>
      <c r="AE366" s="26">
        <f t="shared" si="323"/>
        <v>1895</v>
      </c>
      <c r="AF366" s="24">
        <v>194</v>
      </c>
      <c r="AG366" s="25">
        <v>191</v>
      </c>
      <c r="AH366" s="26">
        <f t="shared" si="324"/>
        <v>385</v>
      </c>
    </row>
    <row r="367" spans="1:36" s="37" customFormat="1" x14ac:dyDescent="0.2">
      <c r="A367" s="23">
        <v>40238</v>
      </c>
      <c r="B367" s="24">
        <f t="shared" si="326"/>
        <v>42130</v>
      </c>
      <c r="C367" s="25">
        <f t="shared" si="325"/>
        <v>41116</v>
      </c>
      <c r="D367" s="26">
        <f t="shared" si="314"/>
        <v>83246</v>
      </c>
      <c r="E367" s="24">
        <v>6402</v>
      </c>
      <c r="F367" s="25">
        <v>6385</v>
      </c>
      <c r="G367" s="26">
        <f t="shared" si="315"/>
        <v>12787</v>
      </c>
      <c r="H367" s="24">
        <v>712</v>
      </c>
      <c r="I367" s="25">
        <v>772</v>
      </c>
      <c r="J367" s="26">
        <f t="shared" si="316"/>
        <v>1484</v>
      </c>
      <c r="K367" s="24">
        <v>1343</v>
      </c>
      <c r="L367" s="25">
        <v>1403</v>
      </c>
      <c r="M367" s="26">
        <f t="shared" si="317"/>
        <v>2746</v>
      </c>
      <c r="N367" s="24">
        <v>2343</v>
      </c>
      <c r="O367" s="25">
        <v>2034</v>
      </c>
      <c r="P367" s="26">
        <f t="shared" si="318"/>
        <v>4377</v>
      </c>
      <c r="Q367" s="24">
        <v>26931</v>
      </c>
      <c r="R367" s="42">
        <v>25683</v>
      </c>
      <c r="S367" s="26">
        <f t="shared" si="319"/>
        <v>52614</v>
      </c>
      <c r="T367" s="24">
        <v>610</v>
      </c>
      <c r="U367" s="25">
        <v>576</v>
      </c>
      <c r="V367" s="26">
        <f t="shared" si="320"/>
        <v>1186</v>
      </c>
      <c r="W367" s="24">
        <v>1082</v>
      </c>
      <c r="X367" s="25">
        <v>1139</v>
      </c>
      <c r="Y367" s="26">
        <f t="shared" si="321"/>
        <v>2221</v>
      </c>
      <c r="Z367" s="24">
        <v>1475</v>
      </c>
      <c r="AA367" s="25">
        <v>1865</v>
      </c>
      <c r="AB367" s="26">
        <f t="shared" si="322"/>
        <v>3340</v>
      </c>
      <c r="AC367" s="24">
        <v>1007</v>
      </c>
      <c r="AD367" s="25">
        <v>1019</v>
      </c>
      <c r="AE367" s="26">
        <f t="shared" si="323"/>
        <v>2026</v>
      </c>
      <c r="AF367" s="24">
        <v>225</v>
      </c>
      <c r="AG367" s="25">
        <v>240</v>
      </c>
      <c r="AH367" s="26">
        <f t="shared" si="324"/>
        <v>465</v>
      </c>
    </row>
    <row r="368" spans="1:36" s="37" customFormat="1" x14ac:dyDescent="0.2">
      <c r="A368" s="23">
        <v>40269</v>
      </c>
      <c r="B368" s="24">
        <f t="shared" si="326"/>
        <v>25262</v>
      </c>
      <c r="C368" s="25">
        <f t="shared" si="325"/>
        <v>23482</v>
      </c>
      <c r="D368" s="26">
        <f t="shared" si="314"/>
        <v>48744</v>
      </c>
      <c r="E368" s="24">
        <v>6457</v>
      </c>
      <c r="F368" s="25">
        <v>6374</v>
      </c>
      <c r="G368" s="26">
        <f t="shared" si="315"/>
        <v>12831</v>
      </c>
      <c r="H368" s="24">
        <v>755</v>
      </c>
      <c r="I368" s="25">
        <v>835</v>
      </c>
      <c r="J368" s="26">
        <f t="shared" si="316"/>
        <v>1590</v>
      </c>
      <c r="K368" s="24">
        <v>1547</v>
      </c>
      <c r="L368" s="25">
        <v>1634</v>
      </c>
      <c r="M368" s="26">
        <f t="shared" si="317"/>
        <v>3181</v>
      </c>
      <c r="N368" s="24">
        <v>2206</v>
      </c>
      <c r="O368" s="25">
        <v>2044</v>
      </c>
      <c r="P368" s="26">
        <f t="shared" si="318"/>
        <v>4250</v>
      </c>
      <c r="Q368" s="24">
        <v>9803</v>
      </c>
      <c r="R368" s="25">
        <v>7582</v>
      </c>
      <c r="S368" s="26">
        <f t="shared" si="319"/>
        <v>17385</v>
      </c>
      <c r="T368" s="24">
        <v>618</v>
      </c>
      <c r="U368" s="25">
        <v>565</v>
      </c>
      <c r="V368" s="26">
        <f t="shared" si="320"/>
        <v>1183</v>
      </c>
      <c r="W368" s="24">
        <v>1183</v>
      </c>
      <c r="X368" s="25">
        <v>1209</v>
      </c>
      <c r="Y368" s="26">
        <f t="shared" si="321"/>
        <v>2392</v>
      </c>
      <c r="Z368" s="24">
        <v>1542</v>
      </c>
      <c r="AA368" s="25">
        <v>1953</v>
      </c>
      <c r="AB368" s="26">
        <f t="shared" si="322"/>
        <v>3495</v>
      </c>
      <c r="AC368" s="24">
        <v>950</v>
      </c>
      <c r="AD368" s="25">
        <v>1087</v>
      </c>
      <c r="AE368" s="26">
        <f t="shared" si="323"/>
        <v>2037</v>
      </c>
      <c r="AF368" s="24">
        <v>201</v>
      </c>
      <c r="AG368" s="25">
        <v>199</v>
      </c>
      <c r="AH368" s="26">
        <f t="shared" si="324"/>
        <v>400</v>
      </c>
    </row>
    <row r="369" spans="1:36" s="37" customFormat="1" x14ac:dyDescent="0.2">
      <c r="A369" s="23">
        <v>40299</v>
      </c>
      <c r="B369" s="24">
        <f t="shared" si="326"/>
        <v>27857</v>
      </c>
      <c r="C369" s="25">
        <f t="shared" si="325"/>
        <v>31226</v>
      </c>
      <c r="D369" s="26">
        <f t="shared" si="314"/>
        <v>59083</v>
      </c>
      <c r="E369" s="24">
        <v>7031</v>
      </c>
      <c r="F369" s="25">
        <v>7113</v>
      </c>
      <c r="G369" s="26">
        <f t="shared" si="315"/>
        <v>14144</v>
      </c>
      <c r="H369" s="24">
        <v>1009</v>
      </c>
      <c r="I369" s="25">
        <v>1079</v>
      </c>
      <c r="J369" s="26">
        <f t="shared" si="316"/>
        <v>2088</v>
      </c>
      <c r="K369" s="24">
        <v>2223</v>
      </c>
      <c r="L369" s="25">
        <v>2246</v>
      </c>
      <c r="M369" s="26">
        <f t="shared" si="317"/>
        <v>4469</v>
      </c>
      <c r="N369" s="24">
        <v>2234</v>
      </c>
      <c r="O369" s="25">
        <v>2050</v>
      </c>
      <c r="P369" s="26">
        <f t="shared" si="318"/>
        <v>4284</v>
      </c>
      <c r="Q369" s="24">
        <v>10630</v>
      </c>
      <c r="R369" s="25">
        <v>13237</v>
      </c>
      <c r="S369" s="26">
        <f t="shared" si="319"/>
        <v>23867</v>
      </c>
      <c r="T369" s="24">
        <v>595</v>
      </c>
      <c r="U369" s="25">
        <v>625</v>
      </c>
      <c r="V369" s="26">
        <f t="shared" si="320"/>
        <v>1220</v>
      </c>
      <c r="W369" s="24">
        <v>1119</v>
      </c>
      <c r="X369" s="25">
        <v>1244</v>
      </c>
      <c r="Y369" s="26">
        <f t="shared" si="321"/>
        <v>2363</v>
      </c>
      <c r="Z369" s="24">
        <v>1709</v>
      </c>
      <c r="AA369" s="25">
        <v>2159</v>
      </c>
      <c r="AB369" s="26">
        <f t="shared" si="322"/>
        <v>3868</v>
      </c>
      <c r="AC369" s="24">
        <v>1086</v>
      </c>
      <c r="AD369" s="25">
        <v>1240</v>
      </c>
      <c r="AE369" s="26">
        <f t="shared" si="323"/>
        <v>2326</v>
      </c>
      <c r="AF369" s="24">
        <v>221</v>
      </c>
      <c r="AG369" s="25">
        <v>233</v>
      </c>
      <c r="AH369" s="26">
        <f t="shared" si="324"/>
        <v>454</v>
      </c>
    </row>
    <row r="370" spans="1:36" s="37" customFormat="1" x14ac:dyDescent="0.2">
      <c r="A370" s="23">
        <v>40330</v>
      </c>
      <c r="B370" s="24">
        <f t="shared" si="326"/>
        <v>45891</v>
      </c>
      <c r="C370" s="25">
        <f t="shared" si="325"/>
        <v>52044</v>
      </c>
      <c r="D370" s="26">
        <f t="shared" si="314"/>
        <v>97935</v>
      </c>
      <c r="E370" s="24">
        <v>7118</v>
      </c>
      <c r="F370" s="25">
        <v>7337</v>
      </c>
      <c r="G370" s="26">
        <f t="shared" si="315"/>
        <v>14455</v>
      </c>
      <c r="H370" s="24">
        <v>948</v>
      </c>
      <c r="I370" s="25">
        <v>895</v>
      </c>
      <c r="J370" s="26">
        <f t="shared" si="316"/>
        <v>1843</v>
      </c>
      <c r="K370" s="24">
        <v>3096</v>
      </c>
      <c r="L370" s="25">
        <v>3435</v>
      </c>
      <c r="M370" s="26">
        <f t="shared" si="317"/>
        <v>6531</v>
      </c>
      <c r="N370" s="24">
        <v>2408</v>
      </c>
      <c r="O370" s="25">
        <v>2219</v>
      </c>
      <c r="P370" s="26">
        <f t="shared" si="318"/>
        <v>4627</v>
      </c>
      <c r="Q370" s="24">
        <v>27329</v>
      </c>
      <c r="R370" s="25">
        <v>32130</v>
      </c>
      <c r="S370" s="26">
        <f t="shared" si="319"/>
        <v>59459</v>
      </c>
      <c r="T370" s="24">
        <v>644</v>
      </c>
      <c r="U370" s="25">
        <v>668</v>
      </c>
      <c r="V370" s="26">
        <f t="shared" si="320"/>
        <v>1312</v>
      </c>
      <c r="W370" s="24">
        <v>1226</v>
      </c>
      <c r="X370" s="25">
        <v>1492</v>
      </c>
      <c r="Y370" s="26">
        <f t="shared" si="321"/>
        <v>2718</v>
      </c>
      <c r="Z370" s="24">
        <v>1662</v>
      </c>
      <c r="AA370" s="25">
        <v>2230</v>
      </c>
      <c r="AB370" s="26">
        <f t="shared" si="322"/>
        <v>3892</v>
      </c>
      <c r="AC370" s="24">
        <v>1210</v>
      </c>
      <c r="AD370" s="25">
        <v>1351</v>
      </c>
      <c r="AE370" s="26">
        <f t="shared" si="323"/>
        <v>2561</v>
      </c>
      <c r="AF370" s="24">
        <v>250</v>
      </c>
      <c r="AG370" s="25">
        <v>287</v>
      </c>
      <c r="AH370" s="26">
        <f t="shared" si="324"/>
        <v>537</v>
      </c>
    </row>
    <row r="371" spans="1:36" s="37" customFormat="1" x14ac:dyDescent="0.2">
      <c r="A371" s="23">
        <v>40360</v>
      </c>
      <c r="B371" s="24">
        <f t="shared" si="326"/>
        <v>68065</v>
      </c>
      <c r="C371" s="25">
        <f t="shared" si="326"/>
        <v>69990</v>
      </c>
      <c r="D371" s="26">
        <f t="shared" si="314"/>
        <v>138055</v>
      </c>
      <c r="E371" s="24">
        <v>7837</v>
      </c>
      <c r="F371" s="25">
        <v>7741</v>
      </c>
      <c r="G371" s="26">
        <f t="shared" si="315"/>
        <v>15578</v>
      </c>
      <c r="H371" s="24">
        <v>1978</v>
      </c>
      <c r="I371" s="25">
        <v>1580</v>
      </c>
      <c r="J371" s="26">
        <f t="shared" si="316"/>
        <v>3558</v>
      </c>
      <c r="K371" s="24">
        <v>3863</v>
      </c>
      <c r="L371" s="25">
        <v>3537</v>
      </c>
      <c r="M371" s="26">
        <f t="shared" si="317"/>
        <v>7400</v>
      </c>
      <c r="N371" s="24">
        <v>2649</v>
      </c>
      <c r="O371" s="25">
        <v>2324</v>
      </c>
      <c r="P371" s="26">
        <f t="shared" si="318"/>
        <v>4973</v>
      </c>
      <c r="Q371" s="24">
        <v>46197</v>
      </c>
      <c r="R371" s="25">
        <v>48663</v>
      </c>
      <c r="S371" s="26">
        <f t="shared" si="319"/>
        <v>94860</v>
      </c>
      <c r="T371" s="24">
        <v>601</v>
      </c>
      <c r="U371" s="25">
        <v>595</v>
      </c>
      <c r="V371" s="26">
        <f t="shared" si="320"/>
        <v>1196</v>
      </c>
      <c r="W371" s="24">
        <v>1419</v>
      </c>
      <c r="X371" s="25">
        <v>1374</v>
      </c>
      <c r="Y371" s="26">
        <f t="shared" si="321"/>
        <v>2793</v>
      </c>
      <c r="Z371" s="24">
        <v>1664</v>
      </c>
      <c r="AA371" s="25">
        <v>2126</v>
      </c>
      <c r="AB371" s="26">
        <f t="shared" si="322"/>
        <v>3790</v>
      </c>
      <c r="AC371" s="24">
        <v>1632</v>
      </c>
      <c r="AD371" s="25">
        <v>1803</v>
      </c>
      <c r="AE371" s="26">
        <f t="shared" si="323"/>
        <v>3435</v>
      </c>
      <c r="AF371" s="24">
        <v>225</v>
      </c>
      <c r="AG371" s="25">
        <v>247</v>
      </c>
      <c r="AH371" s="26">
        <f t="shared" si="324"/>
        <v>472</v>
      </c>
    </row>
    <row r="372" spans="1:36" s="37" customFormat="1" x14ac:dyDescent="0.2">
      <c r="A372" s="23">
        <v>40391</v>
      </c>
      <c r="B372" s="24">
        <f t="shared" si="326"/>
        <v>72982</v>
      </c>
      <c r="C372" s="25">
        <f t="shared" si="326"/>
        <v>67515</v>
      </c>
      <c r="D372" s="26">
        <f t="shared" si="314"/>
        <v>140497</v>
      </c>
      <c r="E372" s="24">
        <v>7822</v>
      </c>
      <c r="F372" s="25">
        <v>8045</v>
      </c>
      <c r="G372" s="26">
        <f t="shared" si="315"/>
        <v>15867</v>
      </c>
      <c r="H372" s="24">
        <v>2351</v>
      </c>
      <c r="I372" s="25">
        <v>2250</v>
      </c>
      <c r="J372" s="26">
        <f t="shared" si="316"/>
        <v>4601</v>
      </c>
      <c r="K372" s="24">
        <v>3902</v>
      </c>
      <c r="L372" s="25">
        <v>3534</v>
      </c>
      <c r="M372" s="26">
        <f t="shared" si="317"/>
        <v>7436</v>
      </c>
      <c r="N372" s="24">
        <v>2751</v>
      </c>
      <c r="O372" s="25">
        <v>2667</v>
      </c>
      <c r="P372" s="26">
        <f t="shared" si="318"/>
        <v>5418</v>
      </c>
      <c r="Q372" s="24">
        <v>50501</v>
      </c>
      <c r="R372" s="25">
        <v>45080</v>
      </c>
      <c r="S372" s="26">
        <f t="shared" si="319"/>
        <v>95581</v>
      </c>
      <c r="T372" s="24">
        <v>616</v>
      </c>
      <c r="U372" s="25">
        <v>710</v>
      </c>
      <c r="V372" s="26">
        <f t="shared" si="320"/>
        <v>1326</v>
      </c>
      <c r="W372" s="24">
        <v>1444</v>
      </c>
      <c r="X372" s="25">
        <v>1176</v>
      </c>
      <c r="Y372" s="26">
        <f t="shared" si="321"/>
        <v>2620</v>
      </c>
      <c r="Z372" s="24">
        <v>1750</v>
      </c>
      <c r="AA372" s="25">
        <v>2295</v>
      </c>
      <c r="AB372" s="26">
        <f t="shared" si="322"/>
        <v>4045</v>
      </c>
      <c r="AC372" s="24">
        <v>1598</v>
      </c>
      <c r="AD372" s="25">
        <v>1534</v>
      </c>
      <c r="AE372" s="26">
        <f t="shared" si="323"/>
        <v>3132</v>
      </c>
      <c r="AF372" s="24">
        <v>247</v>
      </c>
      <c r="AG372" s="25">
        <v>224</v>
      </c>
      <c r="AH372" s="26">
        <f t="shared" si="324"/>
        <v>471</v>
      </c>
    </row>
    <row r="373" spans="1:36" s="37" customFormat="1" x14ac:dyDescent="0.2">
      <c r="A373" s="23">
        <v>40422</v>
      </c>
      <c r="B373" s="24">
        <f t="shared" si="326"/>
        <v>55262</v>
      </c>
      <c r="C373" s="25">
        <f t="shared" si="326"/>
        <v>50600</v>
      </c>
      <c r="D373" s="26">
        <f t="shared" si="314"/>
        <v>105862</v>
      </c>
      <c r="E373" s="24">
        <v>7105</v>
      </c>
      <c r="F373" s="25">
        <v>6955</v>
      </c>
      <c r="G373" s="26">
        <f t="shared" si="315"/>
        <v>14060</v>
      </c>
      <c r="H373" s="24">
        <v>2167</v>
      </c>
      <c r="I373" s="25">
        <v>2129</v>
      </c>
      <c r="J373" s="26">
        <f t="shared" si="316"/>
        <v>4296</v>
      </c>
      <c r="K373" s="24">
        <v>3248</v>
      </c>
      <c r="L373" s="25">
        <v>2938</v>
      </c>
      <c r="M373" s="26">
        <f t="shared" si="317"/>
        <v>6186</v>
      </c>
      <c r="N373" s="24">
        <v>2534</v>
      </c>
      <c r="O373" s="25">
        <v>2331</v>
      </c>
      <c r="P373" s="26">
        <f t="shared" si="318"/>
        <v>4865</v>
      </c>
      <c r="Q373" s="24">
        <v>35019</v>
      </c>
      <c r="R373" s="25">
        <v>30741</v>
      </c>
      <c r="S373" s="26">
        <f t="shared" si="319"/>
        <v>65760</v>
      </c>
      <c r="T373" s="24">
        <v>652</v>
      </c>
      <c r="U373" s="25">
        <v>659</v>
      </c>
      <c r="V373" s="26">
        <f t="shared" si="320"/>
        <v>1311</v>
      </c>
      <c r="W373" s="24">
        <v>1202</v>
      </c>
      <c r="X373" s="25">
        <v>1182</v>
      </c>
      <c r="Y373" s="26">
        <f t="shared" si="321"/>
        <v>2384</v>
      </c>
      <c r="Z373" s="24">
        <v>1753</v>
      </c>
      <c r="AA373" s="25">
        <v>2091</v>
      </c>
      <c r="AB373" s="26">
        <f t="shared" si="322"/>
        <v>3844</v>
      </c>
      <c r="AC373" s="24">
        <v>1348</v>
      </c>
      <c r="AD373" s="25">
        <v>1360</v>
      </c>
      <c r="AE373" s="26">
        <f t="shared" si="323"/>
        <v>2708</v>
      </c>
      <c r="AF373" s="24">
        <v>234</v>
      </c>
      <c r="AG373" s="25">
        <v>214</v>
      </c>
      <c r="AH373" s="26">
        <f t="shared" si="324"/>
        <v>448</v>
      </c>
    </row>
    <row r="374" spans="1:36" s="37" customFormat="1" x14ac:dyDescent="0.2">
      <c r="A374" s="23">
        <v>40452</v>
      </c>
      <c r="B374" s="24">
        <f t="shared" si="326"/>
        <v>34048</v>
      </c>
      <c r="C374" s="25">
        <f t="shared" si="326"/>
        <v>30494</v>
      </c>
      <c r="D374" s="26">
        <f t="shared" si="314"/>
        <v>64542</v>
      </c>
      <c r="E374" s="24">
        <v>7541</v>
      </c>
      <c r="F374" s="25">
        <v>7246</v>
      </c>
      <c r="G374" s="26">
        <f t="shared" si="315"/>
        <v>14787</v>
      </c>
      <c r="H374" s="24">
        <v>2377</v>
      </c>
      <c r="I374" s="25">
        <v>2369</v>
      </c>
      <c r="J374" s="26">
        <f t="shared" si="316"/>
        <v>4746</v>
      </c>
      <c r="K374" s="24">
        <v>2387</v>
      </c>
      <c r="L374" s="25">
        <v>2266</v>
      </c>
      <c r="M374" s="26">
        <f>L374+K374</f>
        <v>4653</v>
      </c>
      <c r="N374" s="24">
        <v>3153</v>
      </c>
      <c r="O374" s="25">
        <v>2680</v>
      </c>
      <c r="P374" s="26">
        <f t="shared" si="318"/>
        <v>5833</v>
      </c>
      <c r="Q374" s="24">
        <v>13257</v>
      </c>
      <c r="R374" s="25">
        <v>10305</v>
      </c>
      <c r="S374" s="26">
        <f t="shared" si="319"/>
        <v>23562</v>
      </c>
      <c r="T374" s="24">
        <v>665</v>
      </c>
      <c r="U374" s="25">
        <v>661</v>
      </c>
      <c r="V374" s="26">
        <f t="shared" si="320"/>
        <v>1326</v>
      </c>
      <c r="W374" s="24">
        <v>1212</v>
      </c>
      <c r="X374" s="25">
        <v>1166</v>
      </c>
      <c r="Y374" s="26">
        <f t="shared" si="321"/>
        <v>2378</v>
      </c>
      <c r="Z374" s="24">
        <v>1879</v>
      </c>
      <c r="AA374" s="25">
        <v>2186</v>
      </c>
      <c r="AB374" s="26">
        <f t="shared" si="322"/>
        <v>4065</v>
      </c>
      <c r="AC374" s="24">
        <v>1318</v>
      </c>
      <c r="AD374" s="25">
        <v>1348</v>
      </c>
      <c r="AE374" s="26">
        <f t="shared" si="323"/>
        <v>2666</v>
      </c>
      <c r="AF374" s="24">
        <v>259</v>
      </c>
      <c r="AG374" s="25">
        <v>267</v>
      </c>
      <c r="AH374" s="26">
        <f t="shared" si="324"/>
        <v>526</v>
      </c>
    </row>
    <row r="375" spans="1:36" s="37" customFormat="1" x14ac:dyDescent="0.2">
      <c r="A375" s="23">
        <v>40483</v>
      </c>
      <c r="B375" s="24">
        <f t="shared" si="326"/>
        <v>25764</v>
      </c>
      <c r="C375" s="25">
        <f t="shared" si="326"/>
        <v>25939</v>
      </c>
      <c r="D375" s="26">
        <f t="shared" si="314"/>
        <v>51703</v>
      </c>
      <c r="E375" s="24">
        <v>6787</v>
      </c>
      <c r="F375" s="25">
        <v>6782</v>
      </c>
      <c r="G375" s="26">
        <f t="shared" si="315"/>
        <v>13569</v>
      </c>
      <c r="H375" s="24">
        <v>1990</v>
      </c>
      <c r="I375" s="25">
        <v>1996</v>
      </c>
      <c r="J375" s="26">
        <f t="shared" si="316"/>
        <v>3986</v>
      </c>
      <c r="K375" s="24">
        <v>2097</v>
      </c>
      <c r="L375" s="25">
        <v>1903</v>
      </c>
      <c r="M375" s="26">
        <f>L375+K375</f>
        <v>4000</v>
      </c>
      <c r="N375" s="24">
        <v>2556</v>
      </c>
      <c r="O375" s="25">
        <v>2382</v>
      </c>
      <c r="P375" s="26">
        <f t="shared" si="318"/>
        <v>4938</v>
      </c>
      <c r="Q375" s="24">
        <v>7296</v>
      </c>
      <c r="R375" s="25">
        <v>7320</v>
      </c>
      <c r="S375" s="26">
        <f t="shared" si="319"/>
        <v>14616</v>
      </c>
      <c r="T375" s="24">
        <v>661</v>
      </c>
      <c r="U375" s="25">
        <v>685</v>
      </c>
      <c r="V375" s="26">
        <f t="shared" si="320"/>
        <v>1346</v>
      </c>
      <c r="W375" s="24">
        <v>1261</v>
      </c>
      <c r="X375" s="25">
        <v>1149</v>
      </c>
      <c r="Y375" s="26">
        <f t="shared" si="321"/>
        <v>2410</v>
      </c>
      <c r="Z375" s="24">
        <v>1856</v>
      </c>
      <c r="AA375" s="25">
        <v>2384</v>
      </c>
      <c r="AB375" s="26">
        <f t="shared" si="322"/>
        <v>4240</v>
      </c>
      <c r="AC375" s="24">
        <v>1034</v>
      </c>
      <c r="AD375" s="25">
        <v>1115</v>
      </c>
      <c r="AE375" s="26">
        <f t="shared" si="323"/>
        <v>2149</v>
      </c>
      <c r="AF375" s="24">
        <v>226</v>
      </c>
      <c r="AG375" s="25">
        <v>223</v>
      </c>
      <c r="AH375" s="26">
        <f t="shared" si="324"/>
        <v>449</v>
      </c>
    </row>
    <row r="376" spans="1:36" s="38" customFormat="1" ht="12" thickBot="1" x14ac:dyDescent="0.25">
      <c r="A376" s="28">
        <v>40513</v>
      </c>
      <c r="B376" s="29">
        <f t="shared" si="326"/>
        <v>34518</v>
      </c>
      <c r="C376" s="30">
        <f t="shared" si="326"/>
        <v>39160</v>
      </c>
      <c r="D376" s="31">
        <f>C376+B376</f>
        <v>73678</v>
      </c>
      <c r="E376" s="29">
        <v>7788</v>
      </c>
      <c r="F376" s="30">
        <v>7448</v>
      </c>
      <c r="G376" s="31">
        <f t="shared" si="315"/>
        <v>15236</v>
      </c>
      <c r="H376" s="29">
        <v>1969</v>
      </c>
      <c r="I376" s="30">
        <v>1940</v>
      </c>
      <c r="J376" s="31">
        <f t="shared" si="316"/>
        <v>3909</v>
      </c>
      <c r="K376" s="29">
        <v>2082</v>
      </c>
      <c r="L376" s="30">
        <v>2098</v>
      </c>
      <c r="M376" s="31">
        <f t="shared" ref="M376:M436" si="327">L376+K376</f>
        <v>4180</v>
      </c>
      <c r="N376" s="29">
        <v>2731</v>
      </c>
      <c r="O376" s="30">
        <v>2486</v>
      </c>
      <c r="P376" s="31">
        <f t="shared" si="318"/>
        <v>5217</v>
      </c>
      <c r="Q376" s="29">
        <v>14714</v>
      </c>
      <c r="R376" s="30">
        <v>19549</v>
      </c>
      <c r="S376" s="31">
        <f t="shared" si="319"/>
        <v>34263</v>
      </c>
      <c r="T376" s="29">
        <v>721</v>
      </c>
      <c r="U376" s="30">
        <v>583</v>
      </c>
      <c r="V376" s="31">
        <f t="shared" si="320"/>
        <v>1304</v>
      </c>
      <c r="W376" s="29">
        <v>1232</v>
      </c>
      <c r="X376" s="30">
        <v>1199</v>
      </c>
      <c r="Y376" s="31">
        <f t="shared" si="321"/>
        <v>2431</v>
      </c>
      <c r="Z376" s="29">
        <v>1977</v>
      </c>
      <c r="AA376" s="30">
        <v>2330</v>
      </c>
      <c r="AB376" s="31">
        <f t="shared" si="322"/>
        <v>4307</v>
      </c>
      <c r="AC376" s="29">
        <v>1038</v>
      </c>
      <c r="AD376" s="30">
        <v>1276</v>
      </c>
      <c r="AE376" s="31">
        <f t="shared" si="323"/>
        <v>2314</v>
      </c>
      <c r="AF376" s="29">
        <v>266</v>
      </c>
      <c r="AG376" s="30">
        <v>251</v>
      </c>
      <c r="AH376" s="31">
        <f t="shared" si="324"/>
        <v>517</v>
      </c>
      <c r="AJ376" s="20">
        <f>+SUM(AE365:AE376)</f>
        <v>29318</v>
      </c>
    </row>
    <row r="377" spans="1:36" s="41" customFormat="1" x14ac:dyDescent="0.2">
      <c r="A377" s="39">
        <v>40544</v>
      </c>
      <c r="B377" s="25">
        <f>+SUM(E377,H377,K377,N377,Q377,T377,W377,Z377,AC377,AF377)</f>
        <v>41234</v>
      </c>
      <c r="C377" s="25">
        <f t="shared" si="326"/>
        <v>36446</v>
      </c>
      <c r="D377" s="26">
        <f>+SUM(G377,J377,M377,P377,S377,V377,Y377,AB377,AE377,AH377)</f>
        <v>77680</v>
      </c>
      <c r="E377" s="25">
        <v>7420</v>
      </c>
      <c r="F377" s="25">
        <v>6570</v>
      </c>
      <c r="G377" s="26">
        <f t="shared" si="315"/>
        <v>13990</v>
      </c>
      <c r="H377" s="25">
        <v>1789</v>
      </c>
      <c r="I377" s="25">
        <v>1717</v>
      </c>
      <c r="J377" s="26">
        <f t="shared" si="316"/>
        <v>3506</v>
      </c>
      <c r="K377" s="25">
        <v>1780</v>
      </c>
      <c r="L377" s="25">
        <v>1715</v>
      </c>
      <c r="M377" s="26">
        <f t="shared" si="327"/>
        <v>3495</v>
      </c>
      <c r="N377" s="25">
        <v>2460</v>
      </c>
      <c r="O377" s="25">
        <v>2150</v>
      </c>
      <c r="P377" s="26">
        <f t="shared" si="318"/>
        <v>4610</v>
      </c>
      <c r="Q377" s="25">
        <v>23511</v>
      </c>
      <c r="R377" s="25">
        <v>19229</v>
      </c>
      <c r="S377" s="26">
        <f t="shared" si="319"/>
        <v>42740</v>
      </c>
      <c r="T377" s="25">
        <v>498</v>
      </c>
      <c r="U377" s="25">
        <v>687</v>
      </c>
      <c r="V377" s="26">
        <f t="shared" si="320"/>
        <v>1185</v>
      </c>
      <c r="W377" s="25">
        <v>987</v>
      </c>
      <c r="X377" s="25">
        <v>1027</v>
      </c>
      <c r="Y377" s="26">
        <f t="shared" si="321"/>
        <v>2014</v>
      </c>
      <c r="Z377" s="25">
        <v>1736</v>
      </c>
      <c r="AA377" s="25">
        <v>2238</v>
      </c>
      <c r="AB377" s="26">
        <f t="shared" si="322"/>
        <v>3974</v>
      </c>
      <c r="AC377" s="25">
        <v>847</v>
      </c>
      <c r="AD377" s="25">
        <v>923</v>
      </c>
      <c r="AE377" s="26">
        <f t="shared" si="323"/>
        <v>1770</v>
      </c>
      <c r="AF377" s="25">
        <v>206</v>
      </c>
      <c r="AG377" s="25">
        <v>190</v>
      </c>
      <c r="AH377" s="26">
        <f t="shared" si="324"/>
        <v>396</v>
      </c>
    </row>
    <row r="378" spans="1:36" s="37" customFormat="1" x14ac:dyDescent="0.2">
      <c r="A378" s="23">
        <v>40575</v>
      </c>
      <c r="B378" s="24">
        <f t="shared" ref="B378:D393" si="328">+SUM(E378,H378,K378,N378,Q378,T378,W378,Z378,AC378,AF378)</f>
        <v>38177</v>
      </c>
      <c r="C378" s="25">
        <f t="shared" si="328"/>
        <v>38506</v>
      </c>
      <c r="D378" s="26">
        <f t="shared" si="328"/>
        <v>76683</v>
      </c>
      <c r="E378" s="24">
        <v>5709</v>
      </c>
      <c r="F378" s="25">
        <v>5813</v>
      </c>
      <c r="G378" s="26">
        <f t="shared" si="315"/>
        <v>11522</v>
      </c>
      <c r="H378" s="24">
        <v>1397</v>
      </c>
      <c r="I378" s="25">
        <v>1362</v>
      </c>
      <c r="J378" s="26">
        <f t="shared" si="316"/>
        <v>2759</v>
      </c>
      <c r="K378" s="24">
        <v>1533</v>
      </c>
      <c r="L378" s="25">
        <v>1535</v>
      </c>
      <c r="M378" s="26">
        <f t="shared" si="327"/>
        <v>3068</v>
      </c>
      <c r="N378" s="24">
        <v>2379</v>
      </c>
      <c r="O378" s="25">
        <v>2140</v>
      </c>
      <c r="P378" s="26">
        <f t="shared" si="318"/>
        <v>4519</v>
      </c>
      <c r="Q378" s="24">
        <v>22961</v>
      </c>
      <c r="R378" s="25">
        <v>22929</v>
      </c>
      <c r="S378" s="26">
        <f t="shared" si="319"/>
        <v>45890</v>
      </c>
      <c r="T378" s="24">
        <v>592</v>
      </c>
      <c r="U378" s="25">
        <v>556</v>
      </c>
      <c r="V378" s="26">
        <f t="shared" si="320"/>
        <v>1148</v>
      </c>
      <c r="W378" s="24">
        <v>951</v>
      </c>
      <c r="X378" s="25">
        <v>933</v>
      </c>
      <c r="Y378" s="26">
        <f t="shared" si="321"/>
        <v>1884</v>
      </c>
      <c r="Z378" s="24">
        <v>1710</v>
      </c>
      <c r="AA378" s="25">
        <v>2149</v>
      </c>
      <c r="AB378" s="26">
        <f t="shared" si="322"/>
        <v>3859</v>
      </c>
      <c r="AC378" s="24">
        <v>750</v>
      </c>
      <c r="AD378" s="25">
        <v>904</v>
      </c>
      <c r="AE378" s="26">
        <f t="shared" si="323"/>
        <v>1654</v>
      </c>
      <c r="AF378" s="24">
        <v>195</v>
      </c>
      <c r="AG378" s="25">
        <v>185</v>
      </c>
      <c r="AH378" s="26">
        <f t="shared" si="324"/>
        <v>380</v>
      </c>
    </row>
    <row r="379" spans="1:36" s="37" customFormat="1" x14ac:dyDescent="0.2">
      <c r="A379" s="23">
        <v>40603</v>
      </c>
      <c r="B379" s="24">
        <f t="shared" si="328"/>
        <v>43541</v>
      </c>
      <c r="C379" s="25">
        <f t="shared" si="328"/>
        <v>39972</v>
      </c>
      <c r="D379" s="26">
        <f t="shared" si="328"/>
        <v>83513</v>
      </c>
      <c r="E379" s="24">
        <v>6940</v>
      </c>
      <c r="F379" s="25">
        <v>7007</v>
      </c>
      <c r="G379" s="26">
        <f t="shared" si="315"/>
        <v>13947</v>
      </c>
      <c r="H379" s="24">
        <v>1783</v>
      </c>
      <c r="I379" s="25">
        <v>1882</v>
      </c>
      <c r="J379" s="26">
        <f t="shared" si="316"/>
        <v>3665</v>
      </c>
      <c r="K379" s="24">
        <v>1756</v>
      </c>
      <c r="L379" s="25">
        <v>1734</v>
      </c>
      <c r="M379" s="26">
        <f t="shared" si="327"/>
        <v>3490</v>
      </c>
      <c r="N379" s="24">
        <v>2799</v>
      </c>
      <c r="O379" s="25">
        <v>2496</v>
      </c>
      <c r="P379" s="26">
        <f t="shared" si="318"/>
        <v>5295</v>
      </c>
      <c r="Q379" s="24">
        <v>25338</v>
      </c>
      <c r="R379" s="25">
        <v>21911</v>
      </c>
      <c r="S379" s="26">
        <f t="shared" si="319"/>
        <v>47249</v>
      </c>
      <c r="T379" s="24">
        <v>686</v>
      </c>
      <c r="U379" s="25">
        <v>641</v>
      </c>
      <c r="V379" s="26">
        <f t="shared" si="320"/>
        <v>1327</v>
      </c>
      <c r="W379" s="24">
        <v>1014</v>
      </c>
      <c r="X379" s="25">
        <v>1104</v>
      </c>
      <c r="Y379" s="26">
        <f t="shared" si="321"/>
        <v>2118</v>
      </c>
      <c r="Z379" s="24">
        <v>2066</v>
      </c>
      <c r="AA379" s="25">
        <v>1973</v>
      </c>
      <c r="AB379" s="26">
        <f t="shared" si="322"/>
        <v>4039</v>
      </c>
      <c r="AC379" s="24">
        <v>966</v>
      </c>
      <c r="AD379" s="25">
        <v>1021</v>
      </c>
      <c r="AE379" s="26">
        <f t="shared" si="323"/>
        <v>1987</v>
      </c>
      <c r="AF379" s="24">
        <v>193</v>
      </c>
      <c r="AG379" s="25">
        <v>203</v>
      </c>
      <c r="AH379" s="26">
        <f t="shared" si="324"/>
        <v>396</v>
      </c>
    </row>
    <row r="380" spans="1:36" s="37" customFormat="1" x14ac:dyDescent="0.2">
      <c r="A380" s="23">
        <v>40634</v>
      </c>
      <c r="B380" s="24">
        <f t="shared" si="328"/>
        <v>25331</v>
      </c>
      <c r="C380" s="25">
        <f t="shared" si="328"/>
        <v>24581</v>
      </c>
      <c r="D380" s="26">
        <f t="shared" si="328"/>
        <v>49912</v>
      </c>
      <c r="E380" s="24">
        <v>6287</v>
      </c>
      <c r="F380" s="25">
        <v>6106</v>
      </c>
      <c r="G380" s="26">
        <f t="shared" si="315"/>
        <v>12393</v>
      </c>
      <c r="H380" s="24">
        <v>1787</v>
      </c>
      <c r="I380" s="25">
        <v>1866</v>
      </c>
      <c r="J380" s="26">
        <f t="shared" si="316"/>
        <v>3653</v>
      </c>
      <c r="K380" s="24">
        <v>1998</v>
      </c>
      <c r="L380" s="25">
        <v>1936</v>
      </c>
      <c r="M380" s="26">
        <f t="shared" si="327"/>
        <v>3934</v>
      </c>
      <c r="N380" s="24">
        <v>2615</v>
      </c>
      <c r="O380" s="25">
        <v>2359</v>
      </c>
      <c r="P380" s="26">
        <f t="shared" si="318"/>
        <v>4974</v>
      </c>
      <c r="Q380" s="24">
        <v>7823</v>
      </c>
      <c r="R380" s="25">
        <v>7033</v>
      </c>
      <c r="S380" s="26">
        <f t="shared" si="319"/>
        <v>14856</v>
      </c>
      <c r="T380" s="24">
        <v>602</v>
      </c>
      <c r="U380" s="25">
        <v>623</v>
      </c>
      <c r="V380" s="26">
        <f t="shared" si="320"/>
        <v>1225</v>
      </c>
      <c r="W380" s="24">
        <v>1095</v>
      </c>
      <c r="X380" s="25">
        <v>1090</v>
      </c>
      <c r="Y380" s="26">
        <f t="shared" si="321"/>
        <v>2185</v>
      </c>
      <c r="Z380" s="24">
        <v>1935</v>
      </c>
      <c r="AA380" s="25">
        <v>2395</v>
      </c>
      <c r="AB380" s="26">
        <f t="shared" si="322"/>
        <v>4330</v>
      </c>
      <c r="AC380" s="24">
        <v>948</v>
      </c>
      <c r="AD380" s="25">
        <v>946</v>
      </c>
      <c r="AE380" s="26">
        <f t="shared" si="323"/>
        <v>1894</v>
      </c>
      <c r="AF380" s="24">
        <v>241</v>
      </c>
      <c r="AG380" s="25">
        <v>227</v>
      </c>
      <c r="AH380" s="26">
        <f t="shared" si="324"/>
        <v>468</v>
      </c>
    </row>
    <row r="381" spans="1:36" s="37" customFormat="1" x14ac:dyDescent="0.2">
      <c r="A381" s="23">
        <v>40664</v>
      </c>
      <c r="B381" s="24">
        <f t="shared" si="328"/>
        <v>29835</v>
      </c>
      <c r="C381" s="25">
        <f t="shared" si="328"/>
        <v>32394</v>
      </c>
      <c r="D381" s="26">
        <f t="shared" si="328"/>
        <v>62229</v>
      </c>
      <c r="E381" s="24">
        <v>6554</v>
      </c>
      <c r="F381" s="25">
        <v>6541</v>
      </c>
      <c r="G381" s="26">
        <f t="shared" si="315"/>
        <v>13095</v>
      </c>
      <c r="H381" s="24">
        <v>2003</v>
      </c>
      <c r="I381" s="25">
        <v>1981</v>
      </c>
      <c r="J381" s="26">
        <f t="shared" si="316"/>
        <v>3984</v>
      </c>
      <c r="K381" s="24">
        <v>2399</v>
      </c>
      <c r="L381" s="25">
        <v>2526</v>
      </c>
      <c r="M381" s="26">
        <f t="shared" si="327"/>
        <v>4925</v>
      </c>
      <c r="N381" s="24">
        <v>2878</v>
      </c>
      <c r="O381" s="25">
        <v>2559</v>
      </c>
      <c r="P381" s="26">
        <f t="shared" si="318"/>
        <v>5437</v>
      </c>
      <c r="Q381" s="24">
        <v>10558</v>
      </c>
      <c r="R381" s="25">
        <v>13091</v>
      </c>
      <c r="S381" s="26">
        <f t="shared" si="319"/>
        <v>23649</v>
      </c>
      <c r="T381" s="24">
        <v>600</v>
      </c>
      <c r="U381" s="25">
        <v>666</v>
      </c>
      <c r="V381" s="26">
        <f t="shared" si="320"/>
        <v>1266</v>
      </c>
      <c r="W381" s="24">
        <v>1184</v>
      </c>
      <c r="X381" s="25">
        <v>1214</v>
      </c>
      <c r="Y381" s="26">
        <f t="shared" si="321"/>
        <v>2398</v>
      </c>
      <c r="Z381" s="24">
        <v>2245</v>
      </c>
      <c r="AA381" s="25">
        <v>2204</v>
      </c>
      <c r="AB381" s="26">
        <f t="shared" si="322"/>
        <v>4449</v>
      </c>
      <c r="AC381" s="24">
        <v>1165</v>
      </c>
      <c r="AD381" s="25">
        <v>1334</v>
      </c>
      <c r="AE381" s="26">
        <f t="shared" si="323"/>
        <v>2499</v>
      </c>
      <c r="AF381" s="24">
        <v>249</v>
      </c>
      <c r="AG381" s="25">
        <v>278</v>
      </c>
      <c r="AH381" s="26">
        <f t="shared" si="324"/>
        <v>527</v>
      </c>
    </row>
    <row r="382" spans="1:36" s="37" customFormat="1" x14ac:dyDescent="0.2">
      <c r="A382" s="23">
        <v>40695</v>
      </c>
      <c r="B382" s="24">
        <f t="shared" si="328"/>
        <v>48265</v>
      </c>
      <c r="C382" s="25">
        <f t="shared" si="328"/>
        <v>56182</v>
      </c>
      <c r="D382" s="26">
        <f t="shared" si="328"/>
        <v>104447</v>
      </c>
      <c r="E382" s="24">
        <v>6952</v>
      </c>
      <c r="F382" s="25">
        <v>7383</v>
      </c>
      <c r="G382" s="26">
        <f t="shared" si="315"/>
        <v>14335</v>
      </c>
      <c r="H382" s="24">
        <v>2139</v>
      </c>
      <c r="I382" s="25">
        <v>2252</v>
      </c>
      <c r="J382" s="26">
        <f t="shared" si="316"/>
        <v>4391</v>
      </c>
      <c r="K382" s="24">
        <v>3040</v>
      </c>
      <c r="L382" s="25">
        <v>3362</v>
      </c>
      <c r="M382" s="26">
        <f t="shared" si="327"/>
        <v>6402</v>
      </c>
      <c r="N382" s="24">
        <v>2992</v>
      </c>
      <c r="O382" s="25">
        <v>2751</v>
      </c>
      <c r="P382" s="26">
        <f t="shared" si="318"/>
        <v>5743</v>
      </c>
      <c r="Q382" s="24">
        <v>27684</v>
      </c>
      <c r="R382" s="25">
        <v>33878</v>
      </c>
      <c r="S382" s="26">
        <f t="shared" si="319"/>
        <v>61562</v>
      </c>
      <c r="T382" s="24">
        <v>648</v>
      </c>
      <c r="U382" s="25">
        <v>643</v>
      </c>
      <c r="V382" s="26">
        <f t="shared" si="320"/>
        <v>1291</v>
      </c>
      <c r="W382" s="24">
        <v>1201</v>
      </c>
      <c r="X382" s="25">
        <v>1503</v>
      </c>
      <c r="Y382" s="26">
        <f t="shared" si="321"/>
        <v>2704</v>
      </c>
      <c r="Z382" s="24">
        <v>2233</v>
      </c>
      <c r="AA382" s="25">
        <v>2761</v>
      </c>
      <c r="AB382" s="26">
        <f t="shared" si="322"/>
        <v>4994</v>
      </c>
      <c r="AC382" s="24">
        <v>1118</v>
      </c>
      <c r="AD382" s="25">
        <v>1308</v>
      </c>
      <c r="AE382" s="26">
        <f t="shared" si="323"/>
        <v>2426</v>
      </c>
      <c r="AF382" s="24">
        <v>258</v>
      </c>
      <c r="AG382" s="25">
        <v>341</v>
      </c>
      <c r="AH382" s="26">
        <f t="shared" si="324"/>
        <v>599</v>
      </c>
    </row>
    <row r="383" spans="1:36" s="37" customFormat="1" x14ac:dyDescent="0.2">
      <c r="A383" s="23">
        <v>40725</v>
      </c>
      <c r="B383" s="24">
        <f t="shared" si="328"/>
        <v>68563</v>
      </c>
      <c r="C383" s="25">
        <f t="shared" si="328"/>
        <v>68814</v>
      </c>
      <c r="D383" s="26">
        <f t="shared" si="328"/>
        <v>137377</v>
      </c>
      <c r="E383" s="24">
        <v>6949</v>
      </c>
      <c r="F383" s="25">
        <v>7131</v>
      </c>
      <c r="G383" s="26">
        <f t="shared" si="315"/>
        <v>14080</v>
      </c>
      <c r="H383" s="24">
        <v>2281</v>
      </c>
      <c r="I383" s="25">
        <v>2416</v>
      </c>
      <c r="J383" s="26">
        <f t="shared" si="316"/>
        <v>4697</v>
      </c>
      <c r="K383" s="24">
        <v>3339</v>
      </c>
      <c r="L383" s="25">
        <v>3282</v>
      </c>
      <c r="M383" s="26">
        <f t="shared" si="327"/>
        <v>6621</v>
      </c>
      <c r="N383" s="24">
        <v>2915</v>
      </c>
      <c r="O383" s="25">
        <v>2494</v>
      </c>
      <c r="P383" s="26">
        <f t="shared" si="318"/>
        <v>5409</v>
      </c>
      <c r="Q383" s="24">
        <v>46590</v>
      </c>
      <c r="R383" s="25">
        <v>47639</v>
      </c>
      <c r="S383" s="26">
        <f t="shared" si="319"/>
        <v>94229</v>
      </c>
      <c r="T383" s="24">
        <v>601</v>
      </c>
      <c r="U383" s="25">
        <v>595</v>
      </c>
      <c r="V383" s="26">
        <f t="shared" si="320"/>
        <v>1196</v>
      </c>
      <c r="W383" s="24">
        <v>1447</v>
      </c>
      <c r="X383" s="25">
        <v>1418</v>
      </c>
      <c r="Y383" s="26">
        <f t="shared" si="321"/>
        <v>2865</v>
      </c>
      <c r="Z383" s="24">
        <v>2742</v>
      </c>
      <c r="AA383" s="25">
        <v>2098</v>
      </c>
      <c r="AB383" s="26">
        <f t="shared" si="322"/>
        <v>4840</v>
      </c>
      <c r="AC383" s="24">
        <v>1397</v>
      </c>
      <c r="AD383" s="25">
        <v>1444</v>
      </c>
      <c r="AE383" s="26">
        <f t="shared" si="323"/>
        <v>2841</v>
      </c>
      <c r="AF383" s="24">
        <v>302</v>
      </c>
      <c r="AG383" s="25">
        <v>297</v>
      </c>
      <c r="AH383" s="26">
        <f t="shared" si="324"/>
        <v>599</v>
      </c>
    </row>
    <row r="384" spans="1:36" s="37" customFormat="1" x14ac:dyDescent="0.2">
      <c r="A384" s="23">
        <v>40756</v>
      </c>
      <c r="B384" s="24">
        <f t="shared" si="328"/>
        <v>71739</v>
      </c>
      <c r="C384" s="25">
        <f t="shared" si="328"/>
        <v>66037</v>
      </c>
      <c r="D384" s="26">
        <f t="shared" si="328"/>
        <v>137776</v>
      </c>
      <c r="E384" s="24">
        <v>6447</v>
      </c>
      <c r="F384" s="25">
        <v>6767</v>
      </c>
      <c r="G384" s="26">
        <f t="shared" si="315"/>
        <v>13214</v>
      </c>
      <c r="H384" s="24">
        <v>2372</v>
      </c>
      <c r="I384" s="25">
        <v>2387</v>
      </c>
      <c r="J384" s="26">
        <f t="shared" si="316"/>
        <v>4759</v>
      </c>
      <c r="K384" s="24">
        <v>3825</v>
      </c>
      <c r="L384" s="25">
        <v>3478</v>
      </c>
      <c r="M384" s="26">
        <f t="shared" si="327"/>
        <v>7303</v>
      </c>
      <c r="N384" s="24">
        <v>2743</v>
      </c>
      <c r="O384" s="25">
        <v>2473</v>
      </c>
      <c r="P384" s="26">
        <f t="shared" si="318"/>
        <v>5216</v>
      </c>
      <c r="Q384" s="24">
        <v>49540</v>
      </c>
      <c r="R384" s="25">
        <v>44732</v>
      </c>
      <c r="S384" s="26">
        <f t="shared" si="319"/>
        <v>94272</v>
      </c>
      <c r="T384" s="24">
        <v>636</v>
      </c>
      <c r="U384" s="25">
        <v>710</v>
      </c>
      <c r="V384" s="26">
        <f t="shared" si="320"/>
        <v>1346</v>
      </c>
      <c r="W384" s="24">
        <v>1464</v>
      </c>
      <c r="X384" s="25">
        <v>1193</v>
      </c>
      <c r="Y384" s="26">
        <f t="shared" si="321"/>
        <v>2657</v>
      </c>
      <c r="Z384" s="24">
        <v>2964</v>
      </c>
      <c r="AA384" s="25">
        <v>2490</v>
      </c>
      <c r="AB384" s="26">
        <f t="shared" si="322"/>
        <v>5454</v>
      </c>
      <c r="AC384" s="24">
        <v>1440</v>
      </c>
      <c r="AD384" s="25">
        <v>1469</v>
      </c>
      <c r="AE384" s="26">
        <f t="shared" si="323"/>
        <v>2909</v>
      </c>
      <c r="AF384" s="24">
        <v>308</v>
      </c>
      <c r="AG384" s="25">
        <v>338</v>
      </c>
      <c r="AH384" s="26">
        <f t="shared" si="324"/>
        <v>646</v>
      </c>
    </row>
    <row r="385" spans="1:36" s="37" customFormat="1" x14ac:dyDescent="0.2">
      <c r="A385" s="23">
        <v>40787</v>
      </c>
      <c r="B385" s="24">
        <f t="shared" si="328"/>
        <v>51675</v>
      </c>
      <c r="C385" s="25">
        <f t="shared" si="328"/>
        <v>43552</v>
      </c>
      <c r="D385" s="26">
        <f t="shared" si="328"/>
        <v>95227</v>
      </c>
      <c r="E385" s="24">
        <v>5991</v>
      </c>
      <c r="F385" s="25">
        <v>4172</v>
      </c>
      <c r="G385" s="26">
        <f t="shared" si="315"/>
        <v>10163</v>
      </c>
      <c r="H385" s="24">
        <v>1982</v>
      </c>
      <c r="I385" s="25">
        <v>2047</v>
      </c>
      <c r="J385" s="26">
        <f t="shared" si="316"/>
        <v>4029</v>
      </c>
      <c r="K385" s="24">
        <v>2789</v>
      </c>
      <c r="L385" s="25">
        <v>2546</v>
      </c>
      <c r="M385" s="26">
        <f t="shared" si="327"/>
        <v>5335</v>
      </c>
      <c r="N385" s="24">
        <v>2554</v>
      </c>
      <c r="O385" s="25">
        <v>2277</v>
      </c>
      <c r="P385" s="26">
        <f t="shared" si="318"/>
        <v>4831</v>
      </c>
      <c r="Q385" s="24">
        <v>32132</v>
      </c>
      <c r="R385" s="25">
        <v>26576</v>
      </c>
      <c r="S385" s="26">
        <f t="shared" si="319"/>
        <v>58708</v>
      </c>
      <c r="T385" s="24">
        <v>641</v>
      </c>
      <c r="U385" s="25">
        <v>637</v>
      </c>
      <c r="V385" s="26">
        <f t="shared" si="320"/>
        <v>1278</v>
      </c>
      <c r="W385" s="24">
        <v>1241</v>
      </c>
      <c r="X385" s="25">
        <v>1315</v>
      </c>
      <c r="Y385" s="26">
        <f t="shared" si="321"/>
        <v>2556</v>
      </c>
      <c r="Z385" s="24">
        <v>2734</v>
      </c>
      <c r="AA385" s="25">
        <v>2373</v>
      </c>
      <c r="AB385" s="26">
        <f t="shared" si="322"/>
        <v>5107</v>
      </c>
      <c r="AC385" s="24">
        <v>1307</v>
      </c>
      <c r="AD385" s="25">
        <v>1344</v>
      </c>
      <c r="AE385" s="26">
        <f t="shared" si="323"/>
        <v>2651</v>
      </c>
      <c r="AF385" s="24">
        <v>304</v>
      </c>
      <c r="AG385" s="25">
        <v>265</v>
      </c>
      <c r="AH385" s="26">
        <f t="shared" si="324"/>
        <v>569</v>
      </c>
    </row>
    <row r="386" spans="1:36" s="37" customFormat="1" x14ac:dyDescent="0.2">
      <c r="A386" s="23">
        <v>40817</v>
      </c>
      <c r="B386" s="24">
        <f t="shared" si="328"/>
        <v>30087</v>
      </c>
      <c r="C386" s="25">
        <f t="shared" si="328"/>
        <v>28595</v>
      </c>
      <c r="D386" s="26">
        <f t="shared" si="328"/>
        <v>58682</v>
      </c>
      <c r="E386" s="24">
        <v>5866</v>
      </c>
      <c r="F386" s="25">
        <v>5973</v>
      </c>
      <c r="G386" s="26">
        <f t="shared" si="315"/>
        <v>11839</v>
      </c>
      <c r="H386" s="24">
        <v>1801</v>
      </c>
      <c r="I386" s="25">
        <v>1920</v>
      </c>
      <c r="J386" s="26">
        <f t="shared" si="316"/>
        <v>3721</v>
      </c>
      <c r="K386" s="24">
        <v>2046</v>
      </c>
      <c r="L386" s="25">
        <v>1827</v>
      </c>
      <c r="M386" s="26">
        <f t="shared" si="327"/>
        <v>3873</v>
      </c>
      <c r="N386" s="24">
        <v>2794</v>
      </c>
      <c r="O386" s="25">
        <v>2462</v>
      </c>
      <c r="P386" s="26">
        <f t="shared" si="318"/>
        <v>5256</v>
      </c>
      <c r="Q386" s="24">
        <v>11482</v>
      </c>
      <c r="R386" s="25">
        <v>9623</v>
      </c>
      <c r="S386" s="26">
        <f t="shared" si="319"/>
        <v>21105</v>
      </c>
      <c r="T386" s="24">
        <v>650</v>
      </c>
      <c r="U386" s="25">
        <v>641</v>
      </c>
      <c r="V386" s="26">
        <f t="shared" si="320"/>
        <v>1291</v>
      </c>
      <c r="W386" s="24">
        <v>1320</v>
      </c>
      <c r="X386" s="25">
        <v>1331</v>
      </c>
      <c r="Y386" s="26">
        <f t="shared" si="321"/>
        <v>2651</v>
      </c>
      <c r="Z386" s="24">
        <v>2574</v>
      </c>
      <c r="AA386" s="25">
        <v>3209</v>
      </c>
      <c r="AB386" s="26">
        <f t="shared" si="322"/>
        <v>5783</v>
      </c>
      <c r="AC386" s="24">
        <v>1261</v>
      </c>
      <c r="AD386" s="25">
        <v>1326</v>
      </c>
      <c r="AE386" s="26">
        <f t="shared" si="323"/>
        <v>2587</v>
      </c>
      <c r="AF386" s="24">
        <v>293</v>
      </c>
      <c r="AG386" s="25">
        <v>283</v>
      </c>
      <c r="AH386" s="26">
        <f t="shared" si="324"/>
        <v>576</v>
      </c>
    </row>
    <row r="387" spans="1:36" s="37" customFormat="1" x14ac:dyDescent="0.2">
      <c r="A387" s="23">
        <v>40848</v>
      </c>
      <c r="B387" s="24">
        <f t="shared" si="328"/>
        <v>25010</v>
      </c>
      <c r="C387" s="25">
        <f t="shared" si="328"/>
        <v>24458</v>
      </c>
      <c r="D387" s="26">
        <f t="shared" si="328"/>
        <v>49468</v>
      </c>
      <c r="E387" s="24">
        <v>6395</v>
      </c>
      <c r="F387" s="25">
        <v>6088</v>
      </c>
      <c r="G387" s="26">
        <f t="shared" si="315"/>
        <v>12483</v>
      </c>
      <c r="H387" s="24">
        <v>1756</v>
      </c>
      <c r="I387" s="25">
        <v>1739</v>
      </c>
      <c r="J387" s="26">
        <f t="shared" si="316"/>
        <v>3495</v>
      </c>
      <c r="K387" s="24">
        <v>1893</v>
      </c>
      <c r="L387" s="25">
        <v>1710</v>
      </c>
      <c r="M387" s="26">
        <f t="shared" si="327"/>
        <v>3603</v>
      </c>
      <c r="N387" s="24">
        <v>2944</v>
      </c>
      <c r="O387" s="25">
        <v>2578</v>
      </c>
      <c r="P387" s="26">
        <f t="shared" si="318"/>
        <v>5522</v>
      </c>
      <c r="Q387" s="24">
        <v>6341</v>
      </c>
      <c r="R387" s="25">
        <v>6105</v>
      </c>
      <c r="S387" s="26">
        <f t="shared" si="319"/>
        <v>12446</v>
      </c>
      <c r="T387" s="24">
        <v>667</v>
      </c>
      <c r="U387" s="25">
        <v>652</v>
      </c>
      <c r="V387" s="26">
        <f t="shared" si="320"/>
        <v>1319</v>
      </c>
      <c r="W387" s="24">
        <v>1106</v>
      </c>
      <c r="X387" s="25">
        <v>1110</v>
      </c>
      <c r="Y387" s="26">
        <f t="shared" si="321"/>
        <v>2216</v>
      </c>
      <c r="Z387" s="24">
        <v>2636</v>
      </c>
      <c r="AA387" s="25">
        <v>3090</v>
      </c>
      <c r="AB387" s="26">
        <f t="shared" si="322"/>
        <v>5726</v>
      </c>
      <c r="AC387" s="24">
        <v>1023</v>
      </c>
      <c r="AD387" s="25">
        <v>1117</v>
      </c>
      <c r="AE387" s="26">
        <f t="shared" si="323"/>
        <v>2140</v>
      </c>
      <c r="AF387" s="24">
        <v>249</v>
      </c>
      <c r="AG387" s="25">
        <v>269</v>
      </c>
      <c r="AH387" s="26">
        <f t="shared" si="324"/>
        <v>518</v>
      </c>
    </row>
    <row r="388" spans="1:36" s="38" customFormat="1" ht="12" thickBot="1" x14ac:dyDescent="0.25">
      <c r="A388" s="28">
        <v>40878</v>
      </c>
      <c r="B388" s="29">
        <f t="shared" si="328"/>
        <v>32864</v>
      </c>
      <c r="C388" s="30">
        <f t="shared" si="328"/>
        <v>38673</v>
      </c>
      <c r="D388" s="31">
        <f t="shared" si="328"/>
        <v>71537</v>
      </c>
      <c r="E388" s="29">
        <v>6661</v>
      </c>
      <c r="F388" s="30">
        <v>6820</v>
      </c>
      <c r="G388" s="31">
        <f t="shared" si="315"/>
        <v>13481</v>
      </c>
      <c r="H388" s="29">
        <v>1685</v>
      </c>
      <c r="I388" s="30">
        <v>1737</v>
      </c>
      <c r="J388" s="31">
        <f t="shared" si="316"/>
        <v>3422</v>
      </c>
      <c r="K388" s="29">
        <v>1663</v>
      </c>
      <c r="L388" s="30">
        <v>1673</v>
      </c>
      <c r="M388" s="31">
        <f t="shared" si="327"/>
        <v>3336</v>
      </c>
      <c r="N388" s="29">
        <v>2703</v>
      </c>
      <c r="O388" s="30">
        <v>2483</v>
      </c>
      <c r="P388" s="31">
        <f t="shared" si="318"/>
        <v>5186</v>
      </c>
      <c r="Q388" s="29">
        <v>14577</v>
      </c>
      <c r="R388" s="30">
        <v>19967</v>
      </c>
      <c r="S388" s="31">
        <f t="shared" si="319"/>
        <v>34544</v>
      </c>
      <c r="T388" s="29">
        <v>662</v>
      </c>
      <c r="U388" s="30">
        <v>522</v>
      </c>
      <c r="V388" s="31">
        <f t="shared" si="320"/>
        <v>1184</v>
      </c>
      <c r="W388" s="29">
        <v>1179</v>
      </c>
      <c r="X388" s="30">
        <v>1089</v>
      </c>
      <c r="Y388" s="31">
        <f t="shared" si="321"/>
        <v>2268</v>
      </c>
      <c r="Z388" s="29">
        <v>2386</v>
      </c>
      <c r="AA388" s="30">
        <v>2894</v>
      </c>
      <c r="AB388" s="31">
        <f t="shared" si="322"/>
        <v>5280</v>
      </c>
      <c r="AC388" s="29">
        <v>1080</v>
      </c>
      <c r="AD388" s="30">
        <v>1199</v>
      </c>
      <c r="AE388" s="31">
        <f t="shared" si="323"/>
        <v>2279</v>
      </c>
      <c r="AF388" s="29">
        <v>268</v>
      </c>
      <c r="AG388" s="30">
        <v>289</v>
      </c>
      <c r="AH388" s="31">
        <f t="shared" si="324"/>
        <v>557</v>
      </c>
      <c r="AJ388" s="20">
        <f>+SUM(AE377:AE388)</f>
        <v>27637</v>
      </c>
    </row>
    <row r="389" spans="1:36" s="41" customFormat="1" x14ac:dyDescent="0.2">
      <c r="A389" s="23">
        <v>40909</v>
      </c>
      <c r="B389" s="25">
        <f>+SUM(E389,H389,K389,N389,Q389,T389,W389,Z389,AC389,AF389)</f>
        <v>37224</v>
      </c>
      <c r="C389" s="25">
        <f t="shared" si="328"/>
        <v>33668</v>
      </c>
      <c r="D389" s="26">
        <f>+SUM(G389,J389,M389,P389,S389,V389,Y389,AB389,AE389,AH389)</f>
        <v>70892</v>
      </c>
      <c r="E389" s="25">
        <v>6427</v>
      </c>
      <c r="F389" s="25">
        <v>6050</v>
      </c>
      <c r="G389" s="26">
        <f t="shared" si="315"/>
        <v>12477</v>
      </c>
      <c r="H389" s="25">
        <v>1557</v>
      </c>
      <c r="I389" s="25">
        <v>1628</v>
      </c>
      <c r="J389" s="26">
        <f t="shared" si="316"/>
        <v>3185</v>
      </c>
      <c r="K389" s="25">
        <v>1595</v>
      </c>
      <c r="L389" s="25">
        <v>1548</v>
      </c>
      <c r="M389" s="26">
        <f t="shared" si="327"/>
        <v>3143</v>
      </c>
      <c r="N389" s="25">
        <v>2525</v>
      </c>
      <c r="O389" s="25">
        <v>2190</v>
      </c>
      <c r="P389" s="26">
        <f t="shared" si="318"/>
        <v>4715</v>
      </c>
      <c r="Q389" s="25">
        <v>20232</v>
      </c>
      <c r="R389" s="25">
        <v>16698</v>
      </c>
      <c r="S389" s="26">
        <f t="shared" si="319"/>
        <v>36930</v>
      </c>
      <c r="T389" s="25">
        <v>501</v>
      </c>
      <c r="U389" s="25">
        <v>653</v>
      </c>
      <c r="V389" s="26">
        <f t="shared" si="320"/>
        <v>1154</v>
      </c>
      <c r="W389" s="25">
        <v>1006</v>
      </c>
      <c r="X389" s="25">
        <v>1011</v>
      </c>
      <c r="Y389" s="26">
        <f t="shared" si="321"/>
        <v>2017</v>
      </c>
      <c r="Z389" s="25">
        <v>2271</v>
      </c>
      <c r="AA389" s="25">
        <v>2741</v>
      </c>
      <c r="AB389" s="26">
        <f t="shared" si="322"/>
        <v>5012</v>
      </c>
      <c r="AC389" s="25">
        <v>872</v>
      </c>
      <c r="AD389" s="25">
        <v>921</v>
      </c>
      <c r="AE389" s="26">
        <f t="shared" si="323"/>
        <v>1793</v>
      </c>
      <c r="AF389" s="25">
        <v>238</v>
      </c>
      <c r="AG389" s="25">
        <v>228</v>
      </c>
      <c r="AH389" s="26">
        <f t="shared" si="324"/>
        <v>466</v>
      </c>
    </row>
    <row r="390" spans="1:36" s="41" customFormat="1" x14ac:dyDescent="0.2">
      <c r="A390" s="23">
        <v>40940</v>
      </c>
      <c r="B390" s="24">
        <f t="shared" ref="B390:D405" si="329">+SUM(E390,H390,K390,N390,Q390,T390,W390,Z390,AC390,AF390)</f>
        <v>37210</v>
      </c>
      <c r="C390" s="25">
        <f t="shared" si="328"/>
        <v>38073</v>
      </c>
      <c r="D390" s="26">
        <f t="shared" si="328"/>
        <v>75283</v>
      </c>
      <c r="E390" s="25">
        <v>5903</v>
      </c>
      <c r="F390" s="25">
        <v>5929</v>
      </c>
      <c r="G390" s="26">
        <f t="shared" si="315"/>
        <v>11832</v>
      </c>
      <c r="H390" s="25">
        <v>1467</v>
      </c>
      <c r="I390" s="25">
        <v>1479</v>
      </c>
      <c r="J390" s="26">
        <f t="shared" si="316"/>
        <v>2946</v>
      </c>
      <c r="K390" s="25">
        <v>1521</v>
      </c>
      <c r="L390" s="25">
        <v>1522</v>
      </c>
      <c r="M390" s="26">
        <f t="shared" si="327"/>
        <v>3043</v>
      </c>
      <c r="N390" s="25">
        <v>2419</v>
      </c>
      <c r="O390" s="25">
        <v>2103</v>
      </c>
      <c r="P390" s="26">
        <f t="shared" si="318"/>
        <v>4522</v>
      </c>
      <c r="Q390" s="25">
        <v>21184</v>
      </c>
      <c r="R390" s="25">
        <v>21756</v>
      </c>
      <c r="S390" s="26">
        <f t="shared" si="319"/>
        <v>42940</v>
      </c>
      <c r="T390" s="25">
        <v>561</v>
      </c>
      <c r="U390" s="25">
        <v>572</v>
      </c>
      <c r="V390" s="26">
        <f t="shared" si="320"/>
        <v>1133</v>
      </c>
      <c r="W390" s="25">
        <v>973</v>
      </c>
      <c r="X390" s="25">
        <v>1013</v>
      </c>
      <c r="Y390" s="26">
        <f t="shared" si="321"/>
        <v>1986</v>
      </c>
      <c r="Z390" s="25">
        <v>2152</v>
      </c>
      <c r="AA390" s="25">
        <v>2556</v>
      </c>
      <c r="AB390" s="26">
        <f t="shared" si="322"/>
        <v>4708</v>
      </c>
      <c r="AC390" s="25">
        <v>820</v>
      </c>
      <c r="AD390" s="25">
        <v>911</v>
      </c>
      <c r="AE390" s="26">
        <f t="shared" si="323"/>
        <v>1731</v>
      </c>
      <c r="AF390" s="25">
        <v>210</v>
      </c>
      <c r="AG390" s="25">
        <v>232</v>
      </c>
      <c r="AH390" s="26">
        <f t="shared" si="324"/>
        <v>442</v>
      </c>
    </row>
    <row r="391" spans="1:36" s="41" customFormat="1" x14ac:dyDescent="0.2">
      <c r="A391" s="23">
        <v>40969</v>
      </c>
      <c r="B391" s="24">
        <f t="shared" si="329"/>
        <v>43686</v>
      </c>
      <c r="C391" s="25">
        <f t="shared" si="328"/>
        <v>41619</v>
      </c>
      <c r="D391" s="26">
        <f t="shared" si="328"/>
        <v>85305</v>
      </c>
      <c r="E391" s="25">
        <v>7308</v>
      </c>
      <c r="F391" s="25">
        <v>7317</v>
      </c>
      <c r="G391" s="26">
        <f t="shared" si="315"/>
        <v>14625</v>
      </c>
      <c r="H391" s="25">
        <v>1689</v>
      </c>
      <c r="I391" s="25">
        <v>1748</v>
      </c>
      <c r="J391" s="26">
        <f t="shared" si="316"/>
        <v>3437</v>
      </c>
      <c r="K391" s="25">
        <v>1721</v>
      </c>
      <c r="L391" s="25">
        <v>1604</v>
      </c>
      <c r="M391" s="26">
        <f t="shared" si="327"/>
        <v>3325</v>
      </c>
      <c r="N391" s="25">
        <v>3162</v>
      </c>
      <c r="O391" s="25">
        <v>2858</v>
      </c>
      <c r="P391" s="26">
        <f t="shared" si="318"/>
        <v>6020</v>
      </c>
      <c r="Q391" s="25">
        <v>24801</v>
      </c>
      <c r="R391" s="25">
        <v>22657</v>
      </c>
      <c r="S391" s="26">
        <f t="shared" si="319"/>
        <v>47458</v>
      </c>
      <c r="T391" s="25">
        <v>538</v>
      </c>
      <c r="U391" s="25">
        <v>563</v>
      </c>
      <c r="V391" s="26">
        <f t="shared" si="320"/>
        <v>1101</v>
      </c>
      <c r="W391" s="25">
        <v>1006</v>
      </c>
      <c r="X391" s="25">
        <v>1011</v>
      </c>
      <c r="Y391" s="26">
        <f t="shared" si="321"/>
        <v>2017</v>
      </c>
      <c r="Z391" s="25">
        <v>2413</v>
      </c>
      <c r="AA391" s="25">
        <v>2758</v>
      </c>
      <c r="AB391" s="26">
        <f t="shared" si="322"/>
        <v>5171</v>
      </c>
      <c r="AC391" s="25">
        <v>824</v>
      </c>
      <c r="AD391" s="25">
        <v>882</v>
      </c>
      <c r="AE391" s="26">
        <f t="shared" si="323"/>
        <v>1706</v>
      </c>
      <c r="AF391" s="25">
        <v>224</v>
      </c>
      <c r="AG391" s="25">
        <v>221</v>
      </c>
      <c r="AH391" s="26">
        <f t="shared" si="324"/>
        <v>445</v>
      </c>
    </row>
    <row r="392" spans="1:36" s="41" customFormat="1" x14ac:dyDescent="0.2">
      <c r="A392" s="23">
        <v>41000</v>
      </c>
      <c r="B392" s="24">
        <f t="shared" si="329"/>
        <v>24576</v>
      </c>
      <c r="C392" s="25">
        <f t="shared" si="328"/>
        <v>24545</v>
      </c>
      <c r="D392" s="26">
        <f t="shared" si="328"/>
        <v>49121</v>
      </c>
      <c r="E392" s="25">
        <v>6351</v>
      </c>
      <c r="F392" s="25">
        <v>6599</v>
      </c>
      <c r="G392" s="26">
        <f t="shared" si="315"/>
        <v>12950</v>
      </c>
      <c r="H392" s="25">
        <v>966</v>
      </c>
      <c r="I392" s="25">
        <v>1045</v>
      </c>
      <c r="J392" s="26">
        <f t="shared" si="316"/>
        <v>2011</v>
      </c>
      <c r="K392" s="25">
        <v>1848</v>
      </c>
      <c r="L392" s="25">
        <v>1908</v>
      </c>
      <c r="M392" s="26">
        <f t="shared" si="327"/>
        <v>3756</v>
      </c>
      <c r="N392" s="25">
        <v>2573</v>
      </c>
      <c r="O392" s="25">
        <v>2491</v>
      </c>
      <c r="P392" s="26">
        <f t="shared" si="318"/>
        <v>5064</v>
      </c>
      <c r="Q392" s="25">
        <v>8030</v>
      </c>
      <c r="R392" s="25">
        <v>7001</v>
      </c>
      <c r="S392" s="26">
        <f t="shared" si="319"/>
        <v>15031</v>
      </c>
      <c r="T392" s="25">
        <v>485</v>
      </c>
      <c r="U392" s="25">
        <v>511</v>
      </c>
      <c r="V392" s="26">
        <f t="shared" si="320"/>
        <v>996</v>
      </c>
      <c r="W392" s="25">
        <v>978</v>
      </c>
      <c r="X392" s="25">
        <v>1060</v>
      </c>
      <c r="Y392" s="26">
        <f t="shared" si="321"/>
        <v>2038</v>
      </c>
      <c r="Z392" s="25">
        <v>2226</v>
      </c>
      <c r="AA392" s="25">
        <v>2755</v>
      </c>
      <c r="AB392" s="26">
        <f t="shared" si="322"/>
        <v>4981</v>
      </c>
      <c r="AC392" s="25">
        <v>893</v>
      </c>
      <c r="AD392" s="25">
        <v>939</v>
      </c>
      <c r="AE392" s="26">
        <f t="shared" si="323"/>
        <v>1832</v>
      </c>
      <c r="AF392" s="25">
        <v>226</v>
      </c>
      <c r="AG392" s="25">
        <v>236</v>
      </c>
      <c r="AH392" s="26">
        <f t="shared" si="324"/>
        <v>462</v>
      </c>
    </row>
    <row r="393" spans="1:36" s="41" customFormat="1" x14ac:dyDescent="0.2">
      <c r="A393" s="23">
        <v>41030</v>
      </c>
      <c r="B393" s="24">
        <f t="shared" si="329"/>
        <v>28219</v>
      </c>
      <c r="C393" s="25">
        <f t="shared" si="328"/>
        <v>30771</v>
      </c>
      <c r="D393" s="26">
        <f t="shared" si="328"/>
        <v>58990</v>
      </c>
      <c r="E393" s="25">
        <v>6766</v>
      </c>
      <c r="F393" s="25">
        <v>6646</v>
      </c>
      <c r="G393" s="26">
        <f t="shared" si="315"/>
        <v>13412</v>
      </c>
      <c r="H393" s="25">
        <v>1079</v>
      </c>
      <c r="I393" s="25">
        <v>1081</v>
      </c>
      <c r="J393" s="26">
        <f t="shared" si="316"/>
        <v>2160</v>
      </c>
      <c r="K393" s="25">
        <v>2173</v>
      </c>
      <c r="L393" s="25">
        <v>2227</v>
      </c>
      <c r="M393" s="26">
        <f t="shared" si="327"/>
        <v>4400</v>
      </c>
      <c r="N393" s="25">
        <v>2932</v>
      </c>
      <c r="O393" s="25">
        <v>2532</v>
      </c>
      <c r="P393" s="26">
        <f t="shared" si="318"/>
        <v>5464</v>
      </c>
      <c r="Q393" s="25">
        <v>10072</v>
      </c>
      <c r="R393" s="25">
        <v>12213</v>
      </c>
      <c r="S393" s="26">
        <f t="shared" si="319"/>
        <v>22285</v>
      </c>
      <c r="T393" s="25">
        <v>524</v>
      </c>
      <c r="U393" s="25">
        <v>544</v>
      </c>
      <c r="V393" s="26">
        <f t="shared" si="320"/>
        <v>1068</v>
      </c>
      <c r="W393" s="25">
        <v>968</v>
      </c>
      <c r="X393" s="25">
        <v>1015</v>
      </c>
      <c r="Y393" s="26">
        <f t="shared" si="321"/>
        <v>1983</v>
      </c>
      <c r="Z393" s="25">
        <v>2411</v>
      </c>
      <c r="AA393" s="25">
        <v>3019</v>
      </c>
      <c r="AB393" s="26">
        <f t="shared" si="322"/>
        <v>5430</v>
      </c>
      <c r="AC393" s="25">
        <v>1032</v>
      </c>
      <c r="AD393" s="25">
        <v>1211</v>
      </c>
      <c r="AE393" s="26">
        <f t="shared" si="323"/>
        <v>2243</v>
      </c>
      <c r="AF393" s="25">
        <v>262</v>
      </c>
      <c r="AG393" s="25">
        <v>283</v>
      </c>
      <c r="AH393" s="26">
        <f t="shared" si="324"/>
        <v>545</v>
      </c>
    </row>
    <row r="394" spans="1:36" s="41" customFormat="1" x14ac:dyDescent="0.2">
      <c r="A394" s="23">
        <v>41061</v>
      </c>
      <c r="B394" s="24">
        <f t="shared" si="329"/>
        <v>46796</v>
      </c>
      <c r="C394" s="25">
        <f t="shared" si="329"/>
        <v>55541</v>
      </c>
      <c r="D394" s="26">
        <f t="shared" si="329"/>
        <v>102337</v>
      </c>
      <c r="E394" s="25">
        <v>7596</v>
      </c>
      <c r="F394" s="25">
        <v>7856</v>
      </c>
      <c r="G394" s="26">
        <f t="shared" si="315"/>
        <v>15452</v>
      </c>
      <c r="H394" s="25">
        <v>1017</v>
      </c>
      <c r="I394" s="25">
        <v>1163</v>
      </c>
      <c r="J394" s="26">
        <f t="shared" si="316"/>
        <v>2180</v>
      </c>
      <c r="K394" s="25">
        <v>2922</v>
      </c>
      <c r="L394" s="25">
        <v>3314</v>
      </c>
      <c r="M394" s="26">
        <f t="shared" si="327"/>
        <v>6236</v>
      </c>
      <c r="N394" s="25">
        <v>2808</v>
      </c>
      <c r="O394" s="25">
        <v>2482</v>
      </c>
      <c r="P394" s="26">
        <f t="shared" si="318"/>
        <v>5290</v>
      </c>
      <c r="Q394" s="25">
        <v>27120</v>
      </c>
      <c r="R394" s="25">
        <v>34359</v>
      </c>
      <c r="S394" s="26">
        <f t="shared" si="319"/>
        <v>61479</v>
      </c>
      <c r="T394" s="25">
        <v>492</v>
      </c>
      <c r="U394" s="25">
        <v>508</v>
      </c>
      <c r="V394" s="26">
        <f t="shared" si="320"/>
        <v>1000</v>
      </c>
      <c r="W394" s="25">
        <v>1090</v>
      </c>
      <c r="X394" s="25">
        <v>1236</v>
      </c>
      <c r="Y394" s="26">
        <f t="shared" si="321"/>
        <v>2326</v>
      </c>
      <c r="Z394" s="25">
        <v>2371</v>
      </c>
      <c r="AA394" s="25">
        <v>2969</v>
      </c>
      <c r="AB394" s="26">
        <f t="shared" si="322"/>
        <v>5340</v>
      </c>
      <c r="AC394" s="25">
        <v>1158</v>
      </c>
      <c r="AD394" s="25">
        <v>1325</v>
      </c>
      <c r="AE394" s="26">
        <f t="shared" si="323"/>
        <v>2483</v>
      </c>
      <c r="AF394" s="25">
        <v>222</v>
      </c>
      <c r="AG394" s="25">
        <v>329</v>
      </c>
      <c r="AH394" s="26">
        <f t="shared" si="324"/>
        <v>551</v>
      </c>
    </row>
    <row r="395" spans="1:36" s="41" customFormat="1" x14ac:dyDescent="0.2">
      <c r="A395" s="23">
        <v>41091</v>
      </c>
      <c r="B395" s="24">
        <f t="shared" si="329"/>
        <v>67255</v>
      </c>
      <c r="C395" s="25">
        <f t="shared" si="329"/>
        <v>71404</v>
      </c>
      <c r="D395" s="26">
        <f t="shared" si="329"/>
        <v>138659</v>
      </c>
      <c r="E395" s="25">
        <v>8747</v>
      </c>
      <c r="F395" s="25">
        <v>8657</v>
      </c>
      <c r="G395" s="26">
        <f t="shared" si="315"/>
        <v>17404</v>
      </c>
      <c r="H395" s="25">
        <v>1208</v>
      </c>
      <c r="I395" s="25">
        <v>1233</v>
      </c>
      <c r="J395" s="26">
        <f t="shared" si="316"/>
        <v>2441</v>
      </c>
      <c r="K395" s="25">
        <v>3739</v>
      </c>
      <c r="L395" s="25">
        <v>3559</v>
      </c>
      <c r="M395" s="26">
        <f t="shared" si="327"/>
        <v>7298</v>
      </c>
      <c r="N395" s="25">
        <v>2558</v>
      </c>
      <c r="O395" s="25">
        <v>2235</v>
      </c>
      <c r="P395" s="26">
        <f t="shared" si="318"/>
        <v>4793</v>
      </c>
      <c r="Q395" s="25">
        <v>45206</v>
      </c>
      <c r="R395" s="25">
        <v>49249</v>
      </c>
      <c r="S395" s="26">
        <f t="shared" si="319"/>
        <v>94455</v>
      </c>
      <c r="T395" s="25">
        <v>586</v>
      </c>
      <c r="U395" s="25">
        <v>629</v>
      </c>
      <c r="V395" s="26">
        <f t="shared" si="320"/>
        <v>1215</v>
      </c>
      <c r="W395" s="25">
        <v>1286</v>
      </c>
      <c r="X395" s="25">
        <v>1275</v>
      </c>
      <c r="Y395" s="26">
        <f t="shared" si="321"/>
        <v>2561</v>
      </c>
      <c r="Z395" s="25">
        <v>2271</v>
      </c>
      <c r="AA395" s="25">
        <v>2893</v>
      </c>
      <c r="AB395" s="26">
        <f t="shared" si="322"/>
        <v>5164</v>
      </c>
      <c r="AC395" s="25">
        <v>1362</v>
      </c>
      <c r="AD395" s="25">
        <v>1390</v>
      </c>
      <c r="AE395" s="26">
        <f t="shared" si="323"/>
        <v>2752</v>
      </c>
      <c r="AF395" s="25">
        <v>292</v>
      </c>
      <c r="AG395" s="25">
        <v>284</v>
      </c>
      <c r="AH395" s="26">
        <f t="shared" si="324"/>
        <v>576</v>
      </c>
    </row>
    <row r="396" spans="1:36" s="41" customFormat="1" x14ac:dyDescent="0.2">
      <c r="A396" s="23">
        <v>41122</v>
      </c>
      <c r="B396" s="24">
        <f t="shared" si="329"/>
        <v>71335</v>
      </c>
      <c r="C396" s="25">
        <f t="shared" si="329"/>
        <v>65233</v>
      </c>
      <c r="D396" s="26">
        <f t="shared" si="329"/>
        <v>136568</v>
      </c>
      <c r="E396" s="25">
        <v>8267</v>
      </c>
      <c r="F396" s="25">
        <v>8038</v>
      </c>
      <c r="G396" s="26">
        <f t="shared" si="315"/>
        <v>16305</v>
      </c>
      <c r="H396" s="25">
        <v>1102</v>
      </c>
      <c r="I396" s="25">
        <v>1158</v>
      </c>
      <c r="J396" s="26">
        <f t="shared" si="316"/>
        <v>2260</v>
      </c>
      <c r="K396" s="25">
        <v>3842</v>
      </c>
      <c r="L396" s="25">
        <v>3629</v>
      </c>
      <c r="M396" s="26">
        <f t="shared" si="327"/>
        <v>7471</v>
      </c>
      <c r="N396" s="25">
        <v>2956</v>
      </c>
      <c r="O396" s="25">
        <v>2546</v>
      </c>
      <c r="P396" s="26">
        <f t="shared" si="318"/>
        <v>5502</v>
      </c>
      <c r="Q396" s="25">
        <v>49149</v>
      </c>
      <c r="R396" s="25">
        <v>43485</v>
      </c>
      <c r="S396" s="26">
        <f t="shared" si="319"/>
        <v>92634</v>
      </c>
      <c r="T396" s="25">
        <v>546</v>
      </c>
      <c r="U396" s="25">
        <v>567</v>
      </c>
      <c r="V396" s="26">
        <f t="shared" si="320"/>
        <v>1113</v>
      </c>
      <c r="W396" s="25">
        <v>1435</v>
      </c>
      <c r="X396" s="25">
        <v>1230</v>
      </c>
      <c r="Y396" s="26">
        <f t="shared" si="321"/>
        <v>2665</v>
      </c>
      <c r="Z396" s="25">
        <v>2392</v>
      </c>
      <c r="AA396" s="25">
        <v>2919</v>
      </c>
      <c r="AB396" s="26">
        <f t="shared" si="322"/>
        <v>5311</v>
      </c>
      <c r="AC396" s="25">
        <v>1409</v>
      </c>
      <c r="AD396" s="25">
        <v>1433</v>
      </c>
      <c r="AE396" s="26">
        <f t="shared" si="323"/>
        <v>2842</v>
      </c>
      <c r="AF396" s="25">
        <v>237</v>
      </c>
      <c r="AG396" s="25">
        <v>228</v>
      </c>
      <c r="AH396" s="26">
        <f t="shared" si="324"/>
        <v>465</v>
      </c>
    </row>
    <row r="397" spans="1:36" s="41" customFormat="1" x14ac:dyDescent="0.2">
      <c r="A397" s="23">
        <v>41153</v>
      </c>
      <c r="B397" s="24">
        <f t="shared" si="329"/>
        <v>51052</v>
      </c>
      <c r="C397" s="25">
        <f t="shared" si="329"/>
        <v>45308</v>
      </c>
      <c r="D397" s="26">
        <f t="shared" si="329"/>
        <v>96360</v>
      </c>
      <c r="E397" s="25">
        <v>6841</v>
      </c>
      <c r="F397" s="25">
        <v>6865</v>
      </c>
      <c r="G397" s="26">
        <f t="shared" si="315"/>
        <v>13706</v>
      </c>
      <c r="H397" s="25">
        <v>1148</v>
      </c>
      <c r="I397" s="25">
        <v>1155</v>
      </c>
      <c r="J397" s="26">
        <f t="shared" si="316"/>
        <v>2303</v>
      </c>
      <c r="K397" s="25">
        <v>2883</v>
      </c>
      <c r="L397" s="25">
        <v>1652</v>
      </c>
      <c r="M397" s="26">
        <f t="shared" si="327"/>
        <v>4535</v>
      </c>
      <c r="N397" s="25">
        <v>2526</v>
      </c>
      <c r="O397" s="25">
        <v>2266</v>
      </c>
      <c r="P397" s="26">
        <f t="shared" si="318"/>
        <v>4792</v>
      </c>
      <c r="Q397" s="25">
        <v>32503</v>
      </c>
      <c r="R397" s="25">
        <v>27635</v>
      </c>
      <c r="S397" s="26">
        <f t="shared" si="319"/>
        <v>60138</v>
      </c>
      <c r="T397" s="25">
        <v>514</v>
      </c>
      <c r="U397" s="25">
        <v>580</v>
      </c>
      <c r="V397" s="26">
        <f t="shared" si="320"/>
        <v>1094</v>
      </c>
      <c r="W397" s="25">
        <v>1075</v>
      </c>
      <c r="X397" s="25">
        <v>1102</v>
      </c>
      <c r="Y397" s="26">
        <f t="shared" si="321"/>
        <v>2177</v>
      </c>
      <c r="Z397" s="25">
        <v>2142</v>
      </c>
      <c r="AA397" s="25">
        <v>2690</v>
      </c>
      <c r="AB397" s="26">
        <f t="shared" si="322"/>
        <v>4832</v>
      </c>
      <c r="AC397" s="25">
        <v>1208</v>
      </c>
      <c r="AD397" s="25">
        <v>1170</v>
      </c>
      <c r="AE397" s="26">
        <f t="shared" si="323"/>
        <v>2378</v>
      </c>
      <c r="AF397" s="25">
        <v>212</v>
      </c>
      <c r="AG397" s="25">
        <v>193</v>
      </c>
      <c r="AH397" s="26">
        <f t="shared" si="324"/>
        <v>405</v>
      </c>
    </row>
    <row r="398" spans="1:36" s="41" customFormat="1" x14ac:dyDescent="0.2">
      <c r="A398" s="23">
        <v>41183</v>
      </c>
      <c r="B398" s="24">
        <f t="shared" si="329"/>
        <v>31490</v>
      </c>
      <c r="C398" s="25">
        <f t="shared" si="329"/>
        <v>28315</v>
      </c>
      <c r="D398" s="26">
        <f t="shared" si="329"/>
        <v>59805</v>
      </c>
      <c r="E398" s="25">
        <v>7096</v>
      </c>
      <c r="F398" s="25">
        <v>6934</v>
      </c>
      <c r="G398" s="26">
        <f t="shared" si="315"/>
        <v>14030</v>
      </c>
      <c r="H398" s="25">
        <v>1044</v>
      </c>
      <c r="I398" s="25">
        <v>1051</v>
      </c>
      <c r="J398" s="26">
        <f t="shared" si="316"/>
        <v>2095</v>
      </c>
      <c r="K398" s="25">
        <v>2381</v>
      </c>
      <c r="L398" s="25">
        <v>2175</v>
      </c>
      <c r="M398" s="26">
        <f t="shared" si="327"/>
        <v>4556</v>
      </c>
      <c r="N398" s="25">
        <v>2970</v>
      </c>
      <c r="O398" s="25">
        <v>2511</v>
      </c>
      <c r="P398" s="26">
        <f t="shared" si="318"/>
        <v>5481</v>
      </c>
      <c r="Q398" s="25">
        <v>12435</v>
      </c>
      <c r="R398" s="25">
        <v>9643</v>
      </c>
      <c r="S398" s="26">
        <f t="shared" si="319"/>
        <v>22078</v>
      </c>
      <c r="T398" s="25">
        <v>611</v>
      </c>
      <c r="U398" s="25">
        <v>674</v>
      </c>
      <c r="V398" s="26">
        <f t="shared" si="320"/>
        <v>1285</v>
      </c>
      <c r="W398" s="25">
        <v>1123</v>
      </c>
      <c r="X398" s="25">
        <v>1052</v>
      </c>
      <c r="Y398" s="26">
        <f t="shared" si="321"/>
        <v>2175</v>
      </c>
      <c r="Z398" s="25">
        <v>2464</v>
      </c>
      <c r="AA398" s="25">
        <v>2950</v>
      </c>
      <c r="AB398" s="26">
        <f t="shared" si="322"/>
        <v>5414</v>
      </c>
      <c r="AC398" s="25">
        <v>1131</v>
      </c>
      <c r="AD398" s="25">
        <v>1069</v>
      </c>
      <c r="AE398" s="26">
        <f t="shared" si="323"/>
        <v>2200</v>
      </c>
      <c r="AF398" s="25">
        <v>235</v>
      </c>
      <c r="AG398" s="25">
        <v>256</v>
      </c>
      <c r="AH398" s="26">
        <f t="shared" si="324"/>
        <v>491</v>
      </c>
    </row>
    <row r="399" spans="1:36" s="41" customFormat="1" x14ac:dyDescent="0.2">
      <c r="A399" s="23">
        <v>41214</v>
      </c>
      <c r="B399" s="24">
        <f t="shared" si="329"/>
        <v>24890</v>
      </c>
      <c r="C399" s="25">
        <f t="shared" si="329"/>
        <v>24945</v>
      </c>
      <c r="D399" s="26">
        <f t="shared" si="329"/>
        <v>49835</v>
      </c>
      <c r="E399" s="25">
        <v>7308</v>
      </c>
      <c r="F399" s="25">
        <v>7288</v>
      </c>
      <c r="G399" s="26">
        <f t="shared" si="315"/>
        <v>14596</v>
      </c>
      <c r="H399" s="25">
        <v>848</v>
      </c>
      <c r="I399" s="25">
        <v>867</v>
      </c>
      <c r="J399" s="26">
        <f t="shared" si="316"/>
        <v>1715</v>
      </c>
      <c r="K399" s="25">
        <v>1957</v>
      </c>
      <c r="L399" s="25">
        <v>1805</v>
      </c>
      <c r="M399" s="26">
        <f t="shared" si="327"/>
        <v>3762</v>
      </c>
      <c r="N399" s="25">
        <v>2385</v>
      </c>
      <c r="O399" s="25">
        <v>2157</v>
      </c>
      <c r="P399" s="26">
        <f t="shared" si="318"/>
        <v>4542</v>
      </c>
      <c r="Q399" s="25">
        <v>7024</v>
      </c>
      <c r="R399" s="25">
        <v>6976</v>
      </c>
      <c r="S399" s="26">
        <f t="shared" si="319"/>
        <v>14000</v>
      </c>
      <c r="T399" s="25">
        <v>715</v>
      </c>
      <c r="U399" s="25">
        <v>700</v>
      </c>
      <c r="V399" s="26">
        <f t="shared" si="320"/>
        <v>1415</v>
      </c>
      <c r="W399" s="25">
        <v>1011</v>
      </c>
      <c r="X399" s="25">
        <v>1064</v>
      </c>
      <c r="Y399" s="26">
        <f t="shared" si="321"/>
        <v>2075</v>
      </c>
      <c r="Z399" s="25">
        <v>2353</v>
      </c>
      <c r="AA399" s="25">
        <v>2702</v>
      </c>
      <c r="AB399" s="26">
        <f t="shared" si="322"/>
        <v>5055</v>
      </c>
      <c r="AC399" s="25">
        <v>1096</v>
      </c>
      <c r="AD399" s="25">
        <v>1183</v>
      </c>
      <c r="AE399" s="26">
        <f t="shared" si="323"/>
        <v>2279</v>
      </c>
      <c r="AF399" s="25">
        <v>193</v>
      </c>
      <c r="AG399" s="25">
        <v>203</v>
      </c>
      <c r="AH399" s="26">
        <f t="shared" si="324"/>
        <v>396</v>
      </c>
    </row>
    <row r="400" spans="1:36" s="38" customFormat="1" ht="12" thickBot="1" x14ac:dyDescent="0.25">
      <c r="A400" s="28">
        <v>41244</v>
      </c>
      <c r="B400" s="29">
        <f t="shared" si="329"/>
        <v>34517</v>
      </c>
      <c r="C400" s="30">
        <f t="shared" si="329"/>
        <v>39061</v>
      </c>
      <c r="D400" s="31">
        <f t="shared" si="329"/>
        <v>73578</v>
      </c>
      <c r="E400" s="29">
        <v>9182</v>
      </c>
      <c r="F400" s="30">
        <v>9380</v>
      </c>
      <c r="G400" s="31">
        <f t="shared" si="315"/>
        <v>18562</v>
      </c>
      <c r="H400" s="29">
        <v>827</v>
      </c>
      <c r="I400" s="30">
        <v>884</v>
      </c>
      <c r="J400" s="31">
        <f t="shared" si="316"/>
        <v>1711</v>
      </c>
      <c r="K400" s="29">
        <v>1949</v>
      </c>
      <c r="L400" s="30">
        <v>1874</v>
      </c>
      <c r="M400" s="31">
        <f t="shared" si="327"/>
        <v>3823</v>
      </c>
      <c r="N400" s="29">
        <v>2408</v>
      </c>
      <c r="O400" s="30">
        <v>2169</v>
      </c>
      <c r="P400" s="31">
        <f t="shared" si="318"/>
        <v>4577</v>
      </c>
      <c r="Q400" s="29">
        <v>14411</v>
      </c>
      <c r="R400" s="30">
        <v>18591</v>
      </c>
      <c r="S400" s="31">
        <f t="shared" si="319"/>
        <v>33002</v>
      </c>
      <c r="T400" s="29">
        <v>992</v>
      </c>
      <c r="U400" s="30">
        <v>865</v>
      </c>
      <c r="V400" s="31">
        <f t="shared" si="320"/>
        <v>1857</v>
      </c>
      <c r="W400" s="29">
        <v>1037</v>
      </c>
      <c r="X400" s="30">
        <v>1033</v>
      </c>
      <c r="Y400" s="31">
        <f t="shared" si="321"/>
        <v>2070</v>
      </c>
      <c r="Z400" s="29">
        <v>2378</v>
      </c>
      <c r="AA400" s="30">
        <v>2904</v>
      </c>
      <c r="AB400" s="31">
        <f t="shared" si="322"/>
        <v>5282</v>
      </c>
      <c r="AC400" s="29">
        <v>1100</v>
      </c>
      <c r="AD400" s="30">
        <v>1132</v>
      </c>
      <c r="AE400" s="31">
        <f t="shared" si="323"/>
        <v>2232</v>
      </c>
      <c r="AF400" s="29">
        <v>233</v>
      </c>
      <c r="AG400" s="30">
        <v>229</v>
      </c>
      <c r="AH400" s="31">
        <f t="shared" si="324"/>
        <v>462</v>
      </c>
      <c r="AJ400" s="20">
        <f>+SUM(AE389:AE400)</f>
        <v>26471</v>
      </c>
    </row>
    <row r="401" spans="1:37" s="41" customFormat="1" x14ac:dyDescent="0.2">
      <c r="A401" s="23">
        <v>41275</v>
      </c>
      <c r="B401" s="25">
        <f t="shared" si="329"/>
        <v>40834</v>
      </c>
      <c r="C401" s="25">
        <f t="shared" si="329"/>
        <v>36485</v>
      </c>
      <c r="D401" s="26">
        <f t="shared" si="329"/>
        <v>77319</v>
      </c>
      <c r="E401" s="25">
        <v>7700</v>
      </c>
      <c r="F401" s="25">
        <v>7682</v>
      </c>
      <c r="G401" s="26">
        <f t="shared" si="315"/>
        <v>15382</v>
      </c>
      <c r="H401" s="25">
        <v>807</v>
      </c>
      <c r="I401" s="25">
        <v>811</v>
      </c>
      <c r="J401" s="26">
        <f t="shared" si="316"/>
        <v>1618</v>
      </c>
      <c r="K401" s="25">
        <v>1735</v>
      </c>
      <c r="L401" s="25">
        <v>1670</v>
      </c>
      <c r="M401" s="26">
        <f t="shared" si="327"/>
        <v>3405</v>
      </c>
      <c r="N401" s="25">
        <v>2199</v>
      </c>
      <c r="O401" s="25">
        <v>1996</v>
      </c>
      <c r="P401" s="26">
        <f t="shared" si="318"/>
        <v>4195</v>
      </c>
      <c r="Q401" s="25">
        <v>23728</v>
      </c>
      <c r="R401" s="25">
        <v>19072</v>
      </c>
      <c r="S401" s="26">
        <f t="shared" si="319"/>
        <v>42800</v>
      </c>
      <c r="T401" s="25">
        <v>729</v>
      </c>
      <c r="U401" s="25">
        <v>819</v>
      </c>
      <c r="V401" s="26">
        <f t="shared" si="320"/>
        <v>1548</v>
      </c>
      <c r="W401" s="25">
        <v>880</v>
      </c>
      <c r="X401" s="25">
        <v>831</v>
      </c>
      <c r="Y401" s="26">
        <f t="shared" si="321"/>
        <v>1711</v>
      </c>
      <c r="Z401" s="25">
        <v>2056</v>
      </c>
      <c r="AA401" s="25">
        <v>2533</v>
      </c>
      <c r="AB401" s="26">
        <f t="shared" si="322"/>
        <v>4589</v>
      </c>
      <c r="AC401" s="25">
        <v>813</v>
      </c>
      <c r="AD401" s="25">
        <v>876</v>
      </c>
      <c r="AE401" s="26">
        <f t="shared" si="323"/>
        <v>1689</v>
      </c>
      <c r="AF401" s="25">
        <v>187</v>
      </c>
      <c r="AG401" s="25">
        <v>195</v>
      </c>
      <c r="AH401" s="26">
        <f t="shared" si="324"/>
        <v>382</v>
      </c>
    </row>
    <row r="402" spans="1:37" s="41" customFormat="1" x14ac:dyDescent="0.2">
      <c r="A402" s="23">
        <v>41306</v>
      </c>
      <c r="B402" s="24">
        <f t="shared" si="329"/>
        <v>42168</v>
      </c>
      <c r="C402" s="25">
        <f t="shared" si="329"/>
        <v>41401</v>
      </c>
      <c r="D402" s="26">
        <f t="shared" si="329"/>
        <v>83569</v>
      </c>
      <c r="E402" s="25">
        <v>7798</v>
      </c>
      <c r="F402" s="25">
        <v>7075</v>
      </c>
      <c r="G402" s="26">
        <f t="shared" si="315"/>
        <v>14873</v>
      </c>
      <c r="H402" s="25">
        <v>791</v>
      </c>
      <c r="I402" s="25">
        <v>773</v>
      </c>
      <c r="J402" s="26">
        <f t="shared" si="316"/>
        <v>1564</v>
      </c>
      <c r="K402" s="25">
        <v>1737</v>
      </c>
      <c r="L402" s="25">
        <v>1584</v>
      </c>
      <c r="M402" s="26">
        <f t="shared" si="327"/>
        <v>3321</v>
      </c>
      <c r="N402" s="25">
        <v>2233</v>
      </c>
      <c r="O402" s="25">
        <v>1952</v>
      </c>
      <c r="P402" s="26">
        <f t="shared" si="318"/>
        <v>4185</v>
      </c>
      <c r="Q402" s="25">
        <v>24991</v>
      </c>
      <c r="R402" s="25">
        <v>24897</v>
      </c>
      <c r="S402" s="26">
        <f t="shared" si="319"/>
        <v>49888</v>
      </c>
      <c r="T402" s="25">
        <v>841</v>
      </c>
      <c r="U402" s="25">
        <v>770</v>
      </c>
      <c r="V402" s="26">
        <f t="shared" si="320"/>
        <v>1611</v>
      </c>
      <c r="W402" s="25">
        <v>847</v>
      </c>
      <c r="X402" s="25">
        <v>918</v>
      </c>
      <c r="Y402" s="26">
        <f t="shared" si="321"/>
        <v>1765</v>
      </c>
      <c r="Z402" s="25">
        <v>1909</v>
      </c>
      <c r="AA402" s="25">
        <v>2317</v>
      </c>
      <c r="AB402" s="26">
        <f t="shared" si="322"/>
        <v>4226</v>
      </c>
      <c r="AC402" s="25">
        <v>834</v>
      </c>
      <c r="AD402" s="25">
        <v>915</v>
      </c>
      <c r="AE402" s="26">
        <f t="shared" si="323"/>
        <v>1749</v>
      </c>
      <c r="AF402" s="25">
        <v>187</v>
      </c>
      <c r="AG402" s="25">
        <v>200</v>
      </c>
      <c r="AH402" s="26">
        <f t="shared" si="324"/>
        <v>387</v>
      </c>
    </row>
    <row r="403" spans="1:37" s="41" customFormat="1" x14ac:dyDescent="0.2">
      <c r="A403" s="23">
        <v>41334</v>
      </c>
      <c r="B403" s="24">
        <f t="shared" si="329"/>
        <v>46713</v>
      </c>
      <c r="C403" s="25">
        <f t="shared" si="329"/>
        <v>43765</v>
      </c>
      <c r="D403" s="26">
        <f t="shared" si="329"/>
        <v>90478</v>
      </c>
      <c r="E403" s="25">
        <v>9300</v>
      </c>
      <c r="F403" s="25">
        <v>9071</v>
      </c>
      <c r="G403" s="26">
        <f t="shared" si="315"/>
        <v>18371</v>
      </c>
      <c r="H403" s="25">
        <v>839</v>
      </c>
      <c r="I403" s="25">
        <v>1014</v>
      </c>
      <c r="J403" s="26">
        <f t="shared" si="316"/>
        <v>1853</v>
      </c>
      <c r="K403" s="25">
        <v>1849</v>
      </c>
      <c r="L403" s="25">
        <v>1716</v>
      </c>
      <c r="M403" s="26">
        <f t="shared" si="327"/>
        <v>3565</v>
      </c>
      <c r="N403" s="25">
        <v>2563</v>
      </c>
      <c r="O403" s="25">
        <v>2274</v>
      </c>
      <c r="P403" s="26">
        <f t="shared" si="318"/>
        <v>4837</v>
      </c>
      <c r="Q403" s="25">
        <v>26908</v>
      </c>
      <c r="R403" s="25">
        <v>23759</v>
      </c>
      <c r="S403" s="26">
        <f t="shared" si="319"/>
        <v>50667</v>
      </c>
      <c r="T403" s="25">
        <v>1001</v>
      </c>
      <c r="U403" s="25">
        <v>934</v>
      </c>
      <c r="V403" s="26">
        <f t="shared" si="320"/>
        <v>1935</v>
      </c>
      <c r="W403" s="25">
        <v>947</v>
      </c>
      <c r="X403" s="25">
        <v>970</v>
      </c>
      <c r="Y403" s="26">
        <f t="shared" si="321"/>
        <v>1917</v>
      </c>
      <c r="Z403" s="25">
        <v>2195</v>
      </c>
      <c r="AA403" s="25">
        <v>2812</v>
      </c>
      <c r="AB403" s="26">
        <f t="shared" si="322"/>
        <v>5007</v>
      </c>
      <c r="AC403" s="25">
        <v>941</v>
      </c>
      <c r="AD403" s="25">
        <v>1044</v>
      </c>
      <c r="AE403" s="26">
        <f t="shared" si="323"/>
        <v>1985</v>
      </c>
      <c r="AF403" s="25">
        <v>170</v>
      </c>
      <c r="AG403" s="25">
        <v>171</v>
      </c>
      <c r="AH403" s="26">
        <f t="shared" si="324"/>
        <v>341</v>
      </c>
    </row>
    <row r="404" spans="1:37" s="41" customFormat="1" x14ac:dyDescent="0.2">
      <c r="A404" s="23">
        <v>41365</v>
      </c>
      <c r="B404" s="24">
        <f t="shared" si="329"/>
        <v>26782</v>
      </c>
      <c r="C404" s="25">
        <f t="shared" si="329"/>
        <v>26553</v>
      </c>
      <c r="D404" s="26">
        <f t="shared" si="329"/>
        <v>53335</v>
      </c>
      <c r="E404" s="25">
        <v>8139</v>
      </c>
      <c r="F404" s="25">
        <v>8208</v>
      </c>
      <c r="G404" s="26">
        <f t="shared" si="315"/>
        <v>16347</v>
      </c>
      <c r="H404" s="25">
        <v>849</v>
      </c>
      <c r="I404" s="25">
        <v>831</v>
      </c>
      <c r="J404" s="26">
        <f t="shared" si="316"/>
        <v>1680</v>
      </c>
      <c r="K404" s="25">
        <v>1819</v>
      </c>
      <c r="L404" s="25">
        <v>1820</v>
      </c>
      <c r="M404" s="26">
        <f t="shared" si="327"/>
        <v>3639</v>
      </c>
      <c r="N404" s="25">
        <v>2545</v>
      </c>
      <c r="O404" s="25">
        <v>2292</v>
      </c>
      <c r="P404" s="26">
        <f t="shared" si="318"/>
        <v>4837</v>
      </c>
      <c r="Q404" s="25">
        <v>8220</v>
      </c>
      <c r="R404" s="25">
        <v>7524</v>
      </c>
      <c r="S404" s="26">
        <f t="shared" si="319"/>
        <v>15744</v>
      </c>
      <c r="T404" s="25">
        <v>962</v>
      </c>
      <c r="U404" s="25">
        <v>890</v>
      </c>
      <c r="V404" s="26">
        <f t="shared" si="320"/>
        <v>1852</v>
      </c>
      <c r="W404" s="25">
        <v>913</v>
      </c>
      <c r="X404" s="25">
        <v>969</v>
      </c>
      <c r="Y404" s="26">
        <f t="shared" si="321"/>
        <v>1882</v>
      </c>
      <c r="Z404" s="25">
        <v>2158</v>
      </c>
      <c r="AA404" s="25">
        <v>2797</v>
      </c>
      <c r="AB404" s="26">
        <f t="shared" si="322"/>
        <v>4955</v>
      </c>
      <c r="AC404" s="25">
        <v>1000</v>
      </c>
      <c r="AD404" s="25">
        <v>1027</v>
      </c>
      <c r="AE404" s="26">
        <f t="shared" si="323"/>
        <v>2027</v>
      </c>
      <c r="AF404" s="25">
        <v>177</v>
      </c>
      <c r="AG404" s="25">
        <v>195</v>
      </c>
      <c r="AH404" s="26">
        <f t="shared" si="324"/>
        <v>372</v>
      </c>
    </row>
    <row r="405" spans="1:37" s="41" customFormat="1" x14ac:dyDescent="0.2">
      <c r="A405" s="23">
        <v>41395</v>
      </c>
      <c r="B405" s="24">
        <f t="shared" si="329"/>
        <v>31914</v>
      </c>
      <c r="C405" s="25">
        <f t="shared" si="329"/>
        <v>34443</v>
      </c>
      <c r="D405" s="26">
        <f t="shared" si="329"/>
        <v>66357</v>
      </c>
      <c r="E405" s="25">
        <v>8730</v>
      </c>
      <c r="F405" s="25">
        <v>8713</v>
      </c>
      <c r="G405" s="26">
        <f t="shared" si="315"/>
        <v>17443</v>
      </c>
      <c r="H405" s="25">
        <v>983</v>
      </c>
      <c r="I405" s="25">
        <v>1105</v>
      </c>
      <c r="J405" s="26">
        <f t="shared" si="316"/>
        <v>2088</v>
      </c>
      <c r="K405" s="25">
        <v>2434</v>
      </c>
      <c r="L405" s="25">
        <v>2547</v>
      </c>
      <c r="M405" s="26">
        <f t="shared" si="327"/>
        <v>4981</v>
      </c>
      <c r="N405" s="25">
        <v>2314</v>
      </c>
      <c r="O405" s="25">
        <v>1965</v>
      </c>
      <c r="P405" s="26">
        <f t="shared" si="318"/>
        <v>4279</v>
      </c>
      <c r="Q405" s="25">
        <v>11782</v>
      </c>
      <c r="R405" s="25">
        <v>13865</v>
      </c>
      <c r="S405" s="26">
        <f t="shared" si="319"/>
        <v>25647</v>
      </c>
      <c r="T405" s="25">
        <v>953</v>
      </c>
      <c r="U405" s="25">
        <v>964</v>
      </c>
      <c r="V405" s="26">
        <f t="shared" si="320"/>
        <v>1917</v>
      </c>
      <c r="W405" s="25">
        <v>1115</v>
      </c>
      <c r="X405" s="25">
        <v>1173</v>
      </c>
      <c r="Y405" s="26">
        <f t="shared" si="321"/>
        <v>2288</v>
      </c>
      <c r="Z405" s="25">
        <v>2188</v>
      </c>
      <c r="AA405" s="25">
        <v>2581</v>
      </c>
      <c r="AB405" s="26">
        <f t="shared" si="322"/>
        <v>4769</v>
      </c>
      <c r="AC405" s="25">
        <v>1182</v>
      </c>
      <c r="AD405" s="25">
        <v>1309</v>
      </c>
      <c r="AE405" s="26">
        <f t="shared" si="323"/>
        <v>2491</v>
      </c>
      <c r="AF405" s="25">
        <v>233</v>
      </c>
      <c r="AG405" s="25">
        <v>221</v>
      </c>
      <c r="AH405" s="26">
        <f t="shared" si="324"/>
        <v>454</v>
      </c>
    </row>
    <row r="406" spans="1:37" s="41" customFormat="1" x14ac:dyDescent="0.2">
      <c r="A406" s="23">
        <v>41426</v>
      </c>
      <c r="B406" s="24">
        <f t="shared" ref="B406:D421" si="330">+SUM(E406,H406,K406,N406,Q406,T406,W406,Z406,AC406,AF406)</f>
        <v>50632</v>
      </c>
      <c r="C406" s="25">
        <f t="shared" si="330"/>
        <v>57362</v>
      </c>
      <c r="D406" s="26">
        <f t="shared" si="330"/>
        <v>107994</v>
      </c>
      <c r="E406" s="25">
        <v>8443</v>
      </c>
      <c r="F406" s="25">
        <v>8760</v>
      </c>
      <c r="G406" s="26">
        <f t="shared" ref="G406:G436" si="331">F406+E406</f>
        <v>17203</v>
      </c>
      <c r="H406" s="25">
        <v>1064</v>
      </c>
      <c r="I406" s="25">
        <v>1024</v>
      </c>
      <c r="J406" s="26">
        <f t="shared" ref="J406:J436" si="332">I406+H406</f>
        <v>2088</v>
      </c>
      <c r="K406" s="25">
        <v>3432</v>
      </c>
      <c r="L406" s="25">
        <v>3951</v>
      </c>
      <c r="M406" s="26">
        <f t="shared" si="327"/>
        <v>7383</v>
      </c>
      <c r="N406" s="25">
        <v>2379</v>
      </c>
      <c r="O406" s="25">
        <v>2012</v>
      </c>
      <c r="P406" s="26">
        <f t="shared" ref="P406:P436" si="333">O406+N406</f>
        <v>4391</v>
      </c>
      <c r="Q406" s="25">
        <v>29440</v>
      </c>
      <c r="R406" s="25">
        <v>34508</v>
      </c>
      <c r="S406" s="26">
        <f t="shared" ref="S406:S436" si="334">R406+Q406</f>
        <v>63948</v>
      </c>
      <c r="T406" s="25">
        <v>1089</v>
      </c>
      <c r="U406" s="25">
        <v>1021</v>
      </c>
      <c r="V406" s="26">
        <f t="shared" ref="V406:V436" si="335">U406+T406</f>
        <v>2110</v>
      </c>
      <c r="W406" s="25">
        <v>1259</v>
      </c>
      <c r="X406" s="25">
        <v>1546</v>
      </c>
      <c r="Y406" s="26">
        <f t="shared" ref="Y406:Y436" si="336">X406+W406</f>
        <v>2805</v>
      </c>
      <c r="Z406" s="25">
        <v>1856</v>
      </c>
      <c r="AA406" s="25">
        <v>2642</v>
      </c>
      <c r="AB406" s="26">
        <f t="shared" ref="AB406:AB436" si="337">AA406+Z406</f>
        <v>4498</v>
      </c>
      <c r="AC406" s="25">
        <v>1418</v>
      </c>
      <c r="AD406" s="25">
        <v>1582</v>
      </c>
      <c r="AE406" s="26">
        <f t="shared" ref="AE406:AE436" si="338">AD406+AC406</f>
        <v>3000</v>
      </c>
      <c r="AF406" s="25">
        <v>252</v>
      </c>
      <c r="AG406" s="25">
        <v>316</v>
      </c>
      <c r="AH406" s="26">
        <f t="shared" ref="AH406:AH436" si="339">AG406+AF406</f>
        <v>568</v>
      </c>
    </row>
    <row r="407" spans="1:37" s="41" customFormat="1" x14ac:dyDescent="0.2">
      <c r="A407" s="23">
        <v>41456</v>
      </c>
      <c r="B407" s="24">
        <f t="shared" si="330"/>
        <v>69325</v>
      </c>
      <c r="C407" s="25">
        <f t="shared" si="330"/>
        <v>71940</v>
      </c>
      <c r="D407" s="26">
        <f t="shared" si="330"/>
        <v>141265</v>
      </c>
      <c r="E407" s="25">
        <v>8484</v>
      </c>
      <c r="F407" s="25">
        <v>8640</v>
      </c>
      <c r="G407" s="26">
        <f t="shared" si="331"/>
        <v>17124</v>
      </c>
      <c r="H407" s="25">
        <v>1050</v>
      </c>
      <c r="I407" s="25">
        <v>1119</v>
      </c>
      <c r="J407" s="26">
        <f t="shared" si="332"/>
        <v>2169</v>
      </c>
      <c r="K407" s="25">
        <v>4461</v>
      </c>
      <c r="L407" s="25">
        <v>4155</v>
      </c>
      <c r="M407" s="26">
        <f t="shared" si="327"/>
        <v>8616</v>
      </c>
      <c r="N407" s="25">
        <v>2274</v>
      </c>
      <c r="O407" s="25">
        <v>1951</v>
      </c>
      <c r="P407" s="26">
        <f t="shared" si="333"/>
        <v>4225</v>
      </c>
      <c r="Q407" s="25">
        <v>46592</v>
      </c>
      <c r="R407" s="25">
        <v>49078</v>
      </c>
      <c r="S407" s="26">
        <f t="shared" si="334"/>
        <v>95670</v>
      </c>
      <c r="T407" s="25">
        <v>1078</v>
      </c>
      <c r="U407" s="25">
        <v>1009</v>
      </c>
      <c r="V407" s="26">
        <f t="shared" si="335"/>
        <v>2087</v>
      </c>
      <c r="W407" s="25">
        <v>1493</v>
      </c>
      <c r="X407" s="25">
        <v>1465</v>
      </c>
      <c r="Y407" s="26">
        <f t="shared" si="336"/>
        <v>2958</v>
      </c>
      <c r="Z407" s="25">
        <v>1896</v>
      </c>
      <c r="AA407" s="25">
        <v>2573</v>
      </c>
      <c r="AB407" s="26">
        <f t="shared" si="337"/>
        <v>4469</v>
      </c>
      <c r="AC407" s="25">
        <v>1642</v>
      </c>
      <c r="AD407" s="25">
        <v>1597</v>
      </c>
      <c r="AE407" s="26">
        <f t="shared" si="338"/>
        <v>3239</v>
      </c>
      <c r="AF407" s="25">
        <v>355</v>
      </c>
      <c r="AG407" s="25">
        <v>353</v>
      </c>
      <c r="AH407" s="26">
        <f t="shared" si="339"/>
        <v>708</v>
      </c>
    </row>
    <row r="408" spans="1:37" s="41" customFormat="1" x14ac:dyDescent="0.2">
      <c r="A408" s="23">
        <v>41487</v>
      </c>
      <c r="B408" s="24">
        <f t="shared" si="330"/>
        <v>72000</v>
      </c>
      <c r="C408" s="25">
        <f t="shared" si="330"/>
        <v>69884</v>
      </c>
      <c r="D408" s="26">
        <f t="shared" si="330"/>
        <v>141884</v>
      </c>
      <c r="E408" s="25">
        <v>8167</v>
      </c>
      <c r="F408" s="25">
        <v>8088</v>
      </c>
      <c r="G408" s="26">
        <f t="shared" si="331"/>
        <v>16255</v>
      </c>
      <c r="H408" s="25">
        <v>1032</v>
      </c>
      <c r="I408" s="25">
        <v>1038</v>
      </c>
      <c r="J408" s="26">
        <f t="shared" si="332"/>
        <v>2070</v>
      </c>
      <c r="K408" s="25">
        <v>3943</v>
      </c>
      <c r="L408" s="25">
        <v>3759</v>
      </c>
      <c r="M408" s="26">
        <f t="shared" si="327"/>
        <v>7702</v>
      </c>
      <c r="N408" s="25">
        <v>2533</v>
      </c>
      <c r="O408" s="25">
        <v>2087</v>
      </c>
      <c r="P408" s="26">
        <f t="shared" si="333"/>
        <v>4620</v>
      </c>
      <c r="Q408" s="25">
        <v>49991</v>
      </c>
      <c r="R408" s="25">
        <v>48295</v>
      </c>
      <c r="S408" s="26">
        <f t="shared" si="334"/>
        <v>98286</v>
      </c>
      <c r="T408" s="25">
        <v>1170</v>
      </c>
      <c r="U408" s="25">
        <v>1107</v>
      </c>
      <c r="V408" s="26">
        <f t="shared" si="335"/>
        <v>2277</v>
      </c>
      <c r="W408" s="25">
        <v>1474</v>
      </c>
      <c r="X408" s="25">
        <v>1300</v>
      </c>
      <c r="Y408" s="26">
        <f t="shared" si="336"/>
        <v>2774</v>
      </c>
      <c r="Z408" s="25">
        <v>1838</v>
      </c>
      <c r="AA408" s="25">
        <v>2328</v>
      </c>
      <c r="AB408" s="26">
        <f t="shared" si="337"/>
        <v>4166</v>
      </c>
      <c r="AC408" s="25">
        <v>1546</v>
      </c>
      <c r="AD408" s="25">
        <v>1586</v>
      </c>
      <c r="AE408" s="26">
        <f t="shared" si="338"/>
        <v>3132</v>
      </c>
      <c r="AF408" s="25">
        <v>306</v>
      </c>
      <c r="AG408" s="25">
        <v>296</v>
      </c>
      <c r="AH408" s="26">
        <f t="shared" si="339"/>
        <v>602</v>
      </c>
    </row>
    <row r="409" spans="1:37" s="41" customFormat="1" x14ac:dyDescent="0.2">
      <c r="A409" s="23">
        <v>41518</v>
      </c>
      <c r="B409" s="24">
        <f t="shared" si="330"/>
        <v>52046</v>
      </c>
      <c r="C409" s="25">
        <f t="shared" si="330"/>
        <v>43543</v>
      </c>
      <c r="D409" s="26">
        <f t="shared" si="330"/>
        <v>95589</v>
      </c>
      <c r="E409" s="25">
        <v>6960</v>
      </c>
      <c r="F409" s="25">
        <v>7208</v>
      </c>
      <c r="G409" s="26">
        <f t="shared" si="331"/>
        <v>14168</v>
      </c>
      <c r="H409" s="25">
        <v>915</v>
      </c>
      <c r="I409" s="25">
        <v>934</v>
      </c>
      <c r="J409" s="26">
        <f t="shared" si="332"/>
        <v>1849</v>
      </c>
      <c r="K409" s="25">
        <v>2751</v>
      </c>
      <c r="L409" s="25">
        <v>2554</v>
      </c>
      <c r="M409" s="26">
        <f t="shared" si="327"/>
        <v>5305</v>
      </c>
      <c r="N409" s="25">
        <v>2248</v>
      </c>
      <c r="O409" s="25">
        <v>1972</v>
      </c>
      <c r="P409" s="26">
        <f t="shared" si="333"/>
        <v>4220</v>
      </c>
      <c r="Q409" s="25">
        <v>33588</v>
      </c>
      <c r="R409" s="25">
        <v>24903</v>
      </c>
      <c r="S409" s="26">
        <f t="shared" si="334"/>
        <v>58491</v>
      </c>
      <c r="T409" s="25">
        <v>1168</v>
      </c>
      <c r="U409" s="25">
        <v>1142</v>
      </c>
      <c r="V409" s="26">
        <f t="shared" si="335"/>
        <v>2310</v>
      </c>
      <c r="W409" s="25">
        <v>1160</v>
      </c>
      <c r="X409" s="25">
        <v>1184</v>
      </c>
      <c r="Y409" s="26">
        <f t="shared" si="336"/>
        <v>2344</v>
      </c>
      <c r="Z409" s="25">
        <v>1730</v>
      </c>
      <c r="AA409" s="25">
        <v>2227</v>
      </c>
      <c r="AB409" s="26">
        <f t="shared" si="337"/>
        <v>3957</v>
      </c>
      <c r="AC409" s="25">
        <v>1273</v>
      </c>
      <c r="AD409" s="25">
        <v>1175</v>
      </c>
      <c r="AE409" s="26">
        <f t="shared" si="338"/>
        <v>2448</v>
      </c>
      <c r="AF409" s="25">
        <v>253</v>
      </c>
      <c r="AG409" s="25">
        <v>244</v>
      </c>
      <c r="AH409" s="26">
        <f t="shared" si="339"/>
        <v>497</v>
      </c>
    </row>
    <row r="410" spans="1:37" s="41" customFormat="1" x14ac:dyDescent="0.2">
      <c r="A410" s="23">
        <v>41548</v>
      </c>
      <c r="B410" s="24">
        <f t="shared" si="330"/>
        <v>32380</v>
      </c>
      <c r="C410" s="25">
        <f t="shared" si="330"/>
        <v>28773</v>
      </c>
      <c r="D410" s="26">
        <f t="shared" si="330"/>
        <v>61153</v>
      </c>
      <c r="E410" s="25">
        <v>7658</v>
      </c>
      <c r="F410" s="25">
        <v>7225</v>
      </c>
      <c r="G410" s="26">
        <f t="shared" si="331"/>
        <v>14883</v>
      </c>
      <c r="H410" s="25">
        <v>1008</v>
      </c>
      <c r="I410" s="25">
        <v>960</v>
      </c>
      <c r="J410" s="26">
        <f t="shared" si="332"/>
        <v>1968</v>
      </c>
      <c r="K410" s="25">
        <v>2355</v>
      </c>
      <c r="L410" s="25">
        <v>2149</v>
      </c>
      <c r="M410" s="26">
        <f t="shared" si="327"/>
        <v>4504</v>
      </c>
      <c r="N410" s="25">
        <v>2368</v>
      </c>
      <c r="O410" s="25">
        <v>1976</v>
      </c>
      <c r="P410" s="26">
        <f t="shared" si="333"/>
        <v>4344</v>
      </c>
      <c r="Q410" s="25">
        <v>13229</v>
      </c>
      <c r="R410" s="25">
        <v>10478</v>
      </c>
      <c r="S410" s="26">
        <f t="shared" si="334"/>
        <v>23707</v>
      </c>
      <c r="T410" s="25">
        <v>1175</v>
      </c>
      <c r="U410" s="25">
        <v>1047</v>
      </c>
      <c r="V410" s="26">
        <f t="shared" si="335"/>
        <v>2222</v>
      </c>
      <c r="W410" s="25">
        <v>1246</v>
      </c>
      <c r="X410" s="25">
        <v>1205</v>
      </c>
      <c r="Y410" s="26">
        <f t="shared" si="336"/>
        <v>2451</v>
      </c>
      <c r="Z410" s="25">
        <v>1879</v>
      </c>
      <c r="AA410" s="25">
        <v>2352</v>
      </c>
      <c r="AB410" s="26">
        <f t="shared" si="337"/>
        <v>4231</v>
      </c>
      <c r="AC410" s="25">
        <v>1202</v>
      </c>
      <c r="AD410" s="25">
        <v>1118</v>
      </c>
      <c r="AE410" s="26">
        <f t="shared" si="338"/>
        <v>2320</v>
      </c>
      <c r="AF410" s="25">
        <v>260</v>
      </c>
      <c r="AG410" s="25">
        <v>263</v>
      </c>
      <c r="AH410" s="26">
        <f t="shared" si="339"/>
        <v>523</v>
      </c>
    </row>
    <row r="411" spans="1:37" s="41" customFormat="1" x14ac:dyDescent="0.2">
      <c r="A411" s="23">
        <v>41579</v>
      </c>
      <c r="B411" s="24">
        <f t="shared" si="330"/>
        <v>25465</v>
      </c>
      <c r="C411" s="25">
        <f t="shared" si="330"/>
        <v>24995</v>
      </c>
      <c r="D411" s="26">
        <f t="shared" si="330"/>
        <v>50460</v>
      </c>
      <c r="E411" s="25">
        <v>7950</v>
      </c>
      <c r="F411" s="25">
        <v>7771</v>
      </c>
      <c r="G411" s="26">
        <f t="shared" si="331"/>
        <v>15721</v>
      </c>
      <c r="H411" s="25">
        <v>776</v>
      </c>
      <c r="I411" s="25">
        <v>795</v>
      </c>
      <c r="J411" s="26">
        <f t="shared" si="332"/>
        <v>1571</v>
      </c>
      <c r="K411" s="25">
        <v>2143</v>
      </c>
      <c r="L411" s="25">
        <v>2032</v>
      </c>
      <c r="M411" s="26">
        <f t="shared" si="327"/>
        <v>4175</v>
      </c>
      <c r="N411" s="25">
        <v>2320</v>
      </c>
      <c r="O411" s="25">
        <v>1932</v>
      </c>
      <c r="P411" s="26">
        <f t="shared" si="333"/>
        <v>4252</v>
      </c>
      <c r="Q411" s="25">
        <v>7269</v>
      </c>
      <c r="R411" s="25">
        <v>7156</v>
      </c>
      <c r="S411" s="26">
        <f t="shared" si="334"/>
        <v>14425</v>
      </c>
      <c r="T411" s="25">
        <v>1031</v>
      </c>
      <c r="U411" s="25">
        <v>972</v>
      </c>
      <c r="V411" s="26">
        <f t="shared" si="335"/>
        <v>2003</v>
      </c>
      <c r="W411" s="25">
        <v>1003</v>
      </c>
      <c r="X411" s="25">
        <v>887</v>
      </c>
      <c r="Y411" s="26">
        <f t="shared" si="336"/>
        <v>1890</v>
      </c>
      <c r="Z411" s="25">
        <v>1765</v>
      </c>
      <c r="AA411" s="25">
        <v>2284</v>
      </c>
      <c r="AB411" s="26">
        <f t="shared" si="337"/>
        <v>4049</v>
      </c>
      <c r="AC411" s="25">
        <v>986</v>
      </c>
      <c r="AD411" s="25">
        <v>953</v>
      </c>
      <c r="AE411" s="26">
        <f t="shared" si="338"/>
        <v>1939</v>
      </c>
      <c r="AF411" s="25">
        <v>222</v>
      </c>
      <c r="AG411" s="25">
        <v>213</v>
      </c>
      <c r="AH411" s="26">
        <f t="shared" si="339"/>
        <v>435</v>
      </c>
    </row>
    <row r="412" spans="1:37" s="38" customFormat="1" ht="12" thickBot="1" x14ac:dyDescent="0.25">
      <c r="A412" s="28">
        <v>41609</v>
      </c>
      <c r="B412" s="29">
        <f t="shared" si="330"/>
        <v>35503</v>
      </c>
      <c r="C412" s="30">
        <f t="shared" si="330"/>
        <v>43185</v>
      </c>
      <c r="D412" s="31">
        <f t="shared" si="330"/>
        <v>78688</v>
      </c>
      <c r="E412" s="29">
        <v>9299</v>
      </c>
      <c r="F412" s="30">
        <v>9315</v>
      </c>
      <c r="G412" s="31">
        <f t="shared" si="331"/>
        <v>18614</v>
      </c>
      <c r="H412" s="29">
        <v>663</v>
      </c>
      <c r="I412" s="30">
        <v>630</v>
      </c>
      <c r="J412" s="31">
        <f t="shared" si="332"/>
        <v>1293</v>
      </c>
      <c r="K412" s="29">
        <v>2350</v>
      </c>
      <c r="L412" s="30">
        <v>2286</v>
      </c>
      <c r="M412" s="31">
        <f t="shared" si="327"/>
        <v>4636</v>
      </c>
      <c r="N412" s="29">
        <v>2472</v>
      </c>
      <c r="O412" s="30">
        <v>1971</v>
      </c>
      <c r="P412" s="31">
        <f t="shared" si="333"/>
        <v>4443</v>
      </c>
      <c r="Q412" s="29">
        <v>14877</v>
      </c>
      <c r="R412" s="30">
        <v>22691</v>
      </c>
      <c r="S412" s="31">
        <f t="shared" si="334"/>
        <v>37568</v>
      </c>
      <c r="T412" s="29">
        <v>1205</v>
      </c>
      <c r="U412" s="30">
        <v>1003</v>
      </c>
      <c r="V412" s="31">
        <f t="shared" si="335"/>
        <v>2208</v>
      </c>
      <c r="W412" s="29">
        <v>1102</v>
      </c>
      <c r="X412" s="30">
        <v>1125</v>
      </c>
      <c r="Y412" s="31">
        <f t="shared" si="336"/>
        <v>2227</v>
      </c>
      <c r="Z412" s="29">
        <v>2109</v>
      </c>
      <c r="AA412" s="30">
        <v>2682</v>
      </c>
      <c r="AB412" s="31">
        <f t="shared" si="337"/>
        <v>4791</v>
      </c>
      <c r="AC412" s="29">
        <v>1219</v>
      </c>
      <c r="AD412" s="30">
        <v>1272</v>
      </c>
      <c r="AE412" s="31">
        <f t="shared" si="338"/>
        <v>2491</v>
      </c>
      <c r="AF412" s="29">
        <v>207</v>
      </c>
      <c r="AG412" s="30">
        <v>210</v>
      </c>
      <c r="AH412" s="31">
        <f t="shared" si="339"/>
        <v>417</v>
      </c>
      <c r="AJ412" s="20">
        <f>+SUM(AE401:AE412)</f>
        <v>28510</v>
      </c>
    </row>
    <row r="413" spans="1:37" s="41" customFormat="1" x14ac:dyDescent="0.2">
      <c r="A413" s="23">
        <v>41640</v>
      </c>
      <c r="B413" s="25">
        <f t="shared" si="330"/>
        <v>41973</v>
      </c>
      <c r="C413" s="25">
        <f t="shared" si="330"/>
        <v>38449</v>
      </c>
      <c r="D413" s="26">
        <f t="shared" si="330"/>
        <v>80422</v>
      </c>
      <c r="E413" s="25">
        <v>7270</v>
      </c>
      <c r="F413" s="25">
        <v>7413</v>
      </c>
      <c r="G413" s="26">
        <f t="shared" si="331"/>
        <v>14683</v>
      </c>
      <c r="H413" s="25">
        <v>505</v>
      </c>
      <c r="I413" s="25">
        <v>565</v>
      </c>
      <c r="J413" s="26">
        <f t="shared" si="332"/>
        <v>1070</v>
      </c>
      <c r="K413" s="25">
        <v>1815</v>
      </c>
      <c r="L413" s="25">
        <v>1690</v>
      </c>
      <c r="M413" s="26">
        <f t="shared" si="327"/>
        <v>3505</v>
      </c>
      <c r="N413" s="25">
        <v>2141</v>
      </c>
      <c r="O413" s="25">
        <v>1821</v>
      </c>
      <c r="P413" s="26">
        <f t="shared" si="333"/>
        <v>3962</v>
      </c>
      <c r="Q413" s="25">
        <v>26154</v>
      </c>
      <c r="R413" s="25">
        <v>22252</v>
      </c>
      <c r="S413" s="26">
        <f t="shared" si="334"/>
        <v>48406</v>
      </c>
      <c r="T413" s="25">
        <v>828</v>
      </c>
      <c r="U413" s="25">
        <v>1016</v>
      </c>
      <c r="V413" s="26">
        <f t="shared" si="335"/>
        <v>1844</v>
      </c>
      <c r="W413" s="25">
        <v>711</v>
      </c>
      <c r="X413" s="25">
        <v>716</v>
      </c>
      <c r="Y413" s="26">
        <f t="shared" si="336"/>
        <v>1427</v>
      </c>
      <c r="Z413" s="25">
        <v>1660</v>
      </c>
      <c r="AA413" s="25">
        <v>2135</v>
      </c>
      <c r="AB413" s="26">
        <f t="shared" si="337"/>
        <v>3795</v>
      </c>
      <c r="AC413" s="25">
        <v>761</v>
      </c>
      <c r="AD413" s="25">
        <v>686</v>
      </c>
      <c r="AE413" s="26">
        <f t="shared" si="338"/>
        <v>1447</v>
      </c>
      <c r="AF413" s="25">
        <v>128</v>
      </c>
      <c r="AG413" s="25">
        <v>155</v>
      </c>
      <c r="AH413" s="26">
        <f t="shared" si="339"/>
        <v>283</v>
      </c>
      <c r="AK413" s="71">
        <v>1660</v>
      </c>
    </row>
    <row r="414" spans="1:37" s="41" customFormat="1" x14ac:dyDescent="0.2">
      <c r="A414" s="43">
        <v>41671</v>
      </c>
      <c r="B414" s="24">
        <f t="shared" si="330"/>
        <v>42213</v>
      </c>
      <c r="C414" s="25">
        <f t="shared" si="330"/>
        <v>43218</v>
      </c>
      <c r="D414" s="26">
        <f t="shared" si="330"/>
        <v>85431</v>
      </c>
      <c r="E414" s="25">
        <v>7082</v>
      </c>
      <c r="F414" s="25">
        <v>6901</v>
      </c>
      <c r="G414" s="26">
        <f t="shared" si="331"/>
        <v>13983</v>
      </c>
      <c r="H414" s="25">
        <v>461</v>
      </c>
      <c r="I414" s="25">
        <v>442</v>
      </c>
      <c r="J414" s="26">
        <f t="shared" si="332"/>
        <v>903</v>
      </c>
      <c r="K414" s="25">
        <v>1671</v>
      </c>
      <c r="L414" s="25">
        <v>1489</v>
      </c>
      <c r="M414" s="26">
        <f t="shared" si="327"/>
        <v>3160</v>
      </c>
      <c r="N414" s="25">
        <v>2064</v>
      </c>
      <c r="O414" s="25">
        <v>1741</v>
      </c>
      <c r="P414" s="26">
        <f t="shared" si="333"/>
        <v>3805</v>
      </c>
      <c r="Q414" s="25">
        <v>27165</v>
      </c>
      <c r="R414" s="25">
        <v>28439</v>
      </c>
      <c r="S414" s="26">
        <f t="shared" si="334"/>
        <v>55604</v>
      </c>
      <c r="T414" s="25">
        <v>834</v>
      </c>
      <c r="U414" s="25">
        <v>766</v>
      </c>
      <c r="V414" s="26">
        <f t="shared" si="335"/>
        <v>1600</v>
      </c>
      <c r="W414" s="25">
        <v>562</v>
      </c>
      <c r="X414" s="25">
        <v>639</v>
      </c>
      <c r="Y414" s="26">
        <f t="shared" si="336"/>
        <v>1201</v>
      </c>
      <c r="Z414" s="25">
        <v>1646</v>
      </c>
      <c r="AA414" s="25">
        <v>2085</v>
      </c>
      <c r="AB414" s="26">
        <f t="shared" si="337"/>
        <v>3731</v>
      </c>
      <c r="AC414" s="25">
        <v>639</v>
      </c>
      <c r="AD414" s="25">
        <v>622</v>
      </c>
      <c r="AE414" s="26">
        <f t="shared" si="338"/>
        <v>1261</v>
      </c>
      <c r="AF414" s="25">
        <v>89</v>
      </c>
      <c r="AG414" s="25">
        <v>94</v>
      </c>
      <c r="AH414" s="26">
        <f t="shared" si="339"/>
        <v>183</v>
      </c>
      <c r="AK414" s="72">
        <v>1646</v>
      </c>
    </row>
    <row r="415" spans="1:37" s="41" customFormat="1" x14ac:dyDescent="0.2">
      <c r="A415" s="43">
        <v>41699</v>
      </c>
      <c r="B415" s="24">
        <f t="shared" si="330"/>
        <v>49732</v>
      </c>
      <c r="C415" s="25">
        <f t="shared" si="330"/>
        <v>47880</v>
      </c>
      <c r="D415" s="26">
        <f t="shared" si="330"/>
        <v>97612</v>
      </c>
      <c r="E415" s="25">
        <v>9021</v>
      </c>
      <c r="F415" s="25">
        <v>9073</v>
      </c>
      <c r="G415" s="26">
        <f t="shared" si="331"/>
        <v>18094</v>
      </c>
      <c r="H415" s="25">
        <v>411</v>
      </c>
      <c r="I415" s="25">
        <v>417</v>
      </c>
      <c r="J415" s="26">
        <f t="shared" si="332"/>
        <v>828</v>
      </c>
      <c r="K415" s="25">
        <v>2035</v>
      </c>
      <c r="L415" s="25">
        <v>2005</v>
      </c>
      <c r="M415" s="26">
        <f t="shared" si="327"/>
        <v>4040</v>
      </c>
      <c r="N415" s="25">
        <v>2210</v>
      </c>
      <c r="O415" s="25">
        <v>1886</v>
      </c>
      <c r="P415" s="26">
        <f t="shared" si="333"/>
        <v>4096</v>
      </c>
      <c r="Q415" s="25">
        <v>32118</v>
      </c>
      <c r="R415" s="25">
        <v>29777</v>
      </c>
      <c r="S415" s="26">
        <f t="shared" si="334"/>
        <v>61895</v>
      </c>
      <c r="T415" s="25">
        <v>979</v>
      </c>
      <c r="U415" s="25">
        <v>999</v>
      </c>
      <c r="V415" s="26">
        <f t="shared" si="335"/>
        <v>1978</v>
      </c>
      <c r="W415" s="25">
        <v>573</v>
      </c>
      <c r="X415" s="25">
        <v>597</v>
      </c>
      <c r="Y415" s="26">
        <f t="shared" si="336"/>
        <v>1170</v>
      </c>
      <c r="Z415" s="25">
        <v>1654</v>
      </c>
      <c r="AA415" s="25">
        <v>2346</v>
      </c>
      <c r="AB415" s="26">
        <f t="shared" si="337"/>
        <v>4000</v>
      </c>
      <c r="AC415" s="25">
        <v>665</v>
      </c>
      <c r="AD415" s="25">
        <v>727</v>
      </c>
      <c r="AE415" s="26">
        <f t="shared" si="338"/>
        <v>1392</v>
      </c>
      <c r="AF415" s="25">
        <v>66</v>
      </c>
      <c r="AG415" s="25">
        <v>53</v>
      </c>
      <c r="AH415" s="26">
        <f t="shared" si="339"/>
        <v>119</v>
      </c>
      <c r="AK415" s="73">
        <v>1654</v>
      </c>
    </row>
    <row r="416" spans="1:37" s="41" customFormat="1" x14ac:dyDescent="0.2">
      <c r="A416" s="43">
        <v>41730</v>
      </c>
      <c r="B416" s="24">
        <f t="shared" si="330"/>
        <v>25323</v>
      </c>
      <c r="C416" s="25">
        <f t="shared" si="330"/>
        <v>25367</v>
      </c>
      <c r="D416" s="26">
        <f t="shared" si="330"/>
        <v>50690</v>
      </c>
      <c r="E416" s="25">
        <v>8184</v>
      </c>
      <c r="F416" s="25">
        <v>8255</v>
      </c>
      <c r="G416" s="26">
        <f t="shared" si="331"/>
        <v>16439</v>
      </c>
      <c r="H416" s="25">
        <v>287</v>
      </c>
      <c r="I416" s="25">
        <v>310</v>
      </c>
      <c r="J416" s="26">
        <f t="shared" si="332"/>
        <v>597</v>
      </c>
      <c r="K416" s="25">
        <f>1142+957</f>
        <v>2099</v>
      </c>
      <c r="L416" s="25">
        <f>1092+1067</f>
        <v>2159</v>
      </c>
      <c r="M416" s="26">
        <f t="shared" si="327"/>
        <v>4258</v>
      </c>
      <c r="N416" s="25">
        <v>2514</v>
      </c>
      <c r="O416" s="25">
        <v>2116</v>
      </c>
      <c r="P416" s="26">
        <f t="shared" si="333"/>
        <v>4630</v>
      </c>
      <c r="Q416" s="25">
        <v>8040</v>
      </c>
      <c r="R416" s="25">
        <v>7476</v>
      </c>
      <c r="S416" s="26">
        <f t="shared" si="334"/>
        <v>15516</v>
      </c>
      <c r="T416" s="25">
        <v>921</v>
      </c>
      <c r="U416" s="25">
        <v>903</v>
      </c>
      <c r="V416" s="26">
        <f t="shared" si="335"/>
        <v>1824</v>
      </c>
      <c r="W416" s="25">
        <v>627</v>
      </c>
      <c r="X416" s="25">
        <v>675</v>
      </c>
      <c r="Y416" s="26">
        <f t="shared" si="336"/>
        <v>1302</v>
      </c>
      <c r="Z416" s="25">
        <f>1159+666</f>
        <v>1825</v>
      </c>
      <c r="AA416" s="25">
        <f>1120+1490</f>
        <v>2610</v>
      </c>
      <c r="AB416" s="26">
        <f t="shared" si="337"/>
        <v>4435</v>
      </c>
      <c r="AC416" s="25">
        <v>775</v>
      </c>
      <c r="AD416" s="25">
        <v>831</v>
      </c>
      <c r="AE416" s="26">
        <f t="shared" si="338"/>
        <v>1606</v>
      </c>
      <c r="AF416" s="25">
        <v>51</v>
      </c>
      <c r="AG416" s="25">
        <v>32</v>
      </c>
      <c r="AH416" s="26">
        <f t="shared" si="339"/>
        <v>83</v>
      </c>
      <c r="AK416" s="72">
        <v>1825</v>
      </c>
    </row>
    <row r="417" spans="1:37" s="41" customFormat="1" x14ac:dyDescent="0.2">
      <c r="A417" s="43">
        <v>41760</v>
      </c>
      <c r="B417" s="24">
        <f t="shared" si="330"/>
        <v>31567</v>
      </c>
      <c r="C417" s="25">
        <f t="shared" si="330"/>
        <v>34271</v>
      </c>
      <c r="D417" s="26">
        <f t="shared" si="330"/>
        <v>65838</v>
      </c>
      <c r="E417" s="25">
        <v>8918</v>
      </c>
      <c r="F417" s="25">
        <v>8647</v>
      </c>
      <c r="G417" s="26">
        <f t="shared" si="331"/>
        <v>17565</v>
      </c>
      <c r="H417" s="25">
        <v>328</v>
      </c>
      <c r="I417" s="25">
        <v>341</v>
      </c>
      <c r="J417" s="26">
        <f t="shared" si="332"/>
        <v>669</v>
      </c>
      <c r="K417" s="25">
        <v>2435</v>
      </c>
      <c r="L417" s="25">
        <v>2563</v>
      </c>
      <c r="M417" s="26">
        <f t="shared" si="327"/>
        <v>4998</v>
      </c>
      <c r="N417" s="25">
        <v>2304</v>
      </c>
      <c r="O417" s="25">
        <v>2043</v>
      </c>
      <c r="P417" s="26">
        <f t="shared" si="333"/>
        <v>4347</v>
      </c>
      <c r="Q417" s="25">
        <v>13089</v>
      </c>
      <c r="R417" s="25">
        <v>15510</v>
      </c>
      <c r="S417" s="26">
        <f t="shared" si="334"/>
        <v>28599</v>
      </c>
      <c r="T417" s="25">
        <v>1049</v>
      </c>
      <c r="U417" s="25">
        <v>1049</v>
      </c>
      <c r="V417" s="26">
        <f t="shared" si="335"/>
        <v>2098</v>
      </c>
      <c r="W417" s="25">
        <v>711</v>
      </c>
      <c r="X417" s="25">
        <v>700</v>
      </c>
      <c r="Y417" s="26">
        <f t="shared" si="336"/>
        <v>1411</v>
      </c>
      <c r="Z417" s="25">
        <f>664+1126</f>
        <v>1790</v>
      </c>
      <c r="AA417" s="25">
        <f>1308+1086</f>
        <v>2394</v>
      </c>
      <c r="AB417" s="26">
        <f t="shared" si="337"/>
        <v>4184</v>
      </c>
      <c r="AC417" s="25">
        <v>861</v>
      </c>
      <c r="AD417" s="25">
        <v>945</v>
      </c>
      <c r="AE417" s="26">
        <f t="shared" si="338"/>
        <v>1806</v>
      </c>
      <c r="AF417" s="25">
        <v>82</v>
      </c>
      <c r="AG417" s="25">
        <v>79</v>
      </c>
      <c r="AH417" s="26">
        <f t="shared" si="339"/>
        <v>161</v>
      </c>
      <c r="AK417" s="73">
        <v>1790</v>
      </c>
    </row>
    <row r="418" spans="1:37" s="41" customFormat="1" x14ac:dyDescent="0.2">
      <c r="A418" s="43">
        <v>41791</v>
      </c>
      <c r="B418" s="24">
        <f t="shared" si="330"/>
        <v>53301</v>
      </c>
      <c r="C418" s="25">
        <f t="shared" si="330"/>
        <v>60073</v>
      </c>
      <c r="D418" s="26">
        <f t="shared" si="330"/>
        <v>113374</v>
      </c>
      <c r="E418" s="25">
        <v>9355</v>
      </c>
      <c r="F418" s="25">
        <v>9758</v>
      </c>
      <c r="G418" s="26">
        <f t="shared" si="331"/>
        <v>19113</v>
      </c>
      <c r="H418" s="25">
        <v>337</v>
      </c>
      <c r="I418" s="25">
        <v>330</v>
      </c>
      <c r="J418" s="26">
        <f t="shared" si="332"/>
        <v>667</v>
      </c>
      <c r="K418" s="25">
        <v>3706</v>
      </c>
      <c r="L418" s="25">
        <v>4074</v>
      </c>
      <c r="M418" s="26">
        <f t="shared" si="327"/>
        <v>7780</v>
      </c>
      <c r="N418" s="25">
        <v>2237</v>
      </c>
      <c r="O418" s="25">
        <v>2032</v>
      </c>
      <c r="P418" s="26">
        <f t="shared" si="333"/>
        <v>4269</v>
      </c>
      <c r="Q418" s="25">
        <v>32830</v>
      </c>
      <c r="R418" s="25">
        <v>38091</v>
      </c>
      <c r="S418" s="26">
        <f t="shared" si="334"/>
        <v>70921</v>
      </c>
      <c r="T418" s="25">
        <v>1089</v>
      </c>
      <c r="U418" s="25">
        <v>1068</v>
      </c>
      <c r="V418" s="26">
        <f t="shared" si="335"/>
        <v>2157</v>
      </c>
      <c r="W418" s="25">
        <v>818</v>
      </c>
      <c r="X418" s="25">
        <v>1059</v>
      </c>
      <c r="Y418" s="26">
        <f t="shared" si="336"/>
        <v>1877</v>
      </c>
      <c r="Z418" s="25">
        <v>1714</v>
      </c>
      <c r="AA418" s="25">
        <v>2304</v>
      </c>
      <c r="AB418" s="26">
        <f t="shared" si="337"/>
        <v>4018</v>
      </c>
      <c r="AC418" s="25">
        <v>1101</v>
      </c>
      <c r="AD418" s="25">
        <v>1211</v>
      </c>
      <c r="AE418" s="26">
        <f t="shared" si="338"/>
        <v>2312</v>
      </c>
      <c r="AF418" s="25">
        <v>114</v>
      </c>
      <c r="AG418" s="25">
        <v>146</v>
      </c>
      <c r="AH418" s="26">
        <f t="shared" si="339"/>
        <v>260</v>
      </c>
      <c r="AK418" s="72">
        <v>1714</v>
      </c>
    </row>
    <row r="419" spans="1:37" s="41" customFormat="1" x14ac:dyDescent="0.2">
      <c r="A419" s="43">
        <v>41821</v>
      </c>
      <c r="B419" s="24">
        <f t="shared" si="330"/>
        <v>68796</v>
      </c>
      <c r="C419" s="25">
        <f t="shared" si="330"/>
        <v>71801</v>
      </c>
      <c r="D419" s="26">
        <f t="shared" si="330"/>
        <v>140597</v>
      </c>
      <c r="E419" s="25">
        <v>9016</v>
      </c>
      <c r="F419" s="25">
        <v>9407</v>
      </c>
      <c r="G419" s="26">
        <f t="shared" si="331"/>
        <v>18423</v>
      </c>
      <c r="H419" s="25">
        <v>353</v>
      </c>
      <c r="I419" s="25">
        <v>310</v>
      </c>
      <c r="J419" s="26">
        <f t="shared" si="332"/>
        <v>663</v>
      </c>
      <c r="K419" s="25">
        <v>3999</v>
      </c>
      <c r="L419" s="25">
        <v>3945</v>
      </c>
      <c r="M419" s="26">
        <f t="shared" si="327"/>
        <v>7944</v>
      </c>
      <c r="N419" s="25">
        <v>2285</v>
      </c>
      <c r="O419" s="25">
        <v>1918</v>
      </c>
      <c r="P419" s="26">
        <f t="shared" si="333"/>
        <v>4203</v>
      </c>
      <c r="Q419" s="25">
        <v>48107</v>
      </c>
      <c r="R419" s="25">
        <v>50121</v>
      </c>
      <c r="S419" s="26">
        <f t="shared" si="334"/>
        <v>98228</v>
      </c>
      <c r="T419" s="25">
        <v>1110</v>
      </c>
      <c r="U419" s="25">
        <v>1229</v>
      </c>
      <c r="V419" s="26">
        <f t="shared" si="335"/>
        <v>2339</v>
      </c>
      <c r="W419" s="25">
        <v>943</v>
      </c>
      <c r="X419" s="25">
        <v>918</v>
      </c>
      <c r="Y419" s="26">
        <f t="shared" si="336"/>
        <v>1861</v>
      </c>
      <c r="Z419" s="25">
        <f>810+950</f>
        <v>1760</v>
      </c>
      <c r="AA419" s="25">
        <f>1637+1005</f>
        <v>2642</v>
      </c>
      <c r="AB419" s="26">
        <f t="shared" si="337"/>
        <v>4402</v>
      </c>
      <c r="AC419" s="25">
        <v>1100</v>
      </c>
      <c r="AD419" s="25">
        <v>1186</v>
      </c>
      <c r="AE419" s="26">
        <f t="shared" si="338"/>
        <v>2286</v>
      </c>
      <c r="AF419" s="25">
        <v>123</v>
      </c>
      <c r="AG419" s="25">
        <v>125</v>
      </c>
      <c r="AH419" s="26">
        <f t="shared" si="339"/>
        <v>248</v>
      </c>
      <c r="AK419" s="73">
        <v>1760</v>
      </c>
    </row>
    <row r="420" spans="1:37" s="41" customFormat="1" x14ac:dyDescent="0.2">
      <c r="A420" s="43">
        <v>41852</v>
      </c>
      <c r="B420" s="24">
        <f t="shared" si="330"/>
        <v>72594</v>
      </c>
      <c r="C420" s="25">
        <f t="shared" si="330"/>
        <v>69869</v>
      </c>
      <c r="D420" s="26">
        <f t="shared" si="330"/>
        <v>142463</v>
      </c>
      <c r="E420" s="25">
        <v>8639</v>
      </c>
      <c r="F420" s="25">
        <v>8466</v>
      </c>
      <c r="G420" s="26">
        <f t="shared" si="331"/>
        <v>17105</v>
      </c>
      <c r="H420" s="25">
        <v>397</v>
      </c>
      <c r="I420" s="25">
        <v>383</v>
      </c>
      <c r="J420" s="26">
        <f t="shared" si="332"/>
        <v>780</v>
      </c>
      <c r="K420" s="25">
        <v>4046</v>
      </c>
      <c r="L420" s="25">
        <v>3846</v>
      </c>
      <c r="M420" s="26">
        <f t="shared" si="327"/>
        <v>7892</v>
      </c>
      <c r="N420" s="25">
        <v>2398</v>
      </c>
      <c r="O420" s="25">
        <v>2362</v>
      </c>
      <c r="P420" s="26">
        <f t="shared" si="333"/>
        <v>4760</v>
      </c>
      <c r="Q420" s="25">
        <v>52254</v>
      </c>
      <c r="R420" s="25">
        <v>50246</v>
      </c>
      <c r="S420" s="26">
        <f t="shared" si="334"/>
        <v>102500</v>
      </c>
      <c r="T420" s="25">
        <v>1133</v>
      </c>
      <c r="U420" s="25">
        <v>1163</v>
      </c>
      <c r="V420" s="26">
        <f t="shared" si="335"/>
        <v>2296</v>
      </c>
      <c r="W420" s="25">
        <v>858</v>
      </c>
      <c r="X420" s="25">
        <v>669</v>
      </c>
      <c r="Y420" s="26">
        <f t="shared" si="336"/>
        <v>1527</v>
      </c>
      <c r="Z420" s="25">
        <f>694+997</f>
        <v>1691</v>
      </c>
      <c r="AA420" s="25">
        <f>701+876</f>
        <v>1577</v>
      </c>
      <c r="AB420" s="26">
        <f t="shared" si="337"/>
        <v>3268</v>
      </c>
      <c r="AC420" s="25">
        <v>1076</v>
      </c>
      <c r="AD420" s="25">
        <v>1039</v>
      </c>
      <c r="AE420" s="26">
        <f t="shared" si="338"/>
        <v>2115</v>
      </c>
      <c r="AF420" s="25">
        <v>102</v>
      </c>
      <c r="AG420" s="25">
        <v>118</v>
      </c>
      <c r="AH420" s="26">
        <f t="shared" si="339"/>
        <v>220</v>
      </c>
      <c r="AK420" s="72">
        <v>1691</v>
      </c>
    </row>
    <row r="421" spans="1:37" s="41" customFormat="1" x14ac:dyDescent="0.2">
      <c r="A421" s="43">
        <v>41883</v>
      </c>
      <c r="B421" s="24">
        <f t="shared" si="330"/>
        <v>50477</v>
      </c>
      <c r="C421" s="25">
        <f t="shared" si="330"/>
        <v>45615</v>
      </c>
      <c r="D421" s="26">
        <f t="shared" si="330"/>
        <v>96092</v>
      </c>
      <c r="E421" s="25">
        <v>7652</v>
      </c>
      <c r="F421" s="25">
        <v>7403</v>
      </c>
      <c r="G421" s="26">
        <f t="shared" si="331"/>
        <v>15055</v>
      </c>
      <c r="H421" s="25">
        <v>401</v>
      </c>
      <c r="I421" s="25">
        <v>419</v>
      </c>
      <c r="J421" s="26">
        <f t="shared" si="332"/>
        <v>820</v>
      </c>
      <c r="K421" s="25">
        <v>3130</v>
      </c>
      <c r="L421" s="25">
        <v>2895</v>
      </c>
      <c r="M421" s="26">
        <f t="shared" si="327"/>
        <v>6025</v>
      </c>
      <c r="N421" s="25">
        <v>2195</v>
      </c>
      <c r="O421" s="25">
        <v>2188</v>
      </c>
      <c r="P421" s="26">
        <f t="shared" si="333"/>
        <v>4383</v>
      </c>
      <c r="Q421" s="25">
        <v>33139</v>
      </c>
      <c r="R421" s="25">
        <v>28747</v>
      </c>
      <c r="S421" s="26">
        <f t="shared" si="334"/>
        <v>61886</v>
      </c>
      <c r="T421" s="25">
        <v>1063</v>
      </c>
      <c r="U421" s="25">
        <v>1069</v>
      </c>
      <c r="V421" s="26">
        <f t="shared" si="335"/>
        <v>2132</v>
      </c>
      <c r="W421" s="25">
        <v>641</v>
      </c>
      <c r="X421" s="25">
        <v>607</v>
      </c>
      <c r="Y421" s="26">
        <f t="shared" si="336"/>
        <v>1248</v>
      </c>
      <c r="Z421" s="25">
        <f>893+636</f>
        <v>1529</v>
      </c>
      <c r="AA421" s="25">
        <f>824+732</f>
        <v>1556</v>
      </c>
      <c r="AB421" s="26">
        <f t="shared" si="337"/>
        <v>3085</v>
      </c>
      <c r="AC421" s="25">
        <v>638</v>
      </c>
      <c r="AD421" s="25">
        <v>648</v>
      </c>
      <c r="AE421" s="26">
        <f t="shared" si="338"/>
        <v>1286</v>
      </c>
      <c r="AF421" s="25">
        <v>89</v>
      </c>
      <c r="AG421" s="25">
        <v>83</v>
      </c>
      <c r="AH421" s="26">
        <f t="shared" si="339"/>
        <v>172</v>
      </c>
      <c r="AK421" s="73">
        <v>1529</v>
      </c>
    </row>
    <row r="422" spans="1:37" s="41" customFormat="1" x14ac:dyDescent="0.2">
      <c r="A422" s="43">
        <v>41913</v>
      </c>
      <c r="B422" s="24">
        <f t="shared" ref="B422:D436" si="340">+SUM(E422,H422,K422,N422,Q422,T422,W422,Z422,AC422,AF422)</f>
        <v>33758</v>
      </c>
      <c r="C422" s="25">
        <f t="shared" si="340"/>
        <v>29405</v>
      </c>
      <c r="D422" s="26">
        <f t="shared" si="340"/>
        <v>63163</v>
      </c>
      <c r="E422" s="25">
        <v>9872</v>
      </c>
      <c r="F422" s="25">
        <v>9355</v>
      </c>
      <c r="G422" s="26">
        <f t="shared" si="331"/>
        <v>19227</v>
      </c>
      <c r="H422" s="25">
        <v>392</v>
      </c>
      <c r="I422" s="25">
        <v>367</v>
      </c>
      <c r="J422" s="26">
        <f t="shared" si="332"/>
        <v>759</v>
      </c>
      <c r="K422" s="25">
        <v>2702</v>
      </c>
      <c r="L422" s="25">
        <v>2480</v>
      </c>
      <c r="M422" s="26">
        <f t="shared" si="327"/>
        <v>5182</v>
      </c>
      <c r="N422" s="25">
        <v>2288</v>
      </c>
      <c r="O422" s="25">
        <v>2199</v>
      </c>
      <c r="P422" s="26">
        <f t="shared" si="333"/>
        <v>4487</v>
      </c>
      <c r="Q422" s="25">
        <v>14823</v>
      </c>
      <c r="R422" s="25">
        <v>11460</v>
      </c>
      <c r="S422" s="26">
        <f t="shared" si="334"/>
        <v>26283</v>
      </c>
      <c r="T422" s="25">
        <v>1202</v>
      </c>
      <c r="U422" s="25">
        <v>1151</v>
      </c>
      <c r="V422" s="26">
        <f t="shared" si="335"/>
        <v>2353</v>
      </c>
      <c r="W422" s="25">
        <v>455</v>
      </c>
      <c r="X422" s="25">
        <v>468</v>
      </c>
      <c r="Y422" s="26">
        <f t="shared" si="336"/>
        <v>923</v>
      </c>
      <c r="Z422" s="25">
        <f>1069+455</f>
        <v>1524</v>
      </c>
      <c r="AA422" s="25">
        <f>960+419</f>
        <v>1379</v>
      </c>
      <c r="AB422" s="26">
        <f t="shared" si="337"/>
        <v>2903</v>
      </c>
      <c r="AC422" s="25">
        <v>377</v>
      </c>
      <c r="AD422" s="25">
        <v>432</v>
      </c>
      <c r="AE422" s="26">
        <f t="shared" si="338"/>
        <v>809</v>
      </c>
      <c r="AF422" s="25">
        <v>123</v>
      </c>
      <c r="AG422" s="25">
        <v>114</v>
      </c>
      <c r="AH422" s="26">
        <f t="shared" si="339"/>
        <v>237</v>
      </c>
      <c r="AK422" s="72">
        <v>1524</v>
      </c>
    </row>
    <row r="423" spans="1:37" s="41" customFormat="1" x14ac:dyDescent="0.2">
      <c r="A423" s="43">
        <v>41944</v>
      </c>
      <c r="B423" s="24">
        <f t="shared" si="340"/>
        <v>23485</v>
      </c>
      <c r="C423" s="25">
        <f t="shared" si="340"/>
        <v>23163</v>
      </c>
      <c r="D423" s="26">
        <f t="shared" si="340"/>
        <v>46648</v>
      </c>
      <c r="E423" s="25">
        <v>8622</v>
      </c>
      <c r="F423" s="25">
        <v>8773</v>
      </c>
      <c r="G423" s="26">
        <f t="shared" si="331"/>
        <v>17395</v>
      </c>
      <c r="H423" s="25">
        <v>227</v>
      </c>
      <c r="I423" s="25">
        <v>241</v>
      </c>
      <c r="J423" s="26">
        <f t="shared" si="332"/>
        <v>468</v>
      </c>
      <c r="K423" s="25">
        <v>2166</v>
      </c>
      <c r="L423" s="25">
        <v>1930</v>
      </c>
      <c r="M423" s="26">
        <f t="shared" si="327"/>
        <v>4096</v>
      </c>
      <c r="N423" s="25">
        <v>2143</v>
      </c>
      <c r="O423" s="25">
        <v>2111</v>
      </c>
      <c r="P423" s="26">
        <f t="shared" si="333"/>
        <v>4254</v>
      </c>
      <c r="Q423" s="25">
        <v>7249</v>
      </c>
      <c r="R423" s="25">
        <v>7124</v>
      </c>
      <c r="S423" s="26">
        <f t="shared" si="334"/>
        <v>14373</v>
      </c>
      <c r="T423" s="25">
        <v>976</v>
      </c>
      <c r="U423" s="25">
        <v>940</v>
      </c>
      <c r="V423" s="26">
        <f t="shared" si="335"/>
        <v>1916</v>
      </c>
      <c r="W423" s="25">
        <v>398</v>
      </c>
      <c r="X423" s="25">
        <v>366</v>
      </c>
      <c r="Y423" s="26">
        <f t="shared" si="336"/>
        <v>764</v>
      </c>
      <c r="Z423" s="25">
        <f>449+918</f>
        <v>1367</v>
      </c>
      <c r="AA423" s="25">
        <f>909+438</f>
        <v>1347</v>
      </c>
      <c r="AB423" s="26">
        <f t="shared" si="337"/>
        <v>2714</v>
      </c>
      <c r="AC423" s="25">
        <v>263</v>
      </c>
      <c r="AD423" s="25">
        <v>269</v>
      </c>
      <c r="AE423" s="26">
        <f t="shared" si="338"/>
        <v>532</v>
      </c>
      <c r="AF423" s="25">
        <v>74</v>
      </c>
      <c r="AG423" s="25">
        <v>62</v>
      </c>
      <c r="AH423" s="26">
        <f t="shared" si="339"/>
        <v>136</v>
      </c>
      <c r="AK423" s="73">
        <v>1367</v>
      </c>
    </row>
    <row r="424" spans="1:37" s="41" customFormat="1" ht="12" thickBot="1" x14ac:dyDescent="0.25">
      <c r="A424" s="44">
        <v>41974</v>
      </c>
      <c r="B424" s="29">
        <f t="shared" si="340"/>
        <v>35557</v>
      </c>
      <c r="C424" s="30">
        <f t="shared" si="340"/>
        <v>43541</v>
      </c>
      <c r="D424" s="31">
        <f t="shared" si="340"/>
        <v>79098</v>
      </c>
      <c r="E424" s="29">
        <v>9836</v>
      </c>
      <c r="F424" s="30">
        <v>9764</v>
      </c>
      <c r="G424" s="31">
        <f t="shared" si="331"/>
        <v>19600</v>
      </c>
      <c r="H424" s="29">
        <v>333</v>
      </c>
      <c r="I424" s="30">
        <v>354</v>
      </c>
      <c r="J424" s="31">
        <f t="shared" si="332"/>
        <v>687</v>
      </c>
      <c r="K424" s="29">
        <v>2497</v>
      </c>
      <c r="L424" s="30">
        <v>2257</v>
      </c>
      <c r="M424" s="31">
        <f t="shared" si="327"/>
        <v>4754</v>
      </c>
      <c r="N424" s="29">
        <v>2456</v>
      </c>
      <c r="O424" s="30">
        <v>2385</v>
      </c>
      <c r="P424" s="31">
        <f t="shared" si="333"/>
        <v>4841</v>
      </c>
      <c r="Q424" s="29">
        <v>17053</v>
      </c>
      <c r="R424" s="30">
        <v>25514</v>
      </c>
      <c r="S424" s="31">
        <f t="shared" si="334"/>
        <v>42567</v>
      </c>
      <c r="T424" s="29">
        <v>1057</v>
      </c>
      <c r="U424" s="30">
        <v>912</v>
      </c>
      <c r="V424" s="31">
        <f t="shared" si="335"/>
        <v>1969</v>
      </c>
      <c r="W424" s="29">
        <v>411</v>
      </c>
      <c r="X424" s="30">
        <v>435</v>
      </c>
      <c r="Y424" s="31">
        <f t="shared" si="336"/>
        <v>846</v>
      </c>
      <c r="Z424" s="29">
        <f>427+1049</f>
        <v>1476</v>
      </c>
      <c r="AA424" s="30">
        <f>436+1034</f>
        <v>1470</v>
      </c>
      <c r="AB424" s="31">
        <f t="shared" si="337"/>
        <v>2946</v>
      </c>
      <c r="AC424" s="29">
        <v>356</v>
      </c>
      <c r="AD424" s="30">
        <v>350</v>
      </c>
      <c r="AE424" s="31">
        <f t="shared" si="338"/>
        <v>706</v>
      </c>
      <c r="AF424" s="29">
        <v>82</v>
      </c>
      <c r="AG424" s="30">
        <v>100</v>
      </c>
      <c r="AH424" s="31">
        <f t="shared" si="339"/>
        <v>182</v>
      </c>
      <c r="AJ424" s="20">
        <f>+SUM(AE413:AE424)</f>
        <v>17558</v>
      </c>
      <c r="AK424" s="74">
        <v>1476</v>
      </c>
    </row>
    <row r="425" spans="1:37" s="41" customFormat="1" x14ac:dyDescent="0.2">
      <c r="A425" s="23">
        <v>42005</v>
      </c>
      <c r="B425" s="25">
        <f t="shared" si="340"/>
        <v>41868</v>
      </c>
      <c r="C425" s="25">
        <f t="shared" si="340"/>
        <v>37270</v>
      </c>
      <c r="D425" s="26">
        <f t="shared" si="340"/>
        <v>79138</v>
      </c>
      <c r="E425" s="25">
        <v>7848</v>
      </c>
      <c r="F425" s="25">
        <v>7618</v>
      </c>
      <c r="G425" s="26">
        <f t="shared" si="331"/>
        <v>15466</v>
      </c>
      <c r="H425" s="25">
        <v>282</v>
      </c>
      <c r="I425" s="25">
        <v>304</v>
      </c>
      <c r="J425" s="26">
        <f t="shared" si="332"/>
        <v>586</v>
      </c>
      <c r="K425" s="25">
        <v>1889</v>
      </c>
      <c r="L425" s="25">
        <v>1814</v>
      </c>
      <c r="M425" s="26">
        <f t="shared" si="327"/>
        <v>3703</v>
      </c>
      <c r="N425" s="25">
        <v>2099</v>
      </c>
      <c r="O425" s="25">
        <v>1973</v>
      </c>
      <c r="P425" s="26">
        <f t="shared" si="333"/>
        <v>4072</v>
      </c>
      <c r="Q425" s="25">
        <v>26801</v>
      </c>
      <c r="R425" s="25">
        <v>22471</v>
      </c>
      <c r="S425" s="26">
        <f t="shared" si="334"/>
        <v>49272</v>
      </c>
      <c r="T425" s="25">
        <v>871</v>
      </c>
      <c r="U425" s="25">
        <v>1052</v>
      </c>
      <c r="V425" s="26">
        <f t="shared" si="335"/>
        <v>1923</v>
      </c>
      <c r="W425" s="25">
        <v>425</v>
      </c>
      <c r="X425" s="25">
        <v>383</v>
      </c>
      <c r="Y425" s="26">
        <f t="shared" si="336"/>
        <v>808</v>
      </c>
      <c r="Z425" s="25">
        <f>352+1075</f>
        <v>1427</v>
      </c>
      <c r="AA425" s="25">
        <f>331+1039</f>
        <v>1370</v>
      </c>
      <c r="AB425" s="26">
        <f t="shared" si="337"/>
        <v>2797</v>
      </c>
      <c r="AC425" s="25">
        <v>138</v>
      </c>
      <c r="AD425" s="25">
        <v>172</v>
      </c>
      <c r="AE425" s="26">
        <f t="shared" si="338"/>
        <v>310</v>
      </c>
      <c r="AF425" s="25">
        <v>88</v>
      </c>
      <c r="AG425" s="25">
        <v>113</v>
      </c>
      <c r="AH425" s="26">
        <f t="shared" si="339"/>
        <v>201</v>
      </c>
    </row>
    <row r="426" spans="1:37" s="41" customFormat="1" x14ac:dyDescent="0.2">
      <c r="A426" s="23">
        <v>42036</v>
      </c>
      <c r="B426" s="24">
        <f t="shared" si="340"/>
        <v>41226</v>
      </c>
      <c r="C426" s="25">
        <f t="shared" si="340"/>
        <v>41898</v>
      </c>
      <c r="D426" s="26">
        <f t="shared" si="340"/>
        <v>83124</v>
      </c>
      <c r="E426" s="25">
        <v>6773</v>
      </c>
      <c r="F426" s="25">
        <v>6753</v>
      </c>
      <c r="G426" s="26">
        <f t="shared" si="331"/>
        <v>13526</v>
      </c>
      <c r="H426" s="25">
        <v>224</v>
      </c>
      <c r="I426" s="25">
        <v>223</v>
      </c>
      <c r="J426" s="26">
        <f t="shared" si="332"/>
        <v>447</v>
      </c>
      <c r="K426" s="25">
        <v>1802</v>
      </c>
      <c r="L426" s="25">
        <v>1748</v>
      </c>
      <c r="M426" s="26">
        <f t="shared" si="327"/>
        <v>3550</v>
      </c>
      <c r="N426" s="25">
        <v>2420</v>
      </c>
      <c r="O426" s="25">
        <v>2409</v>
      </c>
      <c r="P426" s="26">
        <f t="shared" si="333"/>
        <v>4829</v>
      </c>
      <c r="Q426" s="25">
        <v>27349</v>
      </c>
      <c r="R426" s="25">
        <v>28140</v>
      </c>
      <c r="S426" s="26">
        <f t="shared" si="334"/>
        <v>55489</v>
      </c>
      <c r="T426" s="25">
        <v>941</v>
      </c>
      <c r="U426" s="25">
        <v>836</v>
      </c>
      <c r="V426" s="26">
        <f t="shared" si="335"/>
        <v>1777</v>
      </c>
      <c r="W426" s="25">
        <v>330</v>
      </c>
      <c r="X426" s="25">
        <v>379</v>
      </c>
      <c r="Y426" s="26">
        <f t="shared" si="336"/>
        <v>709</v>
      </c>
      <c r="Z426" s="25">
        <v>1196</v>
      </c>
      <c r="AA426" s="25">
        <v>1222</v>
      </c>
      <c r="AB426" s="26">
        <f t="shared" si="337"/>
        <v>2418</v>
      </c>
      <c r="AC426" s="25">
        <v>113</v>
      </c>
      <c r="AD426" s="25">
        <v>115</v>
      </c>
      <c r="AE426" s="26">
        <f t="shared" si="338"/>
        <v>228</v>
      </c>
      <c r="AF426" s="25">
        <v>78</v>
      </c>
      <c r="AG426" s="25">
        <v>73</v>
      </c>
      <c r="AH426" s="26">
        <f t="shared" si="339"/>
        <v>151</v>
      </c>
    </row>
    <row r="427" spans="1:37" s="41" customFormat="1" x14ac:dyDescent="0.2">
      <c r="A427" s="23">
        <v>42064</v>
      </c>
      <c r="B427" s="24">
        <f t="shared" si="340"/>
        <v>46360</v>
      </c>
      <c r="C427" s="25">
        <f t="shared" si="340"/>
        <v>45176</v>
      </c>
      <c r="D427" s="26">
        <f t="shared" si="340"/>
        <v>91536</v>
      </c>
      <c r="E427" s="25">
        <v>8636</v>
      </c>
      <c r="F427" s="25">
        <v>8251</v>
      </c>
      <c r="G427" s="26">
        <f t="shared" si="331"/>
        <v>16887</v>
      </c>
      <c r="H427" s="25">
        <v>278</v>
      </c>
      <c r="I427" s="25">
        <v>317</v>
      </c>
      <c r="J427" s="26">
        <f t="shared" si="332"/>
        <v>595</v>
      </c>
      <c r="K427" s="25">
        <v>2183</v>
      </c>
      <c r="L427" s="25">
        <v>2141</v>
      </c>
      <c r="M427" s="26">
        <f t="shared" si="327"/>
        <v>4324</v>
      </c>
      <c r="N427" s="25">
        <v>2555</v>
      </c>
      <c r="O427" s="25">
        <v>2648</v>
      </c>
      <c r="P427" s="26">
        <f t="shared" si="333"/>
        <v>5203</v>
      </c>
      <c r="Q427" s="25">
        <v>29513</v>
      </c>
      <c r="R427" s="25">
        <v>28723</v>
      </c>
      <c r="S427" s="26">
        <f t="shared" si="334"/>
        <v>58236</v>
      </c>
      <c r="T427" s="25">
        <v>1071</v>
      </c>
      <c r="U427" s="25">
        <v>1035</v>
      </c>
      <c r="V427" s="26">
        <f t="shared" si="335"/>
        <v>2106</v>
      </c>
      <c r="W427" s="25">
        <v>457</v>
      </c>
      <c r="X427" s="25">
        <v>470</v>
      </c>
      <c r="Y427" s="26">
        <f t="shared" si="336"/>
        <v>927</v>
      </c>
      <c r="Z427" s="25">
        <v>1491</v>
      </c>
      <c r="AA427" s="25">
        <v>1404</v>
      </c>
      <c r="AB427" s="26">
        <f t="shared" si="337"/>
        <v>2895</v>
      </c>
      <c r="AC427" s="25">
        <v>92</v>
      </c>
      <c r="AD427" s="25">
        <v>96</v>
      </c>
      <c r="AE427" s="26">
        <f t="shared" si="338"/>
        <v>188</v>
      </c>
      <c r="AF427" s="25">
        <v>84</v>
      </c>
      <c r="AG427" s="25">
        <v>91</v>
      </c>
      <c r="AH427" s="26">
        <f t="shared" si="339"/>
        <v>175</v>
      </c>
    </row>
    <row r="428" spans="1:37" s="41" customFormat="1" x14ac:dyDescent="0.2">
      <c r="A428" s="23">
        <v>42095</v>
      </c>
      <c r="B428" s="24">
        <f t="shared" si="340"/>
        <v>23557</v>
      </c>
      <c r="C428" s="25">
        <f t="shared" si="340"/>
        <v>24335</v>
      </c>
      <c r="D428" s="26">
        <f t="shared" si="340"/>
        <v>47892</v>
      </c>
      <c r="E428" s="25">
        <v>7540</v>
      </c>
      <c r="F428" s="25">
        <v>8106</v>
      </c>
      <c r="G428" s="26">
        <f t="shared" si="331"/>
        <v>15646</v>
      </c>
      <c r="H428" s="25">
        <v>258</v>
      </c>
      <c r="I428" s="25">
        <v>280</v>
      </c>
      <c r="J428" s="26">
        <f t="shared" si="332"/>
        <v>538</v>
      </c>
      <c r="K428" s="25">
        <v>2053</v>
      </c>
      <c r="L428" s="25">
        <v>2071</v>
      </c>
      <c r="M428" s="26">
        <f t="shared" si="327"/>
        <v>4124</v>
      </c>
      <c r="N428" s="25">
        <v>2610</v>
      </c>
      <c r="O428" s="25">
        <v>2543</v>
      </c>
      <c r="P428" s="26">
        <f t="shared" si="333"/>
        <v>5153</v>
      </c>
      <c r="Q428" s="25">
        <v>8457</v>
      </c>
      <c r="R428" s="25">
        <v>8527</v>
      </c>
      <c r="S428" s="26">
        <f t="shared" si="334"/>
        <v>16984</v>
      </c>
      <c r="T428" s="25">
        <v>869</v>
      </c>
      <c r="U428" s="25">
        <v>860</v>
      </c>
      <c r="V428" s="26">
        <f t="shared" si="335"/>
        <v>1729</v>
      </c>
      <c r="W428" s="25">
        <v>379</v>
      </c>
      <c r="X428" s="25">
        <v>453</v>
      </c>
      <c r="Y428" s="26">
        <f t="shared" si="336"/>
        <v>832</v>
      </c>
      <c r="Z428" s="25">
        <v>1323</v>
      </c>
      <c r="AA428" s="25">
        <v>1418</v>
      </c>
      <c r="AB428" s="26">
        <f t="shared" si="337"/>
        <v>2741</v>
      </c>
      <c r="AC428" s="25">
        <v>0</v>
      </c>
      <c r="AD428" s="25">
        <v>0</v>
      </c>
      <c r="AE428" s="26">
        <f t="shared" si="338"/>
        <v>0</v>
      </c>
      <c r="AF428" s="25">
        <v>68</v>
      </c>
      <c r="AG428" s="25">
        <v>77</v>
      </c>
      <c r="AH428" s="26">
        <f t="shared" si="339"/>
        <v>145</v>
      </c>
    </row>
    <row r="429" spans="1:37" s="41" customFormat="1" x14ac:dyDescent="0.2">
      <c r="A429" s="23">
        <v>42125</v>
      </c>
      <c r="B429" s="24">
        <f t="shared" si="340"/>
        <v>28757</v>
      </c>
      <c r="C429" s="25">
        <f t="shared" si="340"/>
        <v>31018</v>
      </c>
      <c r="D429" s="26">
        <f t="shared" si="340"/>
        <v>59775</v>
      </c>
      <c r="E429" s="25">
        <v>8499</v>
      </c>
      <c r="F429" s="25">
        <v>8521</v>
      </c>
      <c r="G429" s="26">
        <f t="shared" si="331"/>
        <v>17020</v>
      </c>
      <c r="H429" s="25">
        <v>198</v>
      </c>
      <c r="I429" s="25">
        <v>184</v>
      </c>
      <c r="J429" s="26">
        <f t="shared" si="332"/>
        <v>382</v>
      </c>
      <c r="K429" s="25">
        <v>2697</v>
      </c>
      <c r="L429" s="25">
        <v>2770</v>
      </c>
      <c r="M429" s="26">
        <f t="shared" si="327"/>
        <v>5467</v>
      </c>
      <c r="N429" s="25">
        <v>2613</v>
      </c>
      <c r="O429" s="25">
        <v>2735</v>
      </c>
      <c r="P429" s="26">
        <f t="shared" si="333"/>
        <v>5348</v>
      </c>
      <c r="Q429" s="25">
        <v>11851</v>
      </c>
      <c r="R429" s="25">
        <v>14125</v>
      </c>
      <c r="S429" s="26">
        <f t="shared" si="334"/>
        <v>25976</v>
      </c>
      <c r="T429" s="25">
        <v>1070</v>
      </c>
      <c r="U429" s="25">
        <v>961</v>
      </c>
      <c r="V429" s="26">
        <f t="shared" si="335"/>
        <v>2031</v>
      </c>
      <c r="W429" s="25">
        <v>312</v>
      </c>
      <c r="X429" s="25">
        <v>314</v>
      </c>
      <c r="Y429" s="26">
        <f t="shared" si="336"/>
        <v>626</v>
      </c>
      <c r="Z429" s="25">
        <v>1473</v>
      </c>
      <c r="AA429" s="25">
        <v>1343</v>
      </c>
      <c r="AB429" s="26">
        <f t="shared" si="337"/>
        <v>2816</v>
      </c>
      <c r="AC429" s="25">
        <v>0</v>
      </c>
      <c r="AD429" s="25">
        <v>0</v>
      </c>
      <c r="AE429" s="26">
        <f t="shared" si="338"/>
        <v>0</v>
      </c>
      <c r="AF429" s="25">
        <v>44</v>
      </c>
      <c r="AG429" s="25">
        <v>65</v>
      </c>
      <c r="AH429" s="26">
        <f t="shared" si="339"/>
        <v>109</v>
      </c>
    </row>
    <row r="430" spans="1:37" s="5" customFormat="1" x14ac:dyDescent="0.2">
      <c r="A430" s="10">
        <v>42156</v>
      </c>
      <c r="B430" s="11">
        <f t="shared" si="340"/>
        <v>50514</v>
      </c>
      <c r="C430" s="12">
        <f t="shared" si="340"/>
        <v>58113</v>
      </c>
      <c r="D430" s="13">
        <f t="shared" si="340"/>
        <v>108627</v>
      </c>
      <c r="E430" s="12">
        <v>9440</v>
      </c>
      <c r="F430" s="12">
        <v>9860</v>
      </c>
      <c r="G430" s="13">
        <f t="shared" si="331"/>
        <v>19300</v>
      </c>
      <c r="H430" s="25">
        <v>179</v>
      </c>
      <c r="I430" s="25">
        <v>188</v>
      </c>
      <c r="J430" s="26">
        <f t="shared" si="332"/>
        <v>367</v>
      </c>
      <c r="K430" s="25">
        <v>3681</v>
      </c>
      <c r="L430" s="25">
        <v>4062</v>
      </c>
      <c r="M430" s="26">
        <f t="shared" si="327"/>
        <v>7743</v>
      </c>
      <c r="N430" s="25">
        <v>2495</v>
      </c>
      <c r="O430" s="25">
        <v>2661</v>
      </c>
      <c r="P430" s="26">
        <f t="shared" si="333"/>
        <v>5156</v>
      </c>
      <c r="Q430" s="25">
        <v>32111</v>
      </c>
      <c r="R430" s="25">
        <v>38603</v>
      </c>
      <c r="S430" s="26">
        <f t="shared" si="334"/>
        <v>70714</v>
      </c>
      <c r="T430" s="25">
        <v>996</v>
      </c>
      <c r="U430" s="25">
        <v>988</v>
      </c>
      <c r="V430" s="13">
        <f t="shared" si="335"/>
        <v>1984</v>
      </c>
      <c r="W430" s="12">
        <v>204</v>
      </c>
      <c r="X430" s="12">
        <v>228</v>
      </c>
      <c r="Y430" s="13">
        <f t="shared" si="336"/>
        <v>432</v>
      </c>
      <c r="Z430" s="12">
        <v>1368</v>
      </c>
      <c r="AA430" s="12">
        <v>1490</v>
      </c>
      <c r="AB430" s="13">
        <f t="shared" si="337"/>
        <v>2858</v>
      </c>
      <c r="AC430" s="25">
        <v>0</v>
      </c>
      <c r="AD430" s="25">
        <v>0</v>
      </c>
      <c r="AE430" s="26">
        <f t="shared" si="338"/>
        <v>0</v>
      </c>
      <c r="AF430" s="12">
        <v>40</v>
      </c>
      <c r="AG430" s="12">
        <v>33</v>
      </c>
      <c r="AH430" s="13">
        <f t="shared" si="339"/>
        <v>73</v>
      </c>
    </row>
    <row r="431" spans="1:37" s="5" customFormat="1" x14ac:dyDescent="0.2">
      <c r="A431" s="10">
        <v>42186</v>
      </c>
      <c r="B431" s="11">
        <f t="shared" si="340"/>
        <v>65967</v>
      </c>
      <c r="C431" s="12">
        <f t="shared" si="340"/>
        <v>68800</v>
      </c>
      <c r="D431" s="13">
        <f t="shared" si="340"/>
        <v>134767</v>
      </c>
      <c r="E431" s="12">
        <v>9814</v>
      </c>
      <c r="F431" s="12">
        <v>9840</v>
      </c>
      <c r="G431" s="13">
        <f t="shared" si="331"/>
        <v>19654</v>
      </c>
      <c r="H431" s="25">
        <v>158</v>
      </c>
      <c r="I431" s="25">
        <v>183</v>
      </c>
      <c r="J431" s="26">
        <f t="shared" si="332"/>
        <v>341</v>
      </c>
      <c r="K431" s="25">
        <v>4240</v>
      </c>
      <c r="L431" s="25">
        <v>4181</v>
      </c>
      <c r="M431" s="26">
        <f t="shared" si="327"/>
        <v>8421</v>
      </c>
      <c r="N431" s="25">
        <v>2649</v>
      </c>
      <c r="O431" s="25">
        <v>2662</v>
      </c>
      <c r="P431" s="26">
        <f t="shared" si="333"/>
        <v>5311</v>
      </c>
      <c r="Q431" s="25">
        <v>45994</v>
      </c>
      <c r="R431" s="25">
        <v>48801</v>
      </c>
      <c r="S431" s="26">
        <f t="shared" si="334"/>
        <v>94795</v>
      </c>
      <c r="T431" s="25">
        <v>1262</v>
      </c>
      <c r="U431" s="25">
        <v>1262</v>
      </c>
      <c r="V431" s="13">
        <f t="shared" si="335"/>
        <v>2524</v>
      </c>
      <c r="W431" s="12">
        <v>201</v>
      </c>
      <c r="X431" s="12">
        <v>202</v>
      </c>
      <c r="Y431" s="13">
        <f t="shared" si="336"/>
        <v>403</v>
      </c>
      <c r="Z431" s="12">
        <v>1605</v>
      </c>
      <c r="AA431" s="12">
        <v>1634</v>
      </c>
      <c r="AB431" s="13">
        <f t="shared" si="337"/>
        <v>3239</v>
      </c>
      <c r="AC431" s="25">
        <v>0</v>
      </c>
      <c r="AD431" s="25">
        <v>0</v>
      </c>
      <c r="AE431" s="26">
        <f t="shared" si="338"/>
        <v>0</v>
      </c>
      <c r="AF431" s="12">
        <v>44</v>
      </c>
      <c r="AG431" s="12">
        <v>35</v>
      </c>
      <c r="AH431" s="13">
        <f t="shared" si="339"/>
        <v>79</v>
      </c>
    </row>
    <row r="432" spans="1:37" s="5" customFormat="1" x14ac:dyDescent="0.2">
      <c r="A432" s="10">
        <v>42217</v>
      </c>
      <c r="B432" s="11">
        <f t="shared" si="340"/>
        <v>70627</v>
      </c>
      <c r="C432" s="12">
        <f t="shared" si="340"/>
        <v>65875</v>
      </c>
      <c r="D432" s="13">
        <f t="shared" si="340"/>
        <v>136502</v>
      </c>
      <c r="E432" s="12">
        <v>9612</v>
      </c>
      <c r="F432" s="12">
        <v>9266</v>
      </c>
      <c r="G432" s="13">
        <f t="shared" si="331"/>
        <v>18878</v>
      </c>
      <c r="H432" s="25">
        <v>178</v>
      </c>
      <c r="I432" s="25">
        <v>201</v>
      </c>
      <c r="J432" s="26">
        <f t="shared" si="332"/>
        <v>379</v>
      </c>
      <c r="K432" s="25">
        <v>4203</v>
      </c>
      <c r="L432" s="25">
        <v>3950</v>
      </c>
      <c r="M432" s="26">
        <f t="shared" si="327"/>
        <v>8153</v>
      </c>
      <c r="N432" s="25">
        <v>3107</v>
      </c>
      <c r="O432" s="25">
        <v>3050</v>
      </c>
      <c r="P432" s="26">
        <f t="shared" si="333"/>
        <v>6157</v>
      </c>
      <c r="Q432" s="25">
        <v>50408</v>
      </c>
      <c r="R432" s="25">
        <v>46367</v>
      </c>
      <c r="S432" s="26">
        <f t="shared" si="334"/>
        <v>96775</v>
      </c>
      <c r="T432" s="25">
        <v>1308</v>
      </c>
      <c r="U432" s="25">
        <v>1245</v>
      </c>
      <c r="V432" s="13">
        <f t="shared" si="335"/>
        <v>2553</v>
      </c>
      <c r="W432" s="12">
        <v>288</v>
      </c>
      <c r="X432" s="12">
        <v>246</v>
      </c>
      <c r="Y432" s="13">
        <f t="shared" si="336"/>
        <v>534</v>
      </c>
      <c r="Z432" s="12">
        <v>1473</v>
      </c>
      <c r="AA432" s="12">
        <v>1466</v>
      </c>
      <c r="AB432" s="13">
        <f t="shared" si="337"/>
        <v>2939</v>
      </c>
      <c r="AC432" s="25">
        <v>0</v>
      </c>
      <c r="AD432" s="25">
        <v>0</v>
      </c>
      <c r="AE432" s="26">
        <f t="shared" si="338"/>
        <v>0</v>
      </c>
      <c r="AF432" s="12">
        <v>50</v>
      </c>
      <c r="AG432" s="12">
        <v>84</v>
      </c>
      <c r="AH432" s="13">
        <f t="shared" si="339"/>
        <v>134</v>
      </c>
    </row>
    <row r="433" spans="1:37" s="5" customFormat="1" x14ac:dyDescent="0.2">
      <c r="A433" s="10">
        <v>42248</v>
      </c>
      <c r="B433" s="11">
        <f t="shared" si="340"/>
        <v>49290</v>
      </c>
      <c r="C433" s="12">
        <f t="shared" si="340"/>
        <v>48858</v>
      </c>
      <c r="D433" s="13">
        <f t="shared" si="340"/>
        <v>98148</v>
      </c>
      <c r="E433" s="25">
        <v>8457</v>
      </c>
      <c r="F433" s="25">
        <v>8336</v>
      </c>
      <c r="G433" s="13">
        <f t="shared" si="331"/>
        <v>16793</v>
      </c>
      <c r="H433" s="25">
        <v>128</v>
      </c>
      <c r="I433" s="25">
        <v>139</v>
      </c>
      <c r="J433" s="26">
        <f t="shared" si="332"/>
        <v>267</v>
      </c>
      <c r="K433" s="25">
        <v>3075</v>
      </c>
      <c r="L433" s="25">
        <v>2980</v>
      </c>
      <c r="M433" s="26">
        <f t="shared" si="327"/>
        <v>6055</v>
      </c>
      <c r="N433" s="25">
        <v>2669</v>
      </c>
      <c r="O433" s="25">
        <v>2549</v>
      </c>
      <c r="P433" s="26">
        <f t="shared" si="333"/>
        <v>5218</v>
      </c>
      <c r="Q433" s="25">
        <v>32078</v>
      </c>
      <c r="R433" s="25">
        <v>32016</v>
      </c>
      <c r="S433" s="26">
        <f t="shared" si="334"/>
        <v>64094</v>
      </c>
      <c r="T433" s="25">
        <v>1213</v>
      </c>
      <c r="U433" s="25">
        <v>1202</v>
      </c>
      <c r="V433" s="13">
        <f t="shared" si="335"/>
        <v>2415</v>
      </c>
      <c r="W433" s="12">
        <v>219</v>
      </c>
      <c r="X433" s="12">
        <v>226</v>
      </c>
      <c r="Y433" s="13">
        <f t="shared" si="336"/>
        <v>445</v>
      </c>
      <c r="Z433" s="25">
        <v>1410</v>
      </c>
      <c r="AA433" s="25">
        <v>1362</v>
      </c>
      <c r="AB433" s="13">
        <f t="shared" si="337"/>
        <v>2772</v>
      </c>
      <c r="AC433" s="12">
        <v>0</v>
      </c>
      <c r="AD433" s="12">
        <v>0</v>
      </c>
      <c r="AE433" s="13">
        <f t="shared" si="338"/>
        <v>0</v>
      </c>
      <c r="AF433" s="12">
        <v>41</v>
      </c>
      <c r="AG433" s="12">
        <v>48</v>
      </c>
      <c r="AH433" s="13">
        <f t="shared" si="339"/>
        <v>89</v>
      </c>
    </row>
    <row r="434" spans="1:37" s="5" customFormat="1" x14ac:dyDescent="0.2">
      <c r="A434" s="10">
        <v>42278</v>
      </c>
      <c r="B434" s="11">
        <f t="shared" si="340"/>
        <v>32898</v>
      </c>
      <c r="C434" s="12">
        <f t="shared" si="340"/>
        <v>28560</v>
      </c>
      <c r="D434" s="13">
        <f t="shared" si="340"/>
        <v>61458</v>
      </c>
      <c r="E434" s="25">
        <v>8832</v>
      </c>
      <c r="F434" s="25">
        <v>8489</v>
      </c>
      <c r="G434" s="13">
        <f t="shared" si="331"/>
        <v>17321</v>
      </c>
      <c r="H434" s="45"/>
      <c r="I434" s="45"/>
      <c r="J434" s="13">
        <f t="shared" si="332"/>
        <v>0</v>
      </c>
      <c r="K434" s="12">
        <v>2622</v>
      </c>
      <c r="L434" s="12">
        <v>2351</v>
      </c>
      <c r="M434" s="13">
        <f t="shared" si="327"/>
        <v>4973</v>
      </c>
      <c r="N434" s="12">
        <v>2882</v>
      </c>
      <c r="O434" s="12">
        <v>2860</v>
      </c>
      <c r="P434" s="13">
        <f t="shared" si="333"/>
        <v>5742</v>
      </c>
      <c r="Q434" s="12">
        <v>15542</v>
      </c>
      <c r="R434" s="12">
        <v>12004</v>
      </c>
      <c r="S434" s="13">
        <f t="shared" si="334"/>
        <v>27546</v>
      </c>
      <c r="T434" s="25">
        <v>1328</v>
      </c>
      <c r="U434" s="25">
        <v>1185</v>
      </c>
      <c r="V434" s="13">
        <f t="shared" si="335"/>
        <v>2513</v>
      </c>
      <c r="W434" s="12">
        <v>222</v>
      </c>
      <c r="X434" s="12">
        <v>222</v>
      </c>
      <c r="Y434" s="13">
        <f t="shared" si="336"/>
        <v>444</v>
      </c>
      <c r="Z434" s="12">
        <v>1470</v>
      </c>
      <c r="AA434" s="12">
        <v>1449</v>
      </c>
      <c r="AB434" s="13">
        <f t="shared" si="337"/>
        <v>2919</v>
      </c>
      <c r="AC434" s="12">
        <v>0</v>
      </c>
      <c r="AD434" s="12">
        <v>0</v>
      </c>
      <c r="AE434" s="13">
        <f t="shared" si="338"/>
        <v>0</v>
      </c>
      <c r="AF434" s="12"/>
      <c r="AG434" s="12"/>
      <c r="AH434" s="13">
        <f t="shared" si="339"/>
        <v>0</v>
      </c>
    </row>
    <row r="435" spans="1:37" s="5" customFormat="1" x14ac:dyDescent="0.2">
      <c r="A435" s="10">
        <v>42309</v>
      </c>
      <c r="B435" s="11">
        <f t="shared" si="340"/>
        <v>1691</v>
      </c>
      <c r="C435" s="12">
        <f t="shared" si="340"/>
        <v>227</v>
      </c>
      <c r="D435" s="13">
        <f t="shared" si="340"/>
        <v>1918</v>
      </c>
      <c r="E435" s="12"/>
      <c r="F435" s="12"/>
      <c r="G435" s="13">
        <f t="shared" si="331"/>
        <v>0</v>
      </c>
      <c r="H435" s="12"/>
      <c r="I435" s="12"/>
      <c r="J435" s="13">
        <f t="shared" si="332"/>
        <v>0</v>
      </c>
      <c r="K435" s="12"/>
      <c r="L435" s="12"/>
      <c r="M435" s="13">
        <f t="shared" si="327"/>
        <v>0</v>
      </c>
      <c r="N435" s="12"/>
      <c r="O435" s="12"/>
      <c r="P435" s="13">
        <f t="shared" si="333"/>
        <v>0</v>
      </c>
      <c r="Q435" s="12"/>
      <c r="R435" s="12"/>
      <c r="S435" s="13">
        <f t="shared" si="334"/>
        <v>0</v>
      </c>
      <c r="T435" s="12"/>
      <c r="U435" s="12"/>
      <c r="V435" s="13">
        <f t="shared" si="335"/>
        <v>0</v>
      </c>
      <c r="W435" s="12">
        <v>241</v>
      </c>
      <c r="X435" s="12">
        <v>227</v>
      </c>
      <c r="Y435" s="13">
        <f t="shared" si="336"/>
        <v>468</v>
      </c>
      <c r="Z435" s="12">
        <v>1450</v>
      </c>
      <c r="AA435" s="12"/>
      <c r="AB435" s="13">
        <f t="shared" si="337"/>
        <v>1450</v>
      </c>
      <c r="AC435" s="12"/>
      <c r="AD435" s="12"/>
      <c r="AE435" s="13">
        <f t="shared" si="338"/>
        <v>0</v>
      </c>
      <c r="AF435" s="12"/>
      <c r="AG435" s="12"/>
      <c r="AH435" s="13">
        <f t="shared" si="339"/>
        <v>0</v>
      </c>
    </row>
    <row r="436" spans="1:37" s="5" customFormat="1" ht="12" thickBot="1" x14ac:dyDescent="0.25">
      <c r="A436" s="10">
        <v>42339</v>
      </c>
      <c r="B436" s="15">
        <f t="shared" si="340"/>
        <v>1733</v>
      </c>
      <c r="C436" s="16">
        <f t="shared" si="340"/>
        <v>251</v>
      </c>
      <c r="D436" s="17">
        <f t="shared" si="340"/>
        <v>1984</v>
      </c>
      <c r="E436" s="15"/>
      <c r="F436" s="16"/>
      <c r="G436" s="17">
        <f t="shared" si="331"/>
        <v>0</v>
      </c>
      <c r="H436" s="15"/>
      <c r="I436" s="16"/>
      <c r="J436" s="17">
        <f t="shared" si="332"/>
        <v>0</v>
      </c>
      <c r="K436" s="15"/>
      <c r="L436" s="16"/>
      <c r="M436" s="17">
        <f t="shared" si="327"/>
        <v>0</v>
      </c>
      <c r="N436" s="15"/>
      <c r="O436" s="16"/>
      <c r="P436" s="17">
        <f t="shared" si="333"/>
        <v>0</v>
      </c>
      <c r="Q436" s="15"/>
      <c r="R436" s="16"/>
      <c r="S436" s="17">
        <f t="shared" si="334"/>
        <v>0</v>
      </c>
      <c r="T436" s="15"/>
      <c r="U436" s="16"/>
      <c r="V436" s="17">
        <f t="shared" si="335"/>
        <v>0</v>
      </c>
      <c r="W436" s="12">
        <v>283</v>
      </c>
      <c r="X436" s="16">
        <v>251</v>
      </c>
      <c r="Y436" s="17">
        <f t="shared" si="336"/>
        <v>534</v>
      </c>
      <c r="Z436" s="15">
        <v>1450</v>
      </c>
      <c r="AA436" s="16"/>
      <c r="AB436" s="17">
        <f t="shared" si="337"/>
        <v>1450</v>
      </c>
      <c r="AC436" s="15"/>
      <c r="AD436" s="16"/>
      <c r="AE436" s="17">
        <f t="shared" si="338"/>
        <v>0</v>
      </c>
      <c r="AF436" s="15"/>
      <c r="AG436" s="16"/>
      <c r="AH436" s="17">
        <f t="shared" si="339"/>
        <v>0</v>
      </c>
      <c r="AJ436" s="20">
        <f>+SUM(AE425:AE436)</f>
        <v>726</v>
      </c>
      <c r="AK436" s="66">
        <f>SUM(Z425:Z436)</f>
        <v>17136</v>
      </c>
    </row>
    <row r="437" spans="1:37" ht="18" x14ac:dyDescent="0.25">
      <c r="A437" s="5"/>
      <c r="B437" s="46"/>
      <c r="C437" s="46"/>
      <c r="D437" s="46"/>
      <c r="E437" s="46"/>
      <c r="F437" s="46"/>
      <c r="H437" s="47"/>
      <c r="I437" s="47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Y437" s="46"/>
      <c r="Z437" s="46"/>
      <c r="AA437" s="46"/>
      <c r="AB437" s="46"/>
      <c r="AC437" s="46"/>
      <c r="AD437" s="46"/>
      <c r="AE437" s="46"/>
      <c r="AF437" s="46"/>
      <c r="AG437" s="46"/>
      <c r="AK437" s="19">
        <f>SUM(Z413:Z424)</f>
        <v>19636</v>
      </c>
    </row>
    <row r="438" spans="1:37" ht="12" thickBot="1" x14ac:dyDescent="0.25">
      <c r="B438" s="46"/>
      <c r="C438" s="46"/>
      <c r="D438" s="46"/>
      <c r="E438" s="46"/>
      <c r="F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K438" s="19">
        <f>AK436-AK437</f>
        <v>-2500</v>
      </c>
    </row>
    <row r="439" spans="1:37" x14ac:dyDescent="0.2">
      <c r="A439" s="48">
        <v>1996</v>
      </c>
      <c r="B439" s="49">
        <f t="shared" ref="B439:AH439" si="341">+SUM(B197:B203)</f>
        <v>209735</v>
      </c>
      <c r="C439" s="50">
        <f t="shared" si="341"/>
        <v>212251</v>
      </c>
      <c r="D439" s="51">
        <f t="shared" si="341"/>
        <v>421986</v>
      </c>
      <c r="E439" s="49">
        <f t="shared" si="341"/>
        <v>35199</v>
      </c>
      <c r="F439" s="50">
        <f t="shared" si="341"/>
        <v>34846</v>
      </c>
      <c r="G439" s="51">
        <f t="shared" si="341"/>
        <v>70045</v>
      </c>
      <c r="H439" s="49">
        <f t="shared" si="341"/>
        <v>11583</v>
      </c>
      <c r="I439" s="50">
        <f t="shared" si="341"/>
        <v>11551</v>
      </c>
      <c r="J439" s="51">
        <f t="shared" si="341"/>
        <v>23134</v>
      </c>
      <c r="K439" s="49">
        <f t="shared" si="341"/>
        <v>14119</v>
      </c>
      <c r="L439" s="50">
        <f t="shared" si="341"/>
        <v>15441</v>
      </c>
      <c r="M439" s="51">
        <f t="shared" si="341"/>
        <v>29560</v>
      </c>
      <c r="N439" s="49">
        <f t="shared" si="341"/>
        <v>11103</v>
      </c>
      <c r="O439" s="50">
        <f t="shared" si="341"/>
        <v>10148</v>
      </c>
      <c r="P439" s="51">
        <f t="shared" si="341"/>
        <v>21251</v>
      </c>
      <c r="Q439" s="49">
        <f t="shared" si="341"/>
        <v>109711</v>
      </c>
      <c r="R439" s="50">
        <f t="shared" si="341"/>
        <v>111701</v>
      </c>
      <c r="S439" s="51">
        <f t="shared" si="341"/>
        <v>221412</v>
      </c>
      <c r="T439" s="49">
        <f t="shared" si="341"/>
        <v>5320</v>
      </c>
      <c r="U439" s="50">
        <f t="shared" si="341"/>
        <v>5391</v>
      </c>
      <c r="V439" s="51">
        <f t="shared" si="341"/>
        <v>10711</v>
      </c>
      <c r="W439" s="49">
        <f t="shared" si="341"/>
        <v>8004</v>
      </c>
      <c r="X439" s="50">
        <f t="shared" si="341"/>
        <v>8367</v>
      </c>
      <c r="Y439" s="51">
        <f t="shared" si="341"/>
        <v>16371</v>
      </c>
      <c r="Z439" s="49">
        <f t="shared" si="341"/>
        <v>5215</v>
      </c>
      <c r="AA439" s="50">
        <f t="shared" si="341"/>
        <v>5254</v>
      </c>
      <c r="AB439" s="51">
        <f t="shared" si="341"/>
        <v>10469</v>
      </c>
      <c r="AC439" s="49">
        <f t="shared" si="341"/>
        <v>7831</v>
      </c>
      <c r="AD439" s="50">
        <f t="shared" si="341"/>
        <v>8015</v>
      </c>
      <c r="AE439" s="51">
        <f t="shared" si="341"/>
        <v>15846</v>
      </c>
      <c r="AF439" s="49">
        <f t="shared" si="341"/>
        <v>1650</v>
      </c>
      <c r="AG439" s="50">
        <f t="shared" si="341"/>
        <v>1537</v>
      </c>
      <c r="AH439" s="51">
        <f t="shared" si="341"/>
        <v>3187</v>
      </c>
      <c r="AK439" s="2">
        <f>AK438/AK437</f>
        <v>-0.12731717254023223</v>
      </c>
    </row>
    <row r="440" spans="1:37" x14ac:dyDescent="0.2">
      <c r="A440" s="48">
        <v>1997</v>
      </c>
      <c r="B440" s="52">
        <f t="shared" ref="B440:AH440" si="342">+SUM(B209:B215)</f>
        <v>215398</v>
      </c>
      <c r="C440" s="12">
        <f t="shared" si="342"/>
        <v>217318</v>
      </c>
      <c r="D440" s="53">
        <f t="shared" si="342"/>
        <v>432716</v>
      </c>
      <c r="E440" s="52">
        <f t="shared" si="342"/>
        <v>37089</v>
      </c>
      <c r="F440" s="12">
        <f t="shared" si="342"/>
        <v>36442</v>
      </c>
      <c r="G440" s="53">
        <f t="shared" si="342"/>
        <v>73531</v>
      </c>
      <c r="H440" s="52">
        <f t="shared" si="342"/>
        <v>11761</v>
      </c>
      <c r="I440" s="12">
        <f t="shared" si="342"/>
        <v>11974</v>
      </c>
      <c r="J440" s="53">
        <f t="shared" si="342"/>
        <v>23735</v>
      </c>
      <c r="K440" s="52">
        <f t="shared" si="342"/>
        <v>14801</v>
      </c>
      <c r="L440" s="12">
        <f t="shared" si="342"/>
        <v>15486</v>
      </c>
      <c r="M440" s="53">
        <f t="shared" si="342"/>
        <v>30287</v>
      </c>
      <c r="N440" s="52">
        <f t="shared" si="342"/>
        <v>8196</v>
      </c>
      <c r="O440" s="12">
        <f t="shared" si="342"/>
        <v>7817</v>
      </c>
      <c r="P440" s="53">
        <f t="shared" si="342"/>
        <v>16013</v>
      </c>
      <c r="Q440" s="52">
        <f t="shared" si="342"/>
        <v>115350</v>
      </c>
      <c r="R440" s="12">
        <f t="shared" si="342"/>
        <v>117060</v>
      </c>
      <c r="S440" s="53">
        <f t="shared" si="342"/>
        <v>232410</v>
      </c>
      <c r="T440" s="52">
        <f t="shared" si="342"/>
        <v>5595</v>
      </c>
      <c r="U440" s="12">
        <f t="shared" si="342"/>
        <v>5591</v>
      </c>
      <c r="V440" s="53">
        <f t="shared" si="342"/>
        <v>11186</v>
      </c>
      <c r="W440" s="52">
        <f t="shared" si="342"/>
        <v>6855</v>
      </c>
      <c r="X440" s="12">
        <f t="shared" si="342"/>
        <v>6998</v>
      </c>
      <c r="Y440" s="53">
        <f t="shared" si="342"/>
        <v>13853</v>
      </c>
      <c r="Z440" s="52">
        <f t="shared" si="342"/>
        <v>5934</v>
      </c>
      <c r="AA440" s="12">
        <f t="shared" si="342"/>
        <v>6291</v>
      </c>
      <c r="AB440" s="53">
        <f t="shared" si="342"/>
        <v>12225</v>
      </c>
      <c r="AC440" s="52">
        <f t="shared" si="342"/>
        <v>8160</v>
      </c>
      <c r="AD440" s="12">
        <f t="shared" si="342"/>
        <v>8073</v>
      </c>
      <c r="AE440" s="53">
        <f t="shared" si="342"/>
        <v>16233</v>
      </c>
      <c r="AF440" s="52">
        <f t="shared" si="342"/>
        <v>1657</v>
      </c>
      <c r="AG440" s="12">
        <f t="shared" si="342"/>
        <v>1586</v>
      </c>
      <c r="AH440" s="53">
        <f t="shared" si="342"/>
        <v>3243</v>
      </c>
    </row>
    <row r="441" spans="1:37" x14ac:dyDescent="0.2">
      <c r="A441" s="48">
        <v>1998</v>
      </c>
      <c r="B441" s="52">
        <f t="shared" ref="B441:AH441" si="343">+SUM(B221:B227)</f>
        <v>216788</v>
      </c>
      <c r="C441" s="12">
        <f t="shared" si="343"/>
        <v>220926</v>
      </c>
      <c r="D441" s="53">
        <f t="shared" si="343"/>
        <v>437714</v>
      </c>
      <c r="E441" s="52">
        <f t="shared" si="343"/>
        <v>38294</v>
      </c>
      <c r="F441" s="12">
        <f t="shared" si="343"/>
        <v>38368</v>
      </c>
      <c r="G441" s="53">
        <f t="shared" si="343"/>
        <v>76662</v>
      </c>
      <c r="H441" s="52">
        <f t="shared" si="343"/>
        <v>10250</v>
      </c>
      <c r="I441" s="12">
        <f t="shared" si="343"/>
        <v>9986</v>
      </c>
      <c r="J441" s="53">
        <f t="shared" si="343"/>
        <v>20236</v>
      </c>
      <c r="K441" s="52">
        <f t="shared" si="343"/>
        <v>12568</v>
      </c>
      <c r="L441" s="12">
        <f t="shared" si="343"/>
        <v>12948</v>
      </c>
      <c r="M441" s="53">
        <f t="shared" si="343"/>
        <v>25516</v>
      </c>
      <c r="N441" s="52">
        <f t="shared" si="343"/>
        <v>7384</v>
      </c>
      <c r="O441" s="12">
        <f t="shared" si="343"/>
        <v>6541</v>
      </c>
      <c r="P441" s="53">
        <f t="shared" si="343"/>
        <v>13925</v>
      </c>
      <c r="Q441" s="52">
        <f t="shared" si="343"/>
        <v>120311</v>
      </c>
      <c r="R441" s="12">
        <f t="shared" si="343"/>
        <v>124533</v>
      </c>
      <c r="S441" s="53">
        <f t="shared" si="343"/>
        <v>244844</v>
      </c>
      <c r="T441" s="52">
        <f t="shared" si="343"/>
        <v>4755</v>
      </c>
      <c r="U441" s="12">
        <f t="shared" si="343"/>
        <v>4818</v>
      </c>
      <c r="V441" s="53">
        <f t="shared" si="343"/>
        <v>9573</v>
      </c>
      <c r="W441" s="52">
        <f t="shared" si="343"/>
        <v>6677</v>
      </c>
      <c r="X441" s="12">
        <f t="shared" si="343"/>
        <v>7137</v>
      </c>
      <c r="Y441" s="53">
        <f t="shared" si="343"/>
        <v>13814</v>
      </c>
      <c r="Z441" s="52">
        <f t="shared" si="343"/>
        <v>6096</v>
      </c>
      <c r="AA441" s="12">
        <f t="shared" si="343"/>
        <v>6078</v>
      </c>
      <c r="AB441" s="53">
        <f t="shared" si="343"/>
        <v>12174</v>
      </c>
      <c r="AC441" s="52">
        <f t="shared" si="343"/>
        <v>8664</v>
      </c>
      <c r="AD441" s="12">
        <f t="shared" si="343"/>
        <v>8843</v>
      </c>
      <c r="AE441" s="53">
        <f t="shared" si="343"/>
        <v>17507</v>
      </c>
      <c r="AF441" s="52">
        <f t="shared" si="343"/>
        <v>1789</v>
      </c>
      <c r="AG441" s="12">
        <f t="shared" si="343"/>
        <v>1674</v>
      </c>
      <c r="AH441" s="53">
        <f t="shared" si="343"/>
        <v>3463</v>
      </c>
    </row>
    <row r="442" spans="1:37" x14ac:dyDescent="0.2">
      <c r="A442" s="48">
        <v>1999</v>
      </c>
      <c r="B442" s="52">
        <f t="shared" ref="B442:AH442" si="344">+SUM(B233:B239)</f>
        <v>203814</v>
      </c>
      <c r="C442" s="12">
        <f t="shared" si="344"/>
        <v>198534</v>
      </c>
      <c r="D442" s="53">
        <f t="shared" si="344"/>
        <v>402348</v>
      </c>
      <c r="E442" s="52">
        <f t="shared" si="344"/>
        <v>38995</v>
      </c>
      <c r="F442" s="12">
        <f t="shared" si="344"/>
        <v>38285</v>
      </c>
      <c r="G442" s="53">
        <f t="shared" si="344"/>
        <v>77280</v>
      </c>
      <c r="H442" s="52">
        <f t="shared" si="344"/>
        <v>10598</v>
      </c>
      <c r="I442" s="12">
        <f t="shared" si="344"/>
        <v>10518</v>
      </c>
      <c r="J442" s="53">
        <f t="shared" si="344"/>
        <v>21116</v>
      </c>
      <c r="K442" s="52">
        <f t="shared" si="344"/>
        <v>15622</v>
      </c>
      <c r="L442" s="12">
        <f t="shared" si="344"/>
        <v>15946</v>
      </c>
      <c r="M442" s="53">
        <f t="shared" si="344"/>
        <v>31568</v>
      </c>
      <c r="N442" s="52">
        <f t="shared" si="344"/>
        <v>8633</v>
      </c>
      <c r="O442" s="12">
        <f t="shared" si="344"/>
        <v>8568</v>
      </c>
      <c r="P442" s="53">
        <f t="shared" si="344"/>
        <v>17201</v>
      </c>
      <c r="Q442" s="52">
        <f t="shared" si="344"/>
        <v>102795</v>
      </c>
      <c r="R442" s="12">
        <f t="shared" si="344"/>
        <v>97594</v>
      </c>
      <c r="S442" s="53">
        <f t="shared" si="344"/>
        <v>200389</v>
      </c>
      <c r="T442" s="52">
        <f t="shared" si="344"/>
        <v>5585</v>
      </c>
      <c r="U442" s="12">
        <f t="shared" si="344"/>
        <v>5611</v>
      </c>
      <c r="V442" s="53">
        <f t="shared" si="344"/>
        <v>11196</v>
      </c>
      <c r="W442" s="52">
        <f t="shared" si="344"/>
        <v>7004</v>
      </c>
      <c r="X442" s="12">
        <f t="shared" si="344"/>
        <v>7073</v>
      </c>
      <c r="Y442" s="53">
        <f t="shared" si="344"/>
        <v>14077</v>
      </c>
      <c r="Z442" s="52">
        <f t="shared" si="344"/>
        <v>5036</v>
      </c>
      <c r="AA442" s="12">
        <f t="shared" si="344"/>
        <v>4942</v>
      </c>
      <c r="AB442" s="53">
        <f t="shared" si="344"/>
        <v>9978</v>
      </c>
      <c r="AC442" s="52">
        <f t="shared" si="344"/>
        <v>7872</v>
      </c>
      <c r="AD442" s="12">
        <f t="shared" si="344"/>
        <v>8145</v>
      </c>
      <c r="AE442" s="53">
        <f t="shared" si="344"/>
        <v>16017</v>
      </c>
      <c r="AF442" s="52">
        <f t="shared" si="344"/>
        <v>1674</v>
      </c>
      <c r="AG442" s="12">
        <f t="shared" si="344"/>
        <v>1852</v>
      </c>
      <c r="AH442" s="53">
        <f t="shared" si="344"/>
        <v>3526</v>
      </c>
    </row>
    <row r="443" spans="1:37" x14ac:dyDescent="0.2">
      <c r="A443" s="48">
        <v>2000</v>
      </c>
      <c r="B443" s="52">
        <f t="shared" ref="B443:AH443" si="345">+SUM(B245:B251)</f>
        <v>217036</v>
      </c>
      <c r="C443" s="12">
        <f t="shared" si="345"/>
        <v>213420</v>
      </c>
      <c r="D443" s="53">
        <f t="shared" si="345"/>
        <v>430456</v>
      </c>
      <c r="E443" s="52">
        <f t="shared" si="345"/>
        <v>39563</v>
      </c>
      <c r="F443" s="12">
        <f t="shared" si="345"/>
        <v>39075</v>
      </c>
      <c r="G443" s="53">
        <f t="shared" si="345"/>
        <v>78638</v>
      </c>
      <c r="H443" s="52">
        <f t="shared" si="345"/>
        <v>10710</v>
      </c>
      <c r="I443" s="12">
        <f t="shared" si="345"/>
        <v>10378</v>
      </c>
      <c r="J443" s="53">
        <f t="shared" si="345"/>
        <v>21088</v>
      </c>
      <c r="K443" s="52">
        <f t="shared" si="345"/>
        <v>16964</v>
      </c>
      <c r="L443" s="12">
        <f t="shared" si="345"/>
        <v>16268</v>
      </c>
      <c r="M443" s="53">
        <f t="shared" si="345"/>
        <v>33232</v>
      </c>
      <c r="N443" s="52">
        <f t="shared" si="345"/>
        <v>9486</v>
      </c>
      <c r="O443" s="12">
        <f t="shared" si="345"/>
        <v>9580</v>
      </c>
      <c r="P443" s="53">
        <f t="shared" si="345"/>
        <v>19066</v>
      </c>
      <c r="Q443" s="52">
        <f t="shared" si="345"/>
        <v>111048</v>
      </c>
      <c r="R443" s="12">
        <f t="shared" si="345"/>
        <v>108525</v>
      </c>
      <c r="S443" s="53">
        <f t="shared" si="345"/>
        <v>219573</v>
      </c>
      <c r="T443" s="52">
        <f t="shared" si="345"/>
        <v>6385</v>
      </c>
      <c r="U443" s="12">
        <f t="shared" si="345"/>
        <v>6407</v>
      </c>
      <c r="V443" s="53">
        <f t="shared" si="345"/>
        <v>12792</v>
      </c>
      <c r="W443" s="52">
        <f t="shared" si="345"/>
        <v>7186</v>
      </c>
      <c r="X443" s="12">
        <f t="shared" si="345"/>
        <v>7324</v>
      </c>
      <c r="Y443" s="53">
        <f t="shared" si="345"/>
        <v>14510</v>
      </c>
      <c r="Z443" s="52">
        <f t="shared" si="345"/>
        <v>5277</v>
      </c>
      <c r="AA443" s="12">
        <f t="shared" si="345"/>
        <v>5493</v>
      </c>
      <c r="AB443" s="53">
        <f t="shared" si="345"/>
        <v>10770</v>
      </c>
      <c r="AC443" s="52">
        <f t="shared" si="345"/>
        <v>8745</v>
      </c>
      <c r="AD443" s="12">
        <f t="shared" si="345"/>
        <v>8802</v>
      </c>
      <c r="AE443" s="53">
        <f t="shared" si="345"/>
        <v>17547</v>
      </c>
      <c r="AF443" s="52">
        <f t="shared" si="345"/>
        <v>1672</v>
      </c>
      <c r="AG443" s="12">
        <f t="shared" si="345"/>
        <v>1568</v>
      </c>
      <c r="AH443" s="53">
        <f t="shared" si="345"/>
        <v>3240</v>
      </c>
    </row>
    <row r="444" spans="1:37" x14ac:dyDescent="0.2">
      <c r="A444" s="48">
        <v>2001</v>
      </c>
      <c r="B444" s="52">
        <f t="shared" ref="B444:AH444" si="346">+SUM(B257:B263)</f>
        <v>219955</v>
      </c>
      <c r="C444" s="12">
        <f t="shared" si="346"/>
        <v>221442</v>
      </c>
      <c r="D444" s="53">
        <f t="shared" si="346"/>
        <v>441397</v>
      </c>
      <c r="E444" s="52">
        <f t="shared" si="346"/>
        <v>39374</v>
      </c>
      <c r="F444" s="12">
        <f t="shared" si="346"/>
        <v>38893</v>
      </c>
      <c r="G444" s="53">
        <f t="shared" si="346"/>
        <v>78267</v>
      </c>
      <c r="H444" s="52">
        <f t="shared" si="346"/>
        <v>12044</v>
      </c>
      <c r="I444" s="12">
        <f t="shared" si="346"/>
        <v>11685</v>
      </c>
      <c r="J444" s="53">
        <f t="shared" si="346"/>
        <v>23729</v>
      </c>
      <c r="K444" s="52">
        <f t="shared" si="346"/>
        <v>15198</v>
      </c>
      <c r="L444" s="12">
        <f t="shared" si="346"/>
        <v>15783</v>
      </c>
      <c r="M444" s="53">
        <f t="shared" si="346"/>
        <v>30981</v>
      </c>
      <c r="N444" s="52">
        <f t="shared" si="346"/>
        <v>8928</v>
      </c>
      <c r="O444" s="12">
        <f t="shared" si="346"/>
        <v>8887</v>
      </c>
      <c r="P444" s="53">
        <f t="shared" si="346"/>
        <v>17815</v>
      </c>
      <c r="Q444" s="52">
        <f t="shared" si="346"/>
        <v>115478</v>
      </c>
      <c r="R444" s="12">
        <f t="shared" si="346"/>
        <v>116721</v>
      </c>
      <c r="S444" s="53">
        <f t="shared" si="346"/>
        <v>232199</v>
      </c>
      <c r="T444" s="52">
        <f t="shared" si="346"/>
        <v>5826</v>
      </c>
      <c r="U444" s="12">
        <f t="shared" si="346"/>
        <v>5905</v>
      </c>
      <c r="V444" s="53">
        <f t="shared" si="346"/>
        <v>11731</v>
      </c>
      <c r="W444" s="52">
        <f t="shared" si="346"/>
        <v>7171</v>
      </c>
      <c r="X444" s="12">
        <f t="shared" si="346"/>
        <v>7525</v>
      </c>
      <c r="Y444" s="53">
        <f t="shared" si="346"/>
        <v>14696</v>
      </c>
      <c r="Z444" s="52">
        <f t="shared" si="346"/>
        <v>5591</v>
      </c>
      <c r="AA444" s="12">
        <f t="shared" si="346"/>
        <v>5951</v>
      </c>
      <c r="AB444" s="53">
        <f t="shared" si="346"/>
        <v>11542</v>
      </c>
      <c r="AC444" s="52">
        <f t="shared" si="346"/>
        <v>8601</v>
      </c>
      <c r="AD444" s="12">
        <f t="shared" si="346"/>
        <v>8488</v>
      </c>
      <c r="AE444" s="53">
        <f t="shared" si="346"/>
        <v>17089</v>
      </c>
      <c r="AF444" s="52">
        <f t="shared" si="346"/>
        <v>1744</v>
      </c>
      <c r="AG444" s="12">
        <f t="shared" si="346"/>
        <v>1604</v>
      </c>
      <c r="AH444" s="53">
        <f t="shared" si="346"/>
        <v>3348</v>
      </c>
    </row>
    <row r="445" spans="1:37" x14ac:dyDescent="0.2">
      <c r="A445" s="48">
        <v>2002</v>
      </c>
      <c r="B445" s="52">
        <f t="shared" ref="B445:AH445" si="347">+SUM(B269:B275)</f>
        <v>199288</v>
      </c>
      <c r="C445" s="12">
        <f t="shared" si="347"/>
        <v>201771</v>
      </c>
      <c r="D445" s="53">
        <f t="shared" si="347"/>
        <v>401059</v>
      </c>
      <c r="E445" s="52">
        <f t="shared" si="347"/>
        <v>33067</v>
      </c>
      <c r="F445" s="12">
        <f t="shared" si="347"/>
        <v>32369</v>
      </c>
      <c r="G445" s="53">
        <f t="shared" si="347"/>
        <v>65436</v>
      </c>
      <c r="H445" s="52">
        <f t="shared" si="347"/>
        <v>10293</v>
      </c>
      <c r="I445" s="12">
        <f t="shared" si="347"/>
        <v>10128</v>
      </c>
      <c r="J445" s="53">
        <f t="shared" si="347"/>
        <v>20421</v>
      </c>
      <c r="K445" s="52">
        <f t="shared" si="347"/>
        <v>11114</v>
      </c>
      <c r="L445" s="12">
        <f t="shared" si="347"/>
        <v>11481</v>
      </c>
      <c r="M445" s="53">
        <f t="shared" si="347"/>
        <v>22595</v>
      </c>
      <c r="N445" s="52">
        <f t="shared" si="347"/>
        <v>6992</v>
      </c>
      <c r="O445" s="12">
        <f t="shared" si="347"/>
        <v>6710</v>
      </c>
      <c r="P445" s="53">
        <f t="shared" si="347"/>
        <v>13702</v>
      </c>
      <c r="Q445" s="52">
        <f t="shared" si="347"/>
        <v>114582</v>
      </c>
      <c r="R445" s="12">
        <f t="shared" si="347"/>
        <v>117756</v>
      </c>
      <c r="S445" s="53">
        <f t="shared" si="347"/>
        <v>232338</v>
      </c>
      <c r="T445" s="52">
        <f t="shared" si="347"/>
        <v>4833</v>
      </c>
      <c r="U445" s="12">
        <f t="shared" si="347"/>
        <v>4660</v>
      </c>
      <c r="V445" s="53">
        <f t="shared" si="347"/>
        <v>9493</v>
      </c>
      <c r="W445" s="52">
        <f t="shared" si="347"/>
        <v>5904</v>
      </c>
      <c r="X445" s="12">
        <f t="shared" si="347"/>
        <v>6050</v>
      </c>
      <c r="Y445" s="53">
        <f t="shared" si="347"/>
        <v>11954</v>
      </c>
      <c r="Z445" s="52">
        <f t="shared" si="347"/>
        <v>4754</v>
      </c>
      <c r="AA445" s="12">
        <f t="shared" si="347"/>
        <v>4824</v>
      </c>
      <c r="AB445" s="53">
        <f t="shared" si="347"/>
        <v>9578</v>
      </c>
      <c r="AC445" s="52">
        <f t="shared" si="347"/>
        <v>6437</v>
      </c>
      <c r="AD445" s="12">
        <f t="shared" si="347"/>
        <v>6534</v>
      </c>
      <c r="AE445" s="53">
        <f t="shared" si="347"/>
        <v>12971</v>
      </c>
      <c r="AF445" s="52">
        <f t="shared" si="347"/>
        <v>1312</v>
      </c>
      <c r="AG445" s="12">
        <f t="shared" si="347"/>
        <v>1259</v>
      </c>
      <c r="AH445" s="53">
        <f t="shared" si="347"/>
        <v>2571</v>
      </c>
    </row>
    <row r="446" spans="1:37" x14ac:dyDescent="0.2">
      <c r="A446" s="48">
        <v>2003</v>
      </c>
      <c r="B446" s="52">
        <f t="shared" ref="B446:AH446" si="348">+SUM(B281:B287)</f>
        <v>215426</v>
      </c>
      <c r="C446" s="12">
        <f t="shared" si="348"/>
        <v>216456</v>
      </c>
      <c r="D446" s="53">
        <f t="shared" si="348"/>
        <v>431882</v>
      </c>
      <c r="E446" s="52">
        <f t="shared" si="348"/>
        <v>32344</v>
      </c>
      <c r="F446" s="12">
        <f t="shared" si="348"/>
        <v>31943</v>
      </c>
      <c r="G446" s="53">
        <f t="shared" si="348"/>
        <v>64287</v>
      </c>
      <c r="H446" s="52">
        <f t="shared" si="348"/>
        <v>7817</v>
      </c>
      <c r="I446" s="12">
        <f t="shared" si="348"/>
        <v>7615</v>
      </c>
      <c r="J446" s="53">
        <f t="shared" si="348"/>
        <v>15432</v>
      </c>
      <c r="K446" s="52">
        <f t="shared" si="348"/>
        <v>10821</v>
      </c>
      <c r="L446" s="12">
        <f t="shared" si="348"/>
        <v>10826</v>
      </c>
      <c r="M446" s="53">
        <f t="shared" si="348"/>
        <v>21647</v>
      </c>
      <c r="N446" s="52">
        <f t="shared" si="348"/>
        <v>7924</v>
      </c>
      <c r="O446" s="12">
        <f t="shared" si="348"/>
        <v>7883</v>
      </c>
      <c r="P446" s="53">
        <f t="shared" si="348"/>
        <v>15807</v>
      </c>
      <c r="Q446" s="52">
        <f t="shared" si="348"/>
        <v>134371</v>
      </c>
      <c r="R446" s="12">
        <f t="shared" si="348"/>
        <v>135528</v>
      </c>
      <c r="S446" s="53">
        <f t="shared" si="348"/>
        <v>269899</v>
      </c>
      <c r="T446" s="52">
        <f t="shared" si="348"/>
        <v>4274</v>
      </c>
      <c r="U446" s="12">
        <f t="shared" si="348"/>
        <v>4360</v>
      </c>
      <c r="V446" s="53">
        <f t="shared" si="348"/>
        <v>8634</v>
      </c>
      <c r="W446" s="52">
        <f t="shared" si="348"/>
        <v>5911</v>
      </c>
      <c r="X446" s="12">
        <f t="shared" si="348"/>
        <v>5900</v>
      </c>
      <c r="Y446" s="53">
        <f t="shared" si="348"/>
        <v>11811</v>
      </c>
      <c r="Z446" s="52">
        <f t="shared" si="348"/>
        <v>4447</v>
      </c>
      <c r="AA446" s="12">
        <f t="shared" si="348"/>
        <v>4650</v>
      </c>
      <c r="AB446" s="53">
        <f t="shared" si="348"/>
        <v>9097</v>
      </c>
      <c r="AC446" s="52">
        <f t="shared" si="348"/>
        <v>6009</v>
      </c>
      <c r="AD446" s="12">
        <f t="shared" si="348"/>
        <v>6152</v>
      </c>
      <c r="AE446" s="53">
        <f t="shared" si="348"/>
        <v>12161</v>
      </c>
      <c r="AF446" s="52">
        <f t="shared" si="348"/>
        <v>1508</v>
      </c>
      <c r="AG446" s="12">
        <f t="shared" si="348"/>
        <v>1599</v>
      </c>
      <c r="AH446" s="53">
        <f t="shared" si="348"/>
        <v>3107</v>
      </c>
    </row>
    <row r="447" spans="1:37" x14ac:dyDescent="0.2">
      <c r="A447" s="48">
        <v>2004</v>
      </c>
      <c r="B447" s="52">
        <f t="shared" ref="B447:AH447" si="349">+SUM(B293:B299)</f>
        <v>223965</v>
      </c>
      <c r="C447" s="12">
        <f t="shared" si="349"/>
        <v>218516</v>
      </c>
      <c r="D447" s="53">
        <f t="shared" si="349"/>
        <v>442481</v>
      </c>
      <c r="E447" s="52">
        <f t="shared" si="349"/>
        <v>37106</v>
      </c>
      <c r="F447" s="12">
        <f t="shared" si="349"/>
        <v>37196</v>
      </c>
      <c r="G447" s="53">
        <f t="shared" si="349"/>
        <v>74302</v>
      </c>
      <c r="H447" s="52">
        <f t="shared" si="349"/>
        <v>9146</v>
      </c>
      <c r="I447" s="12">
        <f t="shared" si="349"/>
        <v>8927</v>
      </c>
      <c r="J447" s="53">
        <f t="shared" si="349"/>
        <v>18073</v>
      </c>
      <c r="K447" s="52">
        <f t="shared" si="349"/>
        <v>13355</v>
      </c>
      <c r="L447" s="12">
        <f t="shared" si="349"/>
        <v>13619</v>
      </c>
      <c r="M447" s="53">
        <f t="shared" si="349"/>
        <v>26974</v>
      </c>
      <c r="N447" s="52">
        <f t="shared" si="349"/>
        <v>7879</v>
      </c>
      <c r="O447" s="12">
        <f t="shared" si="349"/>
        <v>7930</v>
      </c>
      <c r="P447" s="53">
        <f t="shared" si="349"/>
        <v>15809</v>
      </c>
      <c r="Q447" s="52">
        <f t="shared" si="349"/>
        <v>129809</v>
      </c>
      <c r="R447" s="12">
        <f t="shared" si="349"/>
        <v>124346</v>
      </c>
      <c r="S447" s="53">
        <f t="shared" si="349"/>
        <v>254155</v>
      </c>
      <c r="T447" s="52">
        <f t="shared" si="349"/>
        <v>4712</v>
      </c>
      <c r="U447" s="12">
        <f t="shared" si="349"/>
        <v>4758</v>
      </c>
      <c r="V447" s="53">
        <f t="shared" si="349"/>
        <v>9470</v>
      </c>
      <c r="W447" s="52">
        <f t="shared" si="349"/>
        <v>7046</v>
      </c>
      <c r="X447" s="12">
        <f t="shared" si="349"/>
        <v>6994</v>
      </c>
      <c r="Y447" s="53">
        <f t="shared" si="349"/>
        <v>14040</v>
      </c>
      <c r="Z447" s="52">
        <f t="shared" si="349"/>
        <v>6283</v>
      </c>
      <c r="AA447" s="12">
        <f t="shared" si="349"/>
        <v>6177</v>
      </c>
      <c r="AB447" s="53">
        <f t="shared" si="349"/>
        <v>12460</v>
      </c>
      <c r="AC447" s="52">
        <f t="shared" si="349"/>
        <v>7023</v>
      </c>
      <c r="AD447" s="12">
        <f t="shared" si="349"/>
        <v>7061</v>
      </c>
      <c r="AE447" s="53">
        <f t="shared" si="349"/>
        <v>14084</v>
      </c>
      <c r="AF447" s="52">
        <f t="shared" si="349"/>
        <v>1606</v>
      </c>
      <c r="AG447" s="12">
        <f t="shared" si="349"/>
        <v>1508</v>
      </c>
      <c r="AH447" s="53">
        <f t="shared" si="349"/>
        <v>3114</v>
      </c>
    </row>
    <row r="448" spans="1:37" x14ac:dyDescent="0.2">
      <c r="A448" s="48">
        <v>2005</v>
      </c>
      <c r="B448" s="52">
        <f t="shared" ref="B448:AH448" si="350">+SUM(B305:B311)</f>
        <v>265332</v>
      </c>
      <c r="C448" s="12">
        <f t="shared" si="350"/>
        <v>263178</v>
      </c>
      <c r="D448" s="53">
        <f t="shared" si="350"/>
        <v>528510</v>
      </c>
      <c r="E448" s="52">
        <f t="shared" si="350"/>
        <v>52462</v>
      </c>
      <c r="F448" s="12">
        <f t="shared" si="350"/>
        <v>52165</v>
      </c>
      <c r="G448" s="53">
        <f t="shared" si="350"/>
        <v>104627</v>
      </c>
      <c r="H448" s="52">
        <f t="shared" si="350"/>
        <v>8385</v>
      </c>
      <c r="I448" s="12">
        <f t="shared" si="350"/>
        <v>8777</v>
      </c>
      <c r="J448" s="53">
        <f t="shared" si="350"/>
        <v>17162</v>
      </c>
      <c r="K448" s="52">
        <f t="shared" si="350"/>
        <v>14991</v>
      </c>
      <c r="L448" s="12">
        <f t="shared" si="350"/>
        <v>15069</v>
      </c>
      <c r="M448" s="53">
        <f t="shared" si="350"/>
        <v>30060</v>
      </c>
      <c r="N448" s="52">
        <f t="shared" si="350"/>
        <v>8199</v>
      </c>
      <c r="O448" s="12">
        <f t="shared" si="350"/>
        <v>8141</v>
      </c>
      <c r="P448" s="53">
        <f t="shared" si="350"/>
        <v>16340</v>
      </c>
      <c r="Q448" s="52">
        <f t="shared" si="350"/>
        <v>152795</v>
      </c>
      <c r="R448" s="12">
        <f t="shared" si="350"/>
        <v>150771</v>
      </c>
      <c r="S448" s="53">
        <f t="shared" si="350"/>
        <v>303566</v>
      </c>
      <c r="T448" s="52">
        <f t="shared" si="350"/>
        <v>4781</v>
      </c>
      <c r="U448" s="12">
        <f t="shared" si="350"/>
        <v>4837</v>
      </c>
      <c r="V448" s="53">
        <f t="shared" si="350"/>
        <v>9618</v>
      </c>
      <c r="W448" s="52">
        <f t="shared" si="350"/>
        <v>6928</v>
      </c>
      <c r="X448" s="12">
        <f t="shared" si="350"/>
        <v>7045</v>
      </c>
      <c r="Y448" s="53">
        <f t="shared" si="350"/>
        <v>13973</v>
      </c>
      <c r="Z448" s="52">
        <f t="shared" si="350"/>
        <v>8001</v>
      </c>
      <c r="AA448" s="12">
        <f t="shared" si="350"/>
        <v>7805</v>
      </c>
      <c r="AB448" s="53">
        <f t="shared" si="350"/>
        <v>15806</v>
      </c>
      <c r="AC448" s="52">
        <f t="shared" si="350"/>
        <v>7566</v>
      </c>
      <c r="AD448" s="12">
        <f t="shared" si="350"/>
        <v>7399</v>
      </c>
      <c r="AE448" s="53">
        <f t="shared" si="350"/>
        <v>14965</v>
      </c>
      <c r="AF448" s="52">
        <f t="shared" si="350"/>
        <v>1224</v>
      </c>
      <c r="AG448" s="12">
        <f t="shared" si="350"/>
        <v>1169</v>
      </c>
      <c r="AH448" s="53">
        <f t="shared" si="350"/>
        <v>2393</v>
      </c>
    </row>
    <row r="449" spans="1:52" x14ac:dyDescent="0.2">
      <c r="A449" s="48">
        <v>2006</v>
      </c>
      <c r="B449" s="52">
        <f t="shared" ref="B449:AH449" si="351">+SUM(B317:B323)</f>
        <v>287522</v>
      </c>
      <c r="C449" s="12">
        <f t="shared" si="351"/>
        <v>289979</v>
      </c>
      <c r="D449" s="53">
        <f t="shared" si="351"/>
        <v>577501</v>
      </c>
      <c r="E449" s="52">
        <f t="shared" si="351"/>
        <v>46806</v>
      </c>
      <c r="F449" s="12">
        <f t="shared" si="351"/>
        <v>46279</v>
      </c>
      <c r="G449" s="53">
        <f t="shared" si="351"/>
        <v>93085</v>
      </c>
      <c r="H449" s="52">
        <f t="shared" si="351"/>
        <v>9273</v>
      </c>
      <c r="I449" s="12">
        <f t="shared" si="351"/>
        <v>9274</v>
      </c>
      <c r="J449" s="53">
        <f t="shared" si="351"/>
        <v>18547</v>
      </c>
      <c r="K449" s="52">
        <f t="shared" si="351"/>
        <v>15826</v>
      </c>
      <c r="L449" s="12">
        <f t="shared" si="351"/>
        <v>15893</v>
      </c>
      <c r="M449" s="53">
        <f t="shared" si="351"/>
        <v>31719</v>
      </c>
      <c r="N449" s="52">
        <f t="shared" si="351"/>
        <v>11923</v>
      </c>
      <c r="O449" s="12">
        <f t="shared" si="351"/>
        <v>11718</v>
      </c>
      <c r="P449" s="53">
        <f t="shared" si="351"/>
        <v>23641</v>
      </c>
      <c r="Q449" s="52">
        <f t="shared" si="351"/>
        <v>170972</v>
      </c>
      <c r="R449" s="12">
        <f t="shared" si="351"/>
        <v>174434</v>
      </c>
      <c r="S449" s="53">
        <f t="shared" si="351"/>
        <v>345406</v>
      </c>
      <c r="T449" s="52">
        <f t="shared" si="351"/>
        <v>5271</v>
      </c>
      <c r="U449" s="12">
        <f t="shared" si="351"/>
        <v>5186</v>
      </c>
      <c r="V449" s="53">
        <f t="shared" si="351"/>
        <v>10457</v>
      </c>
      <c r="W449" s="52">
        <f t="shared" si="351"/>
        <v>8421</v>
      </c>
      <c r="X449" s="12">
        <f t="shared" si="351"/>
        <v>8473</v>
      </c>
      <c r="Y449" s="53">
        <f t="shared" si="351"/>
        <v>16894</v>
      </c>
      <c r="Z449" s="52">
        <f t="shared" si="351"/>
        <v>9687</v>
      </c>
      <c r="AA449" s="12">
        <f t="shared" si="351"/>
        <v>9662</v>
      </c>
      <c r="AB449" s="53">
        <f t="shared" si="351"/>
        <v>19349</v>
      </c>
      <c r="AC449" s="52">
        <f t="shared" si="351"/>
        <v>7802</v>
      </c>
      <c r="AD449" s="12">
        <f t="shared" si="351"/>
        <v>7671</v>
      </c>
      <c r="AE449" s="53">
        <f t="shared" si="351"/>
        <v>15473</v>
      </c>
      <c r="AF449" s="52">
        <f t="shared" si="351"/>
        <v>1541</v>
      </c>
      <c r="AG449" s="12">
        <f t="shared" si="351"/>
        <v>1389</v>
      </c>
      <c r="AH449" s="53">
        <f t="shared" si="351"/>
        <v>2930</v>
      </c>
    </row>
    <row r="450" spans="1:52" x14ac:dyDescent="0.2">
      <c r="A450" s="48">
        <v>2007</v>
      </c>
      <c r="B450" s="52">
        <f t="shared" ref="B450:AH450" si="352">+SUM(B329:B335)</f>
        <v>285963</v>
      </c>
      <c r="C450" s="12">
        <f t="shared" si="352"/>
        <v>279893</v>
      </c>
      <c r="D450" s="53">
        <f t="shared" si="352"/>
        <v>565856</v>
      </c>
      <c r="E450" s="52">
        <f t="shared" si="352"/>
        <v>44837</v>
      </c>
      <c r="F450" s="12">
        <f t="shared" si="352"/>
        <v>44798</v>
      </c>
      <c r="G450" s="53">
        <f t="shared" si="352"/>
        <v>89635</v>
      </c>
      <c r="H450" s="52">
        <f t="shared" si="352"/>
        <v>9518</v>
      </c>
      <c r="I450" s="12">
        <f t="shared" si="352"/>
        <v>9404</v>
      </c>
      <c r="J450" s="53">
        <f t="shared" si="352"/>
        <v>18922</v>
      </c>
      <c r="K450" s="52">
        <f t="shared" si="352"/>
        <v>14600</v>
      </c>
      <c r="L450" s="12">
        <f t="shared" si="352"/>
        <v>14770</v>
      </c>
      <c r="M450" s="53">
        <f t="shared" si="352"/>
        <v>29370</v>
      </c>
      <c r="N450" s="52">
        <f t="shared" si="352"/>
        <v>14699</v>
      </c>
      <c r="O450" s="12">
        <f t="shared" si="352"/>
        <v>14303</v>
      </c>
      <c r="P450" s="53">
        <f t="shared" si="352"/>
        <v>29002</v>
      </c>
      <c r="Q450" s="52">
        <f t="shared" si="352"/>
        <v>163329</v>
      </c>
      <c r="R450" s="12">
        <f t="shared" si="352"/>
        <v>158272</v>
      </c>
      <c r="S450" s="53">
        <f t="shared" si="352"/>
        <v>321601</v>
      </c>
      <c r="T450" s="52">
        <f t="shared" si="352"/>
        <v>5401</v>
      </c>
      <c r="U450" s="12">
        <f t="shared" si="352"/>
        <v>5161</v>
      </c>
      <c r="V450" s="53">
        <f t="shared" si="352"/>
        <v>10562</v>
      </c>
      <c r="W450" s="52">
        <f t="shared" si="352"/>
        <v>8585</v>
      </c>
      <c r="X450" s="12">
        <f t="shared" si="352"/>
        <v>8438</v>
      </c>
      <c r="Y450" s="53">
        <f t="shared" si="352"/>
        <v>17023</v>
      </c>
      <c r="Z450" s="52">
        <f t="shared" si="352"/>
        <v>12322</v>
      </c>
      <c r="AA450" s="12">
        <f t="shared" si="352"/>
        <v>12228</v>
      </c>
      <c r="AB450" s="53">
        <f t="shared" si="352"/>
        <v>24550</v>
      </c>
      <c r="AC450" s="52">
        <f t="shared" si="352"/>
        <v>10654</v>
      </c>
      <c r="AD450" s="12">
        <f t="shared" si="352"/>
        <v>10462</v>
      </c>
      <c r="AE450" s="53">
        <f t="shared" si="352"/>
        <v>21116</v>
      </c>
      <c r="AF450" s="52">
        <f t="shared" si="352"/>
        <v>2018</v>
      </c>
      <c r="AG450" s="12">
        <f t="shared" si="352"/>
        <v>2057</v>
      </c>
      <c r="AH450" s="53">
        <f t="shared" si="352"/>
        <v>4075</v>
      </c>
    </row>
    <row r="451" spans="1:52" x14ac:dyDescent="0.2">
      <c r="A451" s="48">
        <v>2008</v>
      </c>
      <c r="B451" s="52">
        <f t="shared" ref="B451:AH451" si="353">+SUM(B341:B347)</f>
        <v>308947</v>
      </c>
      <c r="C451" s="12">
        <f t="shared" si="353"/>
        <v>312934</v>
      </c>
      <c r="D451" s="53">
        <f t="shared" si="353"/>
        <v>621881</v>
      </c>
      <c r="E451" s="52">
        <f t="shared" si="353"/>
        <v>39903</v>
      </c>
      <c r="F451" s="12">
        <f t="shared" si="353"/>
        <v>40221</v>
      </c>
      <c r="G451" s="53">
        <f t="shared" si="353"/>
        <v>80124</v>
      </c>
      <c r="H451" s="52">
        <f t="shared" si="353"/>
        <v>9561</v>
      </c>
      <c r="I451" s="12">
        <f t="shared" si="353"/>
        <v>9715</v>
      </c>
      <c r="J451" s="53">
        <f t="shared" si="353"/>
        <v>19276</v>
      </c>
      <c r="K451" s="52">
        <f t="shared" si="353"/>
        <v>13462</v>
      </c>
      <c r="L451" s="12">
        <f t="shared" si="353"/>
        <v>14292</v>
      </c>
      <c r="M451" s="53">
        <f t="shared" si="353"/>
        <v>27754</v>
      </c>
      <c r="N451" s="52">
        <f t="shared" si="353"/>
        <v>15221</v>
      </c>
      <c r="O451" s="12">
        <f t="shared" si="353"/>
        <v>15089</v>
      </c>
      <c r="P451" s="53">
        <f t="shared" si="353"/>
        <v>30310</v>
      </c>
      <c r="Q451" s="52">
        <f t="shared" si="353"/>
        <v>189514</v>
      </c>
      <c r="R451" s="12">
        <f t="shared" si="353"/>
        <v>191273</v>
      </c>
      <c r="S451" s="53">
        <f t="shared" si="353"/>
        <v>380787</v>
      </c>
      <c r="T451" s="52">
        <f t="shared" si="353"/>
        <v>5704</v>
      </c>
      <c r="U451" s="12">
        <f t="shared" si="353"/>
        <v>5942</v>
      </c>
      <c r="V451" s="53">
        <f t="shared" si="353"/>
        <v>11646</v>
      </c>
      <c r="W451" s="52">
        <f t="shared" si="353"/>
        <v>9701</v>
      </c>
      <c r="X451" s="12">
        <f t="shared" si="353"/>
        <v>10251</v>
      </c>
      <c r="Y451" s="53">
        <f t="shared" si="353"/>
        <v>19952</v>
      </c>
      <c r="Z451" s="52">
        <f t="shared" si="353"/>
        <v>13598</v>
      </c>
      <c r="AA451" s="12">
        <f t="shared" si="353"/>
        <v>13692</v>
      </c>
      <c r="AB451" s="53">
        <f t="shared" si="353"/>
        <v>27290</v>
      </c>
      <c r="AC451" s="52">
        <f t="shared" si="353"/>
        <v>10106</v>
      </c>
      <c r="AD451" s="12">
        <f t="shared" si="353"/>
        <v>10231</v>
      </c>
      <c r="AE451" s="53">
        <f t="shared" si="353"/>
        <v>20337</v>
      </c>
      <c r="AF451" s="52">
        <f t="shared" si="353"/>
        <v>2177</v>
      </c>
      <c r="AG451" s="12">
        <f t="shared" si="353"/>
        <v>2228</v>
      </c>
      <c r="AH451" s="53">
        <f t="shared" si="353"/>
        <v>4405</v>
      </c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5"/>
      <c r="AT451" s="5"/>
      <c r="AU451" s="5"/>
      <c r="AV451" s="5"/>
      <c r="AW451" s="5"/>
      <c r="AX451" s="5"/>
      <c r="AY451" s="5"/>
      <c r="AZ451" s="5"/>
    </row>
    <row r="452" spans="1:52" x14ac:dyDescent="0.2">
      <c r="A452" s="48">
        <v>2009</v>
      </c>
      <c r="B452" s="52">
        <f t="shared" ref="B452:AH452" si="354">+SUM(B353:B359)</f>
        <v>278205</v>
      </c>
      <c r="C452" s="12">
        <f t="shared" si="354"/>
        <v>279654</v>
      </c>
      <c r="D452" s="53">
        <f t="shared" si="354"/>
        <v>557859</v>
      </c>
      <c r="E452" s="52">
        <f t="shared" si="354"/>
        <v>41179</v>
      </c>
      <c r="F452" s="12">
        <f t="shared" si="354"/>
        <v>41784</v>
      </c>
      <c r="G452" s="53">
        <f t="shared" si="354"/>
        <v>82963</v>
      </c>
      <c r="H452" s="52">
        <f t="shared" si="354"/>
        <v>6556</v>
      </c>
      <c r="I452" s="12">
        <f t="shared" si="354"/>
        <v>6770</v>
      </c>
      <c r="J452" s="53">
        <f t="shared" si="354"/>
        <v>13326</v>
      </c>
      <c r="K452" s="52">
        <f t="shared" si="354"/>
        <v>15106</v>
      </c>
      <c r="L452" s="12">
        <f t="shared" si="354"/>
        <v>15097</v>
      </c>
      <c r="M452" s="53">
        <f t="shared" si="354"/>
        <v>30203</v>
      </c>
      <c r="N452" s="52">
        <f t="shared" si="354"/>
        <v>15474</v>
      </c>
      <c r="O452" s="12">
        <f t="shared" si="354"/>
        <v>14255</v>
      </c>
      <c r="P452" s="53">
        <f t="shared" si="354"/>
        <v>29729</v>
      </c>
      <c r="Q452" s="52">
        <f t="shared" si="354"/>
        <v>166787</v>
      </c>
      <c r="R452" s="12">
        <f t="shared" si="354"/>
        <v>166397</v>
      </c>
      <c r="S452" s="53">
        <f t="shared" si="354"/>
        <v>333184</v>
      </c>
      <c r="T452" s="52">
        <f t="shared" si="354"/>
        <v>4326</v>
      </c>
      <c r="U452" s="12">
        <f t="shared" si="354"/>
        <v>4451</v>
      </c>
      <c r="V452" s="53">
        <f t="shared" si="354"/>
        <v>8777</v>
      </c>
      <c r="W452" s="52">
        <f t="shared" si="354"/>
        <v>8315</v>
      </c>
      <c r="X452" s="12">
        <f t="shared" si="354"/>
        <v>8640</v>
      </c>
      <c r="Y452" s="53">
        <f t="shared" si="354"/>
        <v>16955</v>
      </c>
      <c r="Z452" s="52">
        <f t="shared" si="354"/>
        <v>11034</v>
      </c>
      <c r="AA452" s="12">
        <f t="shared" si="354"/>
        <v>12518</v>
      </c>
      <c r="AB452" s="53">
        <f t="shared" si="354"/>
        <v>23552</v>
      </c>
      <c r="AC452" s="52">
        <f t="shared" si="354"/>
        <v>7931</v>
      </c>
      <c r="AD452" s="12">
        <f t="shared" si="354"/>
        <v>8190</v>
      </c>
      <c r="AE452" s="53">
        <f t="shared" si="354"/>
        <v>16121</v>
      </c>
      <c r="AF452" s="52">
        <f t="shared" si="354"/>
        <v>1497</v>
      </c>
      <c r="AG452" s="12">
        <f t="shared" si="354"/>
        <v>1552</v>
      </c>
      <c r="AH452" s="53">
        <f t="shared" si="354"/>
        <v>3049</v>
      </c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5"/>
      <c r="AT452" s="5"/>
      <c r="AU452" s="5"/>
      <c r="AV452" s="5"/>
      <c r="AW452" s="5"/>
      <c r="AX452" s="5"/>
      <c r="AY452" s="5"/>
      <c r="AZ452" s="5"/>
    </row>
    <row r="453" spans="1:52" x14ac:dyDescent="0.2">
      <c r="A453" s="48">
        <v>2010</v>
      </c>
      <c r="B453" s="52">
        <f t="shared" ref="B453:AH453" si="355">+SUM(B365:B371)</f>
        <v>285402</v>
      </c>
      <c r="C453" s="12">
        <f t="shared" si="355"/>
        <v>290635</v>
      </c>
      <c r="D453" s="53">
        <f t="shared" si="355"/>
        <v>576037</v>
      </c>
      <c r="E453" s="52">
        <f t="shared" si="355"/>
        <v>46062</v>
      </c>
      <c r="F453" s="12">
        <f t="shared" si="355"/>
        <v>46315</v>
      </c>
      <c r="G453" s="53">
        <f t="shared" si="355"/>
        <v>92377</v>
      </c>
      <c r="H453" s="52">
        <f t="shared" si="355"/>
        <v>6993</v>
      </c>
      <c r="I453" s="12">
        <f t="shared" si="355"/>
        <v>6762</v>
      </c>
      <c r="J453" s="53">
        <f t="shared" si="355"/>
        <v>13755</v>
      </c>
      <c r="K453" s="52">
        <f t="shared" si="355"/>
        <v>14638</v>
      </c>
      <c r="L453" s="12">
        <f t="shared" si="355"/>
        <v>14646</v>
      </c>
      <c r="M453" s="53">
        <f t="shared" si="355"/>
        <v>29284</v>
      </c>
      <c r="N453" s="52">
        <f t="shared" si="355"/>
        <v>15777</v>
      </c>
      <c r="O453" s="12">
        <f t="shared" si="355"/>
        <v>14423</v>
      </c>
      <c r="P453" s="53">
        <f t="shared" si="355"/>
        <v>30200</v>
      </c>
      <c r="Q453" s="52">
        <f t="shared" si="355"/>
        <v>169612</v>
      </c>
      <c r="R453" s="12">
        <f t="shared" si="355"/>
        <v>171954</v>
      </c>
      <c r="S453" s="53">
        <f t="shared" si="355"/>
        <v>341566</v>
      </c>
      <c r="T453" s="52">
        <f t="shared" si="355"/>
        <v>4168</v>
      </c>
      <c r="U453" s="12">
        <f t="shared" si="355"/>
        <v>4172</v>
      </c>
      <c r="V453" s="53">
        <f t="shared" si="355"/>
        <v>8340</v>
      </c>
      <c r="W453" s="52">
        <f t="shared" si="355"/>
        <v>7961</v>
      </c>
      <c r="X453" s="12">
        <f t="shared" si="355"/>
        <v>8449</v>
      </c>
      <c r="Y453" s="53">
        <f t="shared" si="355"/>
        <v>16410</v>
      </c>
      <c r="Z453" s="52">
        <f t="shared" si="355"/>
        <v>10818</v>
      </c>
      <c r="AA453" s="12">
        <f t="shared" si="355"/>
        <v>13830</v>
      </c>
      <c r="AB453" s="53">
        <f t="shared" si="355"/>
        <v>24648</v>
      </c>
      <c r="AC453" s="52">
        <f t="shared" si="355"/>
        <v>7849</v>
      </c>
      <c r="AD453" s="12">
        <f t="shared" si="355"/>
        <v>8500</v>
      </c>
      <c r="AE453" s="53">
        <f t="shared" si="355"/>
        <v>16349</v>
      </c>
      <c r="AF453" s="52">
        <f t="shared" si="355"/>
        <v>1524</v>
      </c>
      <c r="AG453" s="12">
        <f t="shared" si="355"/>
        <v>1584</v>
      </c>
      <c r="AH453" s="53">
        <f t="shared" si="355"/>
        <v>3108</v>
      </c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5"/>
      <c r="AT453" s="5"/>
      <c r="AU453" s="5"/>
      <c r="AV453" s="5"/>
      <c r="AW453" s="5"/>
      <c r="AX453" s="5"/>
      <c r="AY453" s="5"/>
      <c r="AZ453" s="5"/>
    </row>
    <row r="454" spans="1:52" s="5" customFormat="1" x14ac:dyDescent="0.2">
      <c r="A454" s="48">
        <v>2011</v>
      </c>
      <c r="B454" s="52">
        <f t="shared" ref="B454:AH454" si="356">+SUM(B377:B383)</f>
        <v>294946</v>
      </c>
      <c r="C454" s="12">
        <f t="shared" si="356"/>
        <v>296895</v>
      </c>
      <c r="D454" s="53">
        <f t="shared" si="356"/>
        <v>591841</v>
      </c>
      <c r="E454" s="52">
        <f t="shared" si="356"/>
        <v>46811</v>
      </c>
      <c r="F454" s="12">
        <f t="shared" si="356"/>
        <v>46551</v>
      </c>
      <c r="G454" s="53">
        <f t="shared" si="356"/>
        <v>93362</v>
      </c>
      <c r="H454" s="52">
        <f t="shared" si="356"/>
        <v>13179</v>
      </c>
      <c r="I454" s="12">
        <f t="shared" si="356"/>
        <v>13476</v>
      </c>
      <c r="J454" s="53">
        <f t="shared" si="356"/>
        <v>26655</v>
      </c>
      <c r="K454" s="52">
        <f t="shared" si="356"/>
        <v>15845</v>
      </c>
      <c r="L454" s="12">
        <f t="shared" si="356"/>
        <v>16090</v>
      </c>
      <c r="M454" s="53">
        <f t="shared" si="356"/>
        <v>31935</v>
      </c>
      <c r="N454" s="52">
        <f t="shared" si="356"/>
        <v>19038</v>
      </c>
      <c r="O454" s="12">
        <f t="shared" si="356"/>
        <v>16949</v>
      </c>
      <c r="P454" s="53">
        <f t="shared" si="356"/>
        <v>35987</v>
      </c>
      <c r="Q454" s="52">
        <f t="shared" si="356"/>
        <v>164465</v>
      </c>
      <c r="R454" s="12">
        <f t="shared" si="356"/>
        <v>165710</v>
      </c>
      <c r="S454" s="53">
        <f t="shared" si="356"/>
        <v>330175</v>
      </c>
      <c r="T454" s="52">
        <f t="shared" si="356"/>
        <v>4227</v>
      </c>
      <c r="U454" s="12">
        <f t="shared" si="356"/>
        <v>4411</v>
      </c>
      <c r="V454" s="53">
        <f t="shared" si="356"/>
        <v>8638</v>
      </c>
      <c r="W454" s="52">
        <f t="shared" si="356"/>
        <v>7879</v>
      </c>
      <c r="X454" s="12">
        <f t="shared" si="356"/>
        <v>8289</v>
      </c>
      <c r="Y454" s="53">
        <f t="shared" si="356"/>
        <v>16168</v>
      </c>
      <c r="Z454" s="52">
        <f t="shared" si="356"/>
        <v>14667</v>
      </c>
      <c r="AA454" s="12">
        <f t="shared" si="356"/>
        <v>15818</v>
      </c>
      <c r="AB454" s="53">
        <f t="shared" si="356"/>
        <v>30485</v>
      </c>
      <c r="AC454" s="52">
        <f t="shared" si="356"/>
        <v>7191</v>
      </c>
      <c r="AD454" s="12">
        <f t="shared" si="356"/>
        <v>7880</v>
      </c>
      <c r="AE454" s="53">
        <f t="shared" si="356"/>
        <v>15071</v>
      </c>
      <c r="AF454" s="52">
        <f t="shared" si="356"/>
        <v>1644</v>
      </c>
      <c r="AG454" s="12">
        <f t="shared" si="356"/>
        <v>1721</v>
      </c>
      <c r="AH454" s="53">
        <f t="shared" si="356"/>
        <v>3365</v>
      </c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</row>
    <row r="455" spans="1:52" s="5" customFormat="1" x14ac:dyDescent="0.2">
      <c r="A455" s="48">
        <v>2012</v>
      </c>
      <c r="B455" s="52">
        <f t="shared" ref="B455:AH455" si="357">+SUM(B389:B395)</f>
        <v>284966</v>
      </c>
      <c r="C455" s="12">
        <f t="shared" si="357"/>
        <v>295621</v>
      </c>
      <c r="D455" s="53">
        <f t="shared" si="357"/>
        <v>580587</v>
      </c>
      <c r="E455" s="52">
        <f t="shared" si="357"/>
        <v>49098</v>
      </c>
      <c r="F455" s="12">
        <f t="shared" si="357"/>
        <v>49054</v>
      </c>
      <c r="G455" s="53">
        <f t="shared" si="357"/>
        <v>98152</v>
      </c>
      <c r="H455" s="52">
        <f t="shared" si="357"/>
        <v>8983</v>
      </c>
      <c r="I455" s="12">
        <f t="shared" si="357"/>
        <v>9377</v>
      </c>
      <c r="J455" s="53">
        <f t="shared" si="357"/>
        <v>18360</v>
      </c>
      <c r="K455" s="52">
        <f t="shared" si="357"/>
        <v>15519</v>
      </c>
      <c r="L455" s="12">
        <f t="shared" si="357"/>
        <v>15682</v>
      </c>
      <c r="M455" s="53">
        <f t="shared" si="357"/>
        <v>31201</v>
      </c>
      <c r="N455" s="52">
        <f t="shared" si="357"/>
        <v>18977</v>
      </c>
      <c r="O455" s="12">
        <f t="shared" si="357"/>
        <v>16891</v>
      </c>
      <c r="P455" s="53">
        <f t="shared" si="357"/>
        <v>35868</v>
      </c>
      <c r="Q455" s="52">
        <f t="shared" si="357"/>
        <v>156645</v>
      </c>
      <c r="R455" s="12">
        <f t="shared" si="357"/>
        <v>163933</v>
      </c>
      <c r="S455" s="53">
        <f t="shared" si="357"/>
        <v>320578</v>
      </c>
      <c r="T455" s="52">
        <f t="shared" si="357"/>
        <v>3687</v>
      </c>
      <c r="U455" s="12">
        <f t="shared" si="357"/>
        <v>3980</v>
      </c>
      <c r="V455" s="53">
        <f t="shared" si="357"/>
        <v>7667</v>
      </c>
      <c r="W455" s="52">
        <f t="shared" si="357"/>
        <v>7307</v>
      </c>
      <c r="X455" s="12">
        <f t="shared" si="357"/>
        <v>7621</v>
      </c>
      <c r="Y455" s="53">
        <f t="shared" si="357"/>
        <v>14928</v>
      </c>
      <c r="Z455" s="52">
        <f t="shared" si="357"/>
        <v>16115</v>
      </c>
      <c r="AA455" s="12">
        <f t="shared" si="357"/>
        <v>19691</v>
      </c>
      <c r="AB455" s="53">
        <f t="shared" si="357"/>
        <v>35806</v>
      </c>
      <c r="AC455" s="52">
        <f t="shared" si="357"/>
        <v>6961</v>
      </c>
      <c r="AD455" s="12">
        <f t="shared" si="357"/>
        <v>7579</v>
      </c>
      <c r="AE455" s="53">
        <f t="shared" si="357"/>
        <v>14540</v>
      </c>
      <c r="AF455" s="52">
        <f t="shared" si="357"/>
        <v>1674</v>
      </c>
      <c r="AG455" s="12">
        <f t="shared" si="357"/>
        <v>1813</v>
      </c>
      <c r="AH455" s="53">
        <f t="shared" si="357"/>
        <v>3487</v>
      </c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</row>
    <row r="456" spans="1:52" x14ac:dyDescent="0.2">
      <c r="A456" s="48">
        <v>2013</v>
      </c>
      <c r="B456" s="52">
        <f t="shared" ref="B456:AH456" si="358">+SUM(B401:B407)</f>
        <v>308368</v>
      </c>
      <c r="C456" s="12">
        <f t="shared" si="358"/>
        <v>311949</v>
      </c>
      <c r="D456" s="53">
        <f t="shared" si="358"/>
        <v>620317</v>
      </c>
      <c r="E456" s="52">
        <f t="shared" si="358"/>
        <v>58594</v>
      </c>
      <c r="F456" s="12">
        <f t="shared" si="358"/>
        <v>58149</v>
      </c>
      <c r="G456" s="53">
        <f t="shared" si="358"/>
        <v>116743</v>
      </c>
      <c r="H456" s="52">
        <f t="shared" si="358"/>
        <v>6383</v>
      </c>
      <c r="I456" s="12">
        <f t="shared" si="358"/>
        <v>6677</v>
      </c>
      <c r="J456" s="53">
        <f t="shared" si="358"/>
        <v>13060</v>
      </c>
      <c r="K456" s="52">
        <f t="shared" si="358"/>
        <v>17467</v>
      </c>
      <c r="L456" s="12">
        <f t="shared" si="358"/>
        <v>17443</v>
      </c>
      <c r="M456" s="53">
        <f t="shared" si="358"/>
        <v>34910</v>
      </c>
      <c r="N456" s="52">
        <f t="shared" si="358"/>
        <v>16507</v>
      </c>
      <c r="O456" s="12">
        <f t="shared" si="358"/>
        <v>14442</v>
      </c>
      <c r="P456" s="53">
        <f t="shared" si="358"/>
        <v>30949</v>
      </c>
      <c r="Q456" s="52">
        <f t="shared" si="358"/>
        <v>171661</v>
      </c>
      <c r="R456" s="12">
        <f t="shared" si="358"/>
        <v>172703</v>
      </c>
      <c r="S456" s="53">
        <f t="shared" si="358"/>
        <v>344364</v>
      </c>
      <c r="T456" s="52">
        <f t="shared" si="358"/>
        <v>6653</v>
      </c>
      <c r="U456" s="12">
        <f t="shared" si="358"/>
        <v>6407</v>
      </c>
      <c r="V456" s="53">
        <f t="shared" si="358"/>
        <v>13060</v>
      </c>
      <c r="W456" s="52">
        <f t="shared" si="358"/>
        <v>7454</v>
      </c>
      <c r="X456" s="12">
        <f t="shared" si="358"/>
        <v>7872</v>
      </c>
      <c r="Y456" s="53">
        <f t="shared" si="358"/>
        <v>15326</v>
      </c>
      <c r="Z456" s="52">
        <f t="shared" si="358"/>
        <v>14258</v>
      </c>
      <c r="AA456" s="12">
        <f t="shared" si="358"/>
        <v>18255</v>
      </c>
      <c r="AB456" s="53">
        <f t="shared" si="358"/>
        <v>32513</v>
      </c>
      <c r="AC456" s="52">
        <f t="shared" si="358"/>
        <v>7830</v>
      </c>
      <c r="AD456" s="12">
        <f t="shared" si="358"/>
        <v>8350</v>
      </c>
      <c r="AE456" s="53">
        <f t="shared" si="358"/>
        <v>16180</v>
      </c>
      <c r="AF456" s="52">
        <f t="shared" si="358"/>
        <v>1561</v>
      </c>
      <c r="AG456" s="12">
        <f t="shared" si="358"/>
        <v>1651</v>
      </c>
      <c r="AH456" s="53">
        <f t="shared" si="358"/>
        <v>3212</v>
      </c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5"/>
      <c r="AT456" s="5"/>
      <c r="AU456" s="5"/>
      <c r="AV456" s="5"/>
      <c r="AW456" s="5"/>
      <c r="AX456" s="5"/>
      <c r="AY456" s="5"/>
      <c r="AZ456" s="5"/>
    </row>
    <row r="457" spans="1:52" x14ac:dyDescent="0.2">
      <c r="A457" s="48">
        <v>2014</v>
      </c>
      <c r="B457" s="52">
        <f t="shared" ref="B457:AH457" si="359">+SUM(B413:B419)</f>
        <v>312905</v>
      </c>
      <c r="C457" s="12">
        <f t="shared" si="359"/>
        <v>321059</v>
      </c>
      <c r="D457" s="53">
        <f t="shared" si="359"/>
        <v>633964</v>
      </c>
      <c r="E457" s="52">
        <f t="shared" si="359"/>
        <v>58846</v>
      </c>
      <c r="F457" s="12">
        <f t="shared" si="359"/>
        <v>59454</v>
      </c>
      <c r="G457" s="53">
        <f t="shared" si="359"/>
        <v>118300</v>
      </c>
      <c r="H457" s="52">
        <f t="shared" si="359"/>
        <v>2682</v>
      </c>
      <c r="I457" s="12">
        <f t="shared" si="359"/>
        <v>2715</v>
      </c>
      <c r="J457" s="53">
        <f t="shared" si="359"/>
        <v>5397</v>
      </c>
      <c r="K457" s="52">
        <f t="shared" si="359"/>
        <v>17760</v>
      </c>
      <c r="L457" s="12">
        <f t="shared" si="359"/>
        <v>17925</v>
      </c>
      <c r="M457" s="53">
        <f t="shared" si="359"/>
        <v>35685</v>
      </c>
      <c r="N457" s="52">
        <f t="shared" si="359"/>
        <v>15755</v>
      </c>
      <c r="O457" s="12">
        <f t="shared" si="359"/>
        <v>13557</v>
      </c>
      <c r="P457" s="53">
        <f t="shared" si="359"/>
        <v>29312</v>
      </c>
      <c r="Q457" s="52">
        <f t="shared" si="359"/>
        <v>187503</v>
      </c>
      <c r="R457" s="12">
        <f t="shared" si="359"/>
        <v>191666</v>
      </c>
      <c r="S457" s="53">
        <f t="shared" si="359"/>
        <v>379169</v>
      </c>
      <c r="T457" s="52">
        <f t="shared" si="359"/>
        <v>6810</v>
      </c>
      <c r="U457" s="12">
        <f t="shared" si="359"/>
        <v>7030</v>
      </c>
      <c r="V457" s="53">
        <f t="shared" si="359"/>
        <v>13840</v>
      </c>
      <c r="W457" s="52">
        <f t="shared" si="359"/>
        <v>4945</v>
      </c>
      <c r="X457" s="12">
        <f t="shared" si="359"/>
        <v>5304</v>
      </c>
      <c r="Y457" s="53">
        <f t="shared" si="359"/>
        <v>10249</v>
      </c>
      <c r="Z457" s="52">
        <f t="shared" si="359"/>
        <v>12049</v>
      </c>
      <c r="AA457" s="12">
        <f t="shared" si="359"/>
        <v>16516</v>
      </c>
      <c r="AB457" s="53">
        <f t="shared" si="359"/>
        <v>28565</v>
      </c>
      <c r="AC457" s="52">
        <f t="shared" si="359"/>
        <v>5902</v>
      </c>
      <c r="AD457" s="12">
        <f t="shared" si="359"/>
        <v>6208</v>
      </c>
      <c r="AE457" s="53">
        <f t="shared" si="359"/>
        <v>12110</v>
      </c>
      <c r="AF457" s="52">
        <f t="shared" si="359"/>
        <v>653</v>
      </c>
      <c r="AG457" s="12">
        <f t="shared" si="359"/>
        <v>684</v>
      </c>
      <c r="AH457" s="53">
        <f t="shared" si="359"/>
        <v>1337</v>
      </c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5"/>
      <c r="AT457" s="5"/>
      <c r="AU457" s="5"/>
      <c r="AV457" s="5"/>
      <c r="AW457" s="5"/>
      <c r="AX457" s="5"/>
      <c r="AY457" s="5"/>
      <c r="AZ457" s="5"/>
    </row>
    <row r="458" spans="1:52" ht="12" thickBot="1" x14ac:dyDescent="0.25">
      <c r="A458" s="48">
        <v>2015</v>
      </c>
      <c r="B458" s="54">
        <f t="shared" ref="B458:AH458" si="360">+SUM(B425:B431)</f>
        <v>298249</v>
      </c>
      <c r="C458" s="55">
        <f t="shared" si="360"/>
        <v>306610</v>
      </c>
      <c r="D458" s="56">
        <f t="shared" si="360"/>
        <v>604859</v>
      </c>
      <c r="E458" s="54">
        <f t="shared" si="360"/>
        <v>58550</v>
      </c>
      <c r="F458" s="55">
        <f t="shared" si="360"/>
        <v>58949</v>
      </c>
      <c r="G458" s="56">
        <f t="shared" si="360"/>
        <v>117499</v>
      </c>
      <c r="H458" s="54">
        <f t="shared" si="360"/>
        <v>1577</v>
      </c>
      <c r="I458" s="55">
        <f t="shared" si="360"/>
        <v>1679</v>
      </c>
      <c r="J458" s="56">
        <f t="shared" si="360"/>
        <v>3256</v>
      </c>
      <c r="K458" s="54">
        <f t="shared" si="360"/>
        <v>18545</v>
      </c>
      <c r="L458" s="55">
        <f t="shared" si="360"/>
        <v>18787</v>
      </c>
      <c r="M458" s="56">
        <f t="shared" si="360"/>
        <v>37332</v>
      </c>
      <c r="N458" s="54">
        <f t="shared" si="360"/>
        <v>17441</v>
      </c>
      <c r="O458" s="55">
        <f t="shared" si="360"/>
        <v>17631</v>
      </c>
      <c r="P458" s="56">
        <f t="shared" si="360"/>
        <v>35072</v>
      </c>
      <c r="Q458" s="54">
        <f t="shared" si="360"/>
        <v>182076</v>
      </c>
      <c r="R458" s="55">
        <f t="shared" si="360"/>
        <v>189390</v>
      </c>
      <c r="S458" s="56">
        <f t="shared" si="360"/>
        <v>371466</v>
      </c>
      <c r="T458" s="54">
        <f t="shared" si="360"/>
        <v>7080</v>
      </c>
      <c r="U458" s="55">
        <f t="shared" si="360"/>
        <v>6994</v>
      </c>
      <c r="V458" s="56">
        <f t="shared" si="360"/>
        <v>14074</v>
      </c>
      <c r="W458" s="54">
        <f t="shared" si="360"/>
        <v>2308</v>
      </c>
      <c r="X458" s="55">
        <f t="shared" si="360"/>
        <v>2429</v>
      </c>
      <c r="Y458" s="56">
        <f t="shared" si="360"/>
        <v>4737</v>
      </c>
      <c r="Z458" s="54">
        <f t="shared" si="360"/>
        <v>9883</v>
      </c>
      <c r="AA458" s="55">
        <f t="shared" si="360"/>
        <v>9881</v>
      </c>
      <c r="AB458" s="56">
        <f t="shared" si="360"/>
        <v>19764</v>
      </c>
      <c r="AC458" s="54">
        <f t="shared" si="360"/>
        <v>343</v>
      </c>
      <c r="AD458" s="55">
        <f t="shared" si="360"/>
        <v>383</v>
      </c>
      <c r="AE458" s="56">
        <f t="shared" si="360"/>
        <v>726</v>
      </c>
      <c r="AF458" s="54">
        <f t="shared" si="360"/>
        <v>446</v>
      </c>
      <c r="AG458" s="55">
        <f t="shared" si="360"/>
        <v>487</v>
      </c>
      <c r="AH458" s="56">
        <f t="shared" si="360"/>
        <v>933</v>
      </c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5"/>
      <c r="AT458" s="5"/>
      <c r="AU458" s="5"/>
      <c r="AV458" s="5"/>
      <c r="AW458" s="5"/>
      <c r="AX458" s="5"/>
      <c r="AY458" s="5"/>
      <c r="AZ458" s="5"/>
    </row>
    <row r="459" spans="1:52" x14ac:dyDescent="0.2">
      <c r="A459" s="48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5"/>
      <c r="AT459" s="5"/>
      <c r="AU459" s="5"/>
      <c r="AV459" s="5"/>
      <c r="AW459" s="5"/>
      <c r="AX459" s="5"/>
      <c r="AY459" s="5"/>
      <c r="AZ459" s="5"/>
    </row>
    <row r="460" spans="1:52" x14ac:dyDescent="0.2">
      <c r="D460" s="2">
        <f>+SUM(D453-D452)/D452</f>
        <v>3.2585294850490894E-2</v>
      </c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1:52" ht="18" x14ac:dyDescent="0.25">
      <c r="A461" s="2" t="s">
        <v>26</v>
      </c>
      <c r="G461" s="12"/>
      <c r="H461" s="12"/>
      <c r="M461" s="57"/>
      <c r="P461" s="57"/>
      <c r="Q461" s="57"/>
      <c r="S461" s="47"/>
      <c r="T461" s="47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1:52" ht="12.75" x14ac:dyDescent="0.2">
      <c r="A462" s="48">
        <v>1996</v>
      </c>
      <c r="O462" s="58"/>
      <c r="P462" s="58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Q462" s="12"/>
    </row>
    <row r="463" spans="1:52" x14ac:dyDescent="0.2">
      <c r="A463" s="48">
        <v>1997</v>
      </c>
      <c r="D463" s="59">
        <f t="shared" ref="D463:D481" si="361">+SUM(D440-D439)/D439</f>
        <v>2.5427383846857478E-2</v>
      </c>
      <c r="G463" s="59">
        <f t="shared" ref="G463:G481" si="362">+SUM(G440-G439)/G439</f>
        <v>4.9768006281676068E-2</v>
      </c>
      <c r="J463" s="59">
        <f t="shared" ref="J463:J481" si="363">+SUM(J440-J439)/J439</f>
        <v>2.597907841272586E-2</v>
      </c>
      <c r="M463" s="59">
        <f t="shared" ref="M463:M481" si="364">+SUM(M440-M439)/M439</f>
        <v>2.459404600811908E-2</v>
      </c>
      <c r="P463" s="59">
        <f t="shared" ref="P463:P481" si="365">+SUM(P440-P439)/P439</f>
        <v>-0.24648251846971908</v>
      </c>
      <c r="S463" s="59">
        <f t="shared" ref="S463:S481" si="366">+SUM(S440-S439)/S439</f>
        <v>4.9672104492981407E-2</v>
      </c>
      <c r="V463" s="59">
        <f t="shared" ref="V463:V481" si="367">+SUM(V440-V439)/V439</f>
        <v>4.4346933059471572E-2</v>
      </c>
      <c r="Y463" s="59">
        <f t="shared" ref="Y463:Y480" si="368">+SUM(Y440-Y439)/Y439</f>
        <v>-0.15380856392401196</v>
      </c>
      <c r="AB463" s="59">
        <f t="shared" ref="AB463:AB480" si="369">+SUM(AB440-AB439)/AB439</f>
        <v>0.1677333078613048</v>
      </c>
      <c r="AE463" s="59">
        <f t="shared" ref="AE463:AE481" si="370">+SUM(AE440-AE439)/AE439</f>
        <v>2.4422567209390383E-2</v>
      </c>
      <c r="AF463" s="12"/>
      <c r="AG463" s="12"/>
      <c r="AH463" s="59">
        <f t="shared" ref="AH463:AH481" si="371">+SUM(AH440-AH439)/AH439</f>
        <v>1.7571383746470035E-2</v>
      </c>
      <c r="AI463" s="12"/>
      <c r="AJ463" s="12"/>
      <c r="AK463" s="12"/>
      <c r="AL463" s="12"/>
      <c r="AM463" s="12"/>
      <c r="AN463" s="12"/>
      <c r="AO463" s="12"/>
      <c r="AQ463" s="12"/>
    </row>
    <row r="464" spans="1:52" x14ac:dyDescent="0.2">
      <c r="A464" s="48">
        <v>1998</v>
      </c>
      <c r="D464" s="59">
        <f t="shared" si="361"/>
        <v>1.1550300890191257E-2</v>
      </c>
      <c r="G464" s="59">
        <f t="shared" si="362"/>
        <v>4.2580680257306443E-2</v>
      </c>
      <c r="J464" s="59">
        <f t="shared" si="363"/>
        <v>-0.14741942279334316</v>
      </c>
      <c r="M464" s="59">
        <f t="shared" si="364"/>
        <v>-0.15752633142932612</v>
      </c>
      <c r="P464" s="59">
        <f t="shared" si="365"/>
        <v>-0.13039405483045025</v>
      </c>
      <c r="S464" s="59">
        <f t="shared" si="366"/>
        <v>5.3500279678154981E-2</v>
      </c>
      <c r="V464" s="59">
        <f t="shared" si="367"/>
        <v>-0.14419810477382441</v>
      </c>
      <c r="Y464" s="59">
        <f t="shared" si="368"/>
        <v>-2.8152746697466253E-3</v>
      </c>
      <c r="AB464" s="59">
        <f t="shared" si="369"/>
        <v>-4.1717791411042945E-3</v>
      </c>
      <c r="AE464" s="59">
        <f t="shared" si="370"/>
        <v>7.8482104355325571E-2</v>
      </c>
      <c r="AF464" s="12"/>
      <c r="AG464" s="12"/>
      <c r="AH464" s="59">
        <f t="shared" si="371"/>
        <v>6.7838421214924449E-2</v>
      </c>
      <c r="AI464" s="12"/>
      <c r="AJ464" s="12"/>
      <c r="AK464" s="12"/>
      <c r="AL464" s="12"/>
      <c r="AM464" s="12"/>
      <c r="AN464" s="12"/>
      <c r="AO464" s="12"/>
      <c r="AQ464" s="12"/>
    </row>
    <row r="465" spans="1:43" x14ac:dyDescent="0.2">
      <c r="A465" s="48">
        <v>1999</v>
      </c>
      <c r="D465" s="59">
        <f t="shared" si="361"/>
        <v>-8.0797050128622802E-2</v>
      </c>
      <c r="G465" s="59">
        <f t="shared" si="362"/>
        <v>8.0613602567112773E-3</v>
      </c>
      <c r="J465" s="59">
        <f t="shared" si="363"/>
        <v>4.3486855109705479E-2</v>
      </c>
      <c r="M465" s="59">
        <f t="shared" si="364"/>
        <v>0.23718451167894655</v>
      </c>
      <c r="P465" s="59">
        <f t="shared" si="365"/>
        <v>0.23526032315978457</v>
      </c>
      <c r="S465" s="59">
        <f t="shared" si="366"/>
        <v>-0.18156458806423681</v>
      </c>
      <c r="V465" s="59">
        <f t="shared" si="367"/>
        <v>0.16953932936383578</v>
      </c>
      <c r="Y465" s="59">
        <f t="shared" si="368"/>
        <v>1.9038656435500217E-2</v>
      </c>
      <c r="AB465" s="59">
        <f t="shared" si="369"/>
        <v>-0.18038442582552983</v>
      </c>
      <c r="AE465" s="59">
        <f t="shared" si="370"/>
        <v>-8.5108813617410184E-2</v>
      </c>
      <c r="AF465" s="12"/>
      <c r="AG465" s="12"/>
      <c r="AH465" s="59">
        <f t="shared" si="371"/>
        <v>1.8192318798729425E-2</v>
      </c>
      <c r="AI465" s="12"/>
      <c r="AJ465" s="12"/>
      <c r="AK465" s="12"/>
      <c r="AL465" s="12"/>
      <c r="AM465" s="12"/>
      <c r="AN465" s="12"/>
      <c r="AO465" s="12"/>
      <c r="AQ465" s="12"/>
    </row>
    <row r="466" spans="1:43" x14ac:dyDescent="0.2">
      <c r="A466" s="48">
        <v>2000</v>
      </c>
      <c r="D466" s="59">
        <f t="shared" si="361"/>
        <v>6.9859922256355192E-2</v>
      </c>
      <c r="G466" s="59">
        <f t="shared" si="362"/>
        <v>1.7572463768115942E-2</v>
      </c>
      <c r="J466" s="59">
        <f t="shared" si="363"/>
        <v>-1.3260087137715476E-3</v>
      </c>
      <c r="M466" s="59">
        <f t="shared" si="364"/>
        <v>5.271160669031931E-2</v>
      </c>
      <c r="P466" s="59">
        <f t="shared" si="365"/>
        <v>0.10842392884134644</v>
      </c>
      <c r="S466" s="59">
        <f t="shared" si="366"/>
        <v>9.5733797763350281E-2</v>
      </c>
      <c r="V466" s="59">
        <f t="shared" si="367"/>
        <v>0.14255091103965703</v>
      </c>
      <c r="Y466" s="59">
        <f t="shared" si="368"/>
        <v>3.0759394757405696E-2</v>
      </c>
      <c r="AB466" s="59">
        <f t="shared" si="369"/>
        <v>7.9374624173181002E-2</v>
      </c>
      <c r="AE466" s="59">
        <f t="shared" si="370"/>
        <v>9.5523506274583253E-2</v>
      </c>
      <c r="AF466" s="12"/>
      <c r="AG466" s="12"/>
      <c r="AH466" s="59">
        <f t="shared" si="371"/>
        <v>-8.1111741349971636E-2</v>
      </c>
      <c r="AI466" s="12"/>
      <c r="AJ466" s="12"/>
      <c r="AK466" s="12"/>
      <c r="AL466" s="12"/>
      <c r="AM466" s="12"/>
      <c r="AN466" s="12"/>
      <c r="AO466" s="12"/>
      <c r="AQ466" s="12"/>
    </row>
    <row r="467" spans="1:43" x14ac:dyDescent="0.2">
      <c r="A467" s="48">
        <v>2001</v>
      </c>
      <c r="D467" s="59">
        <f t="shared" si="361"/>
        <v>2.5417231958667089E-2</v>
      </c>
      <c r="G467" s="59">
        <f t="shared" si="362"/>
        <v>-4.7178209008367456E-3</v>
      </c>
      <c r="J467" s="59">
        <f t="shared" si="363"/>
        <v>0.12523710166919574</v>
      </c>
      <c r="M467" s="59">
        <f t="shared" si="364"/>
        <v>-6.7735917188252281E-2</v>
      </c>
      <c r="P467" s="59">
        <f t="shared" si="365"/>
        <v>-6.5614182314066932E-2</v>
      </c>
      <c r="S467" s="59">
        <f t="shared" si="366"/>
        <v>5.7502516247443902E-2</v>
      </c>
      <c r="V467" s="59">
        <f t="shared" si="367"/>
        <v>-8.2942464040025018E-2</v>
      </c>
      <c r="Y467" s="59">
        <f t="shared" si="368"/>
        <v>1.2818745692625776E-2</v>
      </c>
      <c r="AB467" s="59">
        <f t="shared" si="369"/>
        <v>7.1680594243268336E-2</v>
      </c>
      <c r="AE467" s="59">
        <f t="shared" si="370"/>
        <v>-2.6101327862312645E-2</v>
      </c>
      <c r="AF467" s="12"/>
      <c r="AG467" s="12"/>
      <c r="AH467" s="59">
        <f t="shared" si="371"/>
        <v>3.3333333333333333E-2</v>
      </c>
      <c r="AI467" s="12"/>
      <c r="AJ467" s="12"/>
      <c r="AK467" s="12"/>
      <c r="AL467" s="12"/>
      <c r="AM467" s="12"/>
      <c r="AN467" s="12"/>
      <c r="AO467" s="12"/>
      <c r="AQ467" s="12"/>
    </row>
    <row r="468" spans="1:43" x14ac:dyDescent="0.2">
      <c r="A468" s="48">
        <v>2002</v>
      </c>
      <c r="D468" s="59">
        <f t="shared" si="361"/>
        <v>-9.1387118625636338E-2</v>
      </c>
      <c r="G468" s="59">
        <f t="shared" si="362"/>
        <v>-0.16393882479205796</v>
      </c>
      <c r="J468" s="59">
        <f t="shared" si="363"/>
        <v>-0.13940747608411649</v>
      </c>
      <c r="M468" s="59">
        <f t="shared" si="364"/>
        <v>-0.27068203092217813</v>
      </c>
      <c r="P468" s="59">
        <f t="shared" si="365"/>
        <v>-0.23087285994948079</v>
      </c>
      <c r="S468" s="59">
        <f t="shared" si="366"/>
        <v>5.9862445574701008E-4</v>
      </c>
      <c r="V468" s="59">
        <f t="shared" si="367"/>
        <v>-0.19077657488705141</v>
      </c>
      <c r="Y468" s="59">
        <f t="shared" si="368"/>
        <v>-0.18658138268916713</v>
      </c>
      <c r="AB468" s="59">
        <f t="shared" si="369"/>
        <v>-0.17016115058048864</v>
      </c>
      <c r="AE468" s="59">
        <f t="shared" si="370"/>
        <v>-0.24097372578851892</v>
      </c>
      <c r="AF468" s="12"/>
      <c r="AG468" s="12"/>
      <c r="AH468" s="59">
        <f t="shared" si="371"/>
        <v>-0.23207885304659498</v>
      </c>
      <c r="AI468" s="12"/>
      <c r="AJ468" s="12"/>
      <c r="AK468" s="12"/>
      <c r="AL468" s="12"/>
      <c r="AM468" s="12"/>
      <c r="AN468" s="12"/>
      <c r="AO468" s="12"/>
      <c r="AQ468" s="12"/>
    </row>
    <row r="469" spans="1:43" x14ac:dyDescent="0.2">
      <c r="A469" s="48">
        <v>2003</v>
      </c>
      <c r="D469" s="59">
        <f t="shared" si="361"/>
        <v>7.6854028958332821E-2</v>
      </c>
      <c r="G469" s="59">
        <f t="shared" si="362"/>
        <v>-1.7559141756831102E-2</v>
      </c>
      <c r="J469" s="59">
        <f t="shared" si="363"/>
        <v>-0.24430733068899663</v>
      </c>
      <c r="M469" s="59">
        <f t="shared" si="364"/>
        <v>-4.1956184996680683E-2</v>
      </c>
      <c r="P469" s="59">
        <f t="shared" si="365"/>
        <v>0.15362720770690411</v>
      </c>
      <c r="S469" s="59">
        <f t="shared" si="366"/>
        <v>0.1616653324036533</v>
      </c>
      <c r="V469" s="59">
        <f t="shared" si="367"/>
        <v>-9.0487727799431164E-2</v>
      </c>
      <c r="Y469" s="59">
        <f t="shared" si="368"/>
        <v>-1.1962523004851932E-2</v>
      </c>
      <c r="AB469" s="59">
        <f t="shared" si="369"/>
        <v>-5.0219252453539358E-2</v>
      </c>
      <c r="AE469" s="59">
        <f t="shared" si="370"/>
        <v>-6.2446997147482849E-2</v>
      </c>
      <c r="AF469" s="12"/>
      <c r="AG469" s="12"/>
      <c r="AH469" s="59">
        <f t="shared" si="371"/>
        <v>0.20847919097627382</v>
      </c>
      <c r="AI469" s="12"/>
      <c r="AJ469" s="12"/>
      <c r="AK469" s="12"/>
      <c r="AL469" s="12"/>
      <c r="AM469" s="12"/>
      <c r="AN469" s="12"/>
      <c r="AO469" s="12"/>
      <c r="AQ469" s="12"/>
    </row>
    <row r="470" spans="1:43" x14ac:dyDescent="0.2">
      <c r="A470" s="48">
        <v>2004</v>
      </c>
      <c r="D470" s="59">
        <f t="shared" si="361"/>
        <v>2.4541425667196134E-2</v>
      </c>
      <c r="G470" s="59">
        <f t="shared" si="362"/>
        <v>0.15578577317342543</v>
      </c>
      <c r="J470" s="59">
        <f t="shared" si="363"/>
        <v>0.17113789528252982</v>
      </c>
      <c r="M470" s="59">
        <f t="shared" si="364"/>
        <v>0.24608490783942347</v>
      </c>
      <c r="P470" s="59">
        <f t="shared" si="365"/>
        <v>1.2652622255962547E-4</v>
      </c>
      <c r="S470" s="59">
        <f t="shared" si="366"/>
        <v>-5.8332931948617814E-2</v>
      </c>
      <c r="V470" s="59">
        <f t="shared" si="367"/>
        <v>9.6826499884178824E-2</v>
      </c>
      <c r="Y470" s="59">
        <f t="shared" si="368"/>
        <v>0.1887223774447549</v>
      </c>
      <c r="AB470" s="59">
        <f t="shared" si="369"/>
        <v>0.36968231285039022</v>
      </c>
      <c r="AE470" s="59">
        <f t="shared" si="370"/>
        <v>0.15812844338459009</v>
      </c>
      <c r="AF470" s="12"/>
      <c r="AG470" s="12"/>
      <c r="AH470" s="59">
        <f t="shared" si="371"/>
        <v>2.2529771483746379E-3</v>
      </c>
      <c r="AI470" s="12"/>
      <c r="AJ470" s="12"/>
      <c r="AK470" s="12"/>
      <c r="AL470" s="12"/>
      <c r="AM470" s="12"/>
      <c r="AN470" s="12"/>
      <c r="AO470" s="12"/>
      <c r="AQ470" s="12"/>
    </row>
    <row r="471" spans="1:43" x14ac:dyDescent="0.2">
      <c r="A471" s="48">
        <v>2005</v>
      </c>
      <c r="D471" s="59">
        <f t="shared" si="361"/>
        <v>0.1944241673653784</v>
      </c>
      <c r="G471" s="59">
        <f t="shared" si="362"/>
        <v>0.40813167882425777</v>
      </c>
      <c r="J471" s="59">
        <f t="shared" si="363"/>
        <v>-5.0406684003762518E-2</v>
      </c>
      <c r="M471" s="59">
        <f t="shared" si="364"/>
        <v>0.11440646548528212</v>
      </c>
      <c r="P471" s="59">
        <f t="shared" si="365"/>
        <v>3.3588462268328165E-2</v>
      </c>
      <c r="S471" s="59">
        <f t="shared" si="366"/>
        <v>0.19441285829513485</v>
      </c>
      <c r="V471" s="59">
        <f t="shared" si="367"/>
        <v>1.5628299894403379E-2</v>
      </c>
      <c r="Y471" s="59">
        <f t="shared" si="368"/>
        <v>-4.7720797720797719E-3</v>
      </c>
      <c r="AB471" s="59">
        <f t="shared" si="369"/>
        <v>0.26853932584269663</v>
      </c>
      <c r="AE471" s="59">
        <f t="shared" si="370"/>
        <v>6.2553251917069008E-2</v>
      </c>
      <c r="AF471" s="12"/>
      <c r="AG471" s="12"/>
      <c r="AH471" s="59">
        <f t="shared" si="371"/>
        <v>-0.2315350032113038</v>
      </c>
      <c r="AI471" s="12"/>
      <c r="AJ471" s="12"/>
      <c r="AK471" s="12"/>
      <c r="AL471" s="12"/>
      <c r="AM471" s="12"/>
      <c r="AN471" s="12"/>
      <c r="AO471" s="12"/>
      <c r="AQ471" s="12"/>
    </row>
    <row r="472" spans="1:43" x14ac:dyDescent="0.2">
      <c r="A472" s="48">
        <v>2006</v>
      </c>
      <c r="D472" s="59">
        <f t="shared" si="361"/>
        <v>9.2696448506177739E-2</v>
      </c>
      <c r="G472" s="59">
        <f t="shared" si="362"/>
        <v>-0.1103156928899806</v>
      </c>
      <c r="J472" s="59">
        <f t="shared" si="363"/>
        <v>8.0701549935904907E-2</v>
      </c>
      <c r="M472" s="59">
        <f t="shared" si="364"/>
        <v>5.5189620758483035E-2</v>
      </c>
      <c r="P472" s="59">
        <f t="shared" si="365"/>
        <v>0.44681762545899634</v>
      </c>
      <c r="S472" s="59">
        <f t="shared" si="366"/>
        <v>0.13782834704808838</v>
      </c>
      <c r="V472" s="59">
        <f t="shared" si="367"/>
        <v>8.7232272821792467E-2</v>
      </c>
      <c r="Y472" s="59">
        <f t="shared" si="368"/>
        <v>0.20904601731911543</v>
      </c>
      <c r="AB472" s="59">
        <f t="shared" si="369"/>
        <v>0.22415538403138049</v>
      </c>
      <c r="AE472" s="59">
        <f t="shared" si="370"/>
        <v>3.3945873705312393E-2</v>
      </c>
      <c r="AF472" s="12"/>
      <c r="AG472" s="12"/>
      <c r="AH472" s="59">
        <f t="shared" si="371"/>
        <v>0.22440451316339324</v>
      </c>
      <c r="AI472" s="12"/>
      <c r="AJ472" s="12"/>
      <c r="AK472" s="12"/>
      <c r="AL472" s="12"/>
      <c r="AM472" s="12"/>
      <c r="AN472" s="12"/>
      <c r="AO472" s="12"/>
      <c r="AQ472" s="12"/>
    </row>
    <row r="473" spans="1:43" x14ac:dyDescent="0.2">
      <c r="A473" s="48">
        <v>2007</v>
      </c>
      <c r="D473" s="59">
        <f t="shared" si="361"/>
        <v>-2.016446724767576E-2</v>
      </c>
      <c r="G473" s="59">
        <f t="shared" si="362"/>
        <v>-3.7062899500456575E-2</v>
      </c>
      <c r="J473" s="59">
        <f t="shared" si="363"/>
        <v>2.0218903326683562E-2</v>
      </c>
      <c r="M473" s="59">
        <f t="shared" si="364"/>
        <v>-7.4056559160124852E-2</v>
      </c>
      <c r="P473" s="59">
        <f t="shared" si="365"/>
        <v>0.22676705723108159</v>
      </c>
      <c r="S473" s="59">
        <f t="shared" si="366"/>
        <v>-6.8918895444780928E-2</v>
      </c>
      <c r="V473" s="59">
        <f t="shared" si="367"/>
        <v>1.0041120780338529E-2</v>
      </c>
      <c r="Y473" s="59">
        <f t="shared" si="368"/>
        <v>7.6358470462886234E-3</v>
      </c>
      <c r="AB473" s="59">
        <f t="shared" si="369"/>
        <v>0.26879942115871619</v>
      </c>
      <c r="AE473" s="59">
        <f t="shared" si="370"/>
        <v>0.36469979965100496</v>
      </c>
      <c r="AF473" s="12"/>
      <c r="AG473" s="12"/>
      <c r="AH473" s="59">
        <f t="shared" si="371"/>
        <v>0.39078498293515357</v>
      </c>
      <c r="AI473" s="12"/>
      <c r="AJ473" s="12"/>
      <c r="AK473" s="12"/>
      <c r="AL473" s="12"/>
      <c r="AM473" s="12"/>
      <c r="AN473" s="12"/>
      <c r="AO473" s="12"/>
      <c r="AQ473" s="12"/>
    </row>
    <row r="474" spans="1:43" x14ac:dyDescent="0.2">
      <c r="A474" s="48">
        <v>2008</v>
      </c>
      <c r="D474" s="59">
        <f t="shared" si="361"/>
        <v>9.9009288582254149E-2</v>
      </c>
      <c r="G474" s="59">
        <f t="shared" si="362"/>
        <v>-0.10610810509287667</v>
      </c>
      <c r="J474" s="59">
        <f t="shared" si="363"/>
        <v>1.8708381777824756E-2</v>
      </c>
      <c r="M474" s="59">
        <f t="shared" si="364"/>
        <v>-5.5022131426625806E-2</v>
      </c>
      <c r="P474" s="59">
        <f t="shared" si="365"/>
        <v>4.5100337907730499E-2</v>
      </c>
      <c r="S474" s="59">
        <f t="shared" si="366"/>
        <v>0.18403549740206032</v>
      </c>
      <c r="V474" s="59">
        <f t="shared" si="367"/>
        <v>0.10263207725809506</v>
      </c>
      <c r="Y474" s="59">
        <f t="shared" si="368"/>
        <v>0.17206132879045996</v>
      </c>
      <c r="AB474" s="59">
        <f t="shared" si="369"/>
        <v>0.11160896130346232</v>
      </c>
      <c r="AE474" s="59">
        <f t="shared" si="370"/>
        <v>-3.6891456715286985E-2</v>
      </c>
      <c r="AF474" s="12"/>
      <c r="AG474" s="12"/>
      <c r="AH474" s="59">
        <f t="shared" si="371"/>
        <v>8.0981595092024544E-2</v>
      </c>
      <c r="AI474" s="12"/>
      <c r="AJ474" s="12"/>
      <c r="AK474" s="12"/>
      <c r="AL474" s="12"/>
      <c r="AM474" s="12"/>
      <c r="AN474" s="12"/>
      <c r="AO474" s="12"/>
      <c r="AQ474" s="12"/>
    </row>
    <row r="475" spans="1:43" x14ac:dyDescent="0.2">
      <c r="A475" s="48">
        <v>2009</v>
      </c>
      <c r="D475" s="59">
        <f t="shared" si="361"/>
        <v>-0.10294895647237977</v>
      </c>
      <c r="G475" s="59">
        <f t="shared" si="362"/>
        <v>3.5432579501772254E-2</v>
      </c>
      <c r="J475" s="59">
        <f t="shared" si="363"/>
        <v>-0.3086739987549284</v>
      </c>
      <c r="M475" s="59">
        <f t="shared" si="364"/>
        <v>8.8239533040282481E-2</v>
      </c>
      <c r="P475" s="59">
        <f t="shared" si="365"/>
        <v>-1.9168591224018476E-2</v>
      </c>
      <c r="S475" s="59">
        <f t="shared" si="366"/>
        <v>-0.12501214589783791</v>
      </c>
      <c r="V475" s="59">
        <f t="shared" si="367"/>
        <v>-0.24635067834449598</v>
      </c>
      <c r="Y475" s="59">
        <f t="shared" si="368"/>
        <v>-0.15021050521251003</v>
      </c>
      <c r="AB475" s="59">
        <f t="shared" si="369"/>
        <v>-0.13697325027482593</v>
      </c>
      <c r="AE475" s="59">
        <f t="shared" si="370"/>
        <v>-0.20730687908737769</v>
      </c>
      <c r="AH475" s="59">
        <f t="shared" si="371"/>
        <v>-0.30783200908059022</v>
      </c>
      <c r="AI475" s="12"/>
      <c r="AJ475" s="12"/>
      <c r="AK475" s="12"/>
      <c r="AL475" s="12"/>
      <c r="AM475" s="12"/>
      <c r="AN475" s="12"/>
      <c r="AO475" s="12"/>
      <c r="AQ475" s="12"/>
    </row>
    <row r="476" spans="1:43" x14ac:dyDescent="0.2">
      <c r="A476" s="48">
        <v>2010</v>
      </c>
      <c r="D476" s="59">
        <f t="shared" si="361"/>
        <v>3.2585294850490894E-2</v>
      </c>
      <c r="E476" s="59"/>
      <c r="F476" s="59"/>
      <c r="G476" s="59">
        <f t="shared" si="362"/>
        <v>0.11347227077130768</v>
      </c>
      <c r="H476" s="59"/>
      <c r="I476" s="59"/>
      <c r="J476" s="59">
        <f t="shared" si="363"/>
        <v>3.219270598829356E-2</v>
      </c>
      <c r="K476" s="59"/>
      <c r="L476" s="59"/>
      <c r="M476" s="59">
        <f t="shared" si="364"/>
        <v>-3.0427440982683841E-2</v>
      </c>
      <c r="N476" s="59"/>
      <c r="O476" s="59"/>
      <c r="P476" s="59">
        <f t="shared" si="365"/>
        <v>1.5843116149214572E-2</v>
      </c>
      <c r="Q476" s="59"/>
      <c r="R476" s="59"/>
      <c r="S476" s="59">
        <f t="shared" si="366"/>
        <v>2.5157270457164808E-2</v>
      </c>
      <c r="T476" s="59"/>
      <c r="U476" s="59"/>
      <c r="V476" s="59">
        <f t="shared" si="367"/>
        <v>-4.9789221829782383E-2</v>
      </c>
      <c r="W476" s="59"/>
      <c r="X476" s="59"/>
      <c r="Y476" s="59">
        <f t="shared" si="368"/>
        <v>-3.214391035092893E-2</v>
      </c>
      <c r="Z476" s="59"/>
      <c r="AA476" s="59"/>
      <c r="AB476" s="59">
        <f t="shared" si="369"/>
        <v>4.653532608695652E-2</v>
      </c>
      <c r="AC476" s="59"/>
      <c r="AD476" s="59"/>
      <c r="AE476" s="59">
        <f t="shared" si="370"/>
        <v>1.4143043235531295E-2</v>
      </c>
      <c r="AF476" s="59"/>
      <c r="AG476" s="59"/>
      <c r="AH476" s="59">
        <f t="shared" si="371"/>
        <v>1.9350606756313546E-2</v>
      </c>
      <c r="AI476" s="12"/>
      <c r="AJ476" s="12"/>
      <c r="AK476" s="12"/>
      <c r="AL476" s="12"/>
      <c r="AM476" s="12"/>
      <c r="AN476" s="12"/>
      <c r="AO476" s="12"/>
      <c r="AQ476" s="12"/>
    </row>
    <row r="477" spans="1:43" x14ac:dyDescent="0.2">
      <c r="A477" s="48">
        <v>2011</v>
      </c>
      <c r="D477" s="59">
        <f t="shared" si="361"/>
        <v>2.743573763490887E-2</v>
      </c>
      <c r="E477" s="59"/>
      <c r="F477" s="59"/>
      <c r="G477" s="59">
        <f t="shared" si="362"/>
        <v>1.0662827327148532E-2</v>
      </c>
      <c r="H477" s="59"/>
      <c r="I477" s="59"/>
      <c r="J477" s="59">
        <f t="shared" si="363"/>
        <v>0.93784078516902947</v>
      </c>
      <c r="K477" s="59"/>
      <c r="L477" s="59"/>
      <c r="M477" s="59">
        <f t="shared" si="364"/>
        <v>9.0527250375631738E-2</v>
      </c>
      <c r="N477" s="59"/>
      <c r="O477" s="59"/>
      <c r="P477" s="59">
        <f t="shared" si="365"/>
        <v>0.19162251655629139</v>
      </c>
      <c r="Q477" s="59"/>
      <c r="R477" s="59"/>
      <c r="S477" s="59">
        <f t="shared" si="366"/>
        <v>-3.3349338048869033E-2</v>
      </c>
      <c r="T477" s="59"/>
      <c r="U477" s="59"/>
      <c r="V477" s="59">
        <f t="shared" si="367"/>
        <v>3.5731414868105514E-2</v>
      </c>
      <c r="W477" s="59"/>
      <c r="X477" s="59"/>
      <c r="Y477" s="59">
        <f t="shared" si="368"/>
        <v>-1.4747105423522243E-2</v>
      </c>
      <c r="Z477" s="59"/>
      <c r="AA477" s="59"/>
      <c r="AB477" s="59">
        <f t="shared" si="369"/>
        <v>0.23681434599156118</v>
      </c>
      <c r="AC477" s="59"/>
      <c r="AD477" s="59"/>
      <c r="AE477" s="59">
        <f t="shared" si="370"/>
        <v>-7.8169918649458686E-2</v>
      </c>
      <c r="AF477" s="59"/>
      <c r="AG477" s="59"/>
      <c r="AH477" s="59">
        <f t="shared" si="371"/>
        <v>8.2689832689832696E-2</v>
      </c>
      <c r="AI477" s="12"/>
      <c r="AJ477" s="12"/>
      <c r="AK477" s="12"/>
      <c r="AL477" s="12"/>
      <c r="AM477" s="12"/>
      <c r="AN477" s="12"/>
      <c r="AO477" s="12"/>
      <c r="AQ477" s="12"/>
    </row>
    <row r="478" spans="1:43" x14ac:dyDescent="0.2">
      <c r="A478" s="48">
        <v>2012</v>
      </c>
      <c r="D478" s="59">
        <f t="shared" si="361"/>
        <v>-1.9015242269460886E-2</v>
      </c>
      <c r="E478" s="59"/>
      <c r="F478" s="59"/>
      <c r="G478" s="59">
        <f t="shared" si="362"/>
        <v>5.1305670401233905E-2</v>
      </c>
      <c r="H478" s="59"/>
      <c r="I478" s="59"/>
      <c r="J478" s="59">
        <f t="shared" si="363"/>
        <v>-0.31119864940911651</v>
      </c>
      <c r="K478" s="59"/>
      <c r="L478" s="59"/>
      <c r="M478" s="59">
        <f t="shared" si="364"/>
        <v>-2.2984186629090339E-2</v>
      </c>
      <c r="N478" s="59"/>
      <c r="O478" s="59"/>
      <c r="P478" s="59">
        <f t="shared" si="365"/>
        <v>-3.3067496595992995E-3</v>
      </c>
      <c r="Q478" s="59"/>
      <c r="R478" s="59"/>
      <c r="S478" s="59">
        <f t="shared" si="366"/>
        <v>-2.9066404179601726E-2</v>
      </c>
      <c r="T478" s="59"/>
      <c r="U478" s="59"/>
      <c r="V478" s="59">
        <f t="shared" si="367"/>
        <v>-0.11241028015744385</v>
      </c>
      <c r="W478" s="59"/>
      <c r="X478" s="59"/>
      <c r="Y478" s="59">
        <f t="shared" si="368"/>
        <v>-7.6694705591291434E-2</v>
      </c>
      <c r="Z478" s="59"/>
      <c r="AA478" s="59"/>
      <c r="AB478" s="59">
        <f t="shared" si="369"/>
        <v>0.17454485812694767</v>
      </c>
      <c r="AC478" s="59"/>
      <c r="AD478" s="59"/>
      <c r="AE478" s="59">
        <f t="shared" si="370"/>
        <v>-3.5233229380930264E-2</v>
      </c>
      <c r="AF478" s="59"/>
      <c r="AG478" s="59"/>
      <c r="AH478" s="59">
        <f t="shared" si="371"/>
        <v>3.6255572065378903E-2</v>
      </c>
      <c r="AI478" s="12"/>
      <c r="AJ478" s="12"/>
      <c r="AK478" s="12"/>
      <c r="AL478" s="12"/>
      <c r="AM478" s="12"/>
      <c r="AN478" s="12"/>
      <c r="AO478" s="12"/>
      <c r="AQ478" s="12"/>
    </row>
    <row r="479" spans="1:43" x14ac:dyDescent="0.2">
      <c r="A479" s="48">
        <v>2013</v>
      </c>
      <c r="D479" s="59">
        <f t="shared" si="361"/>
        <v>6.8430743368349617E-2</v>
      </c>
      <c r="E479" s="59"/>
      <c r="F479" s="59"/>
      <c r="G479" s="59">
        <f t="shared" si="362"/>
        <v>0.1894103023881327</v>
      </c>
      <c r="H479" s="59"/>
      <c r="I479" s="59"/>
      <c r="J479" s="59">
        <f t="shared" si="363"/>
        <v>-0.2886710239651416</v>
      </c>
      <c r="K479" s="59"/>
      <c r="L479" s="59"/>
      <c r="M479" s="59">
        <f t="shared" si="364"/>
        <v>0.11887439505144066</v>
      </c>
      <c r="N479" s="59"/>
      <c r="O479" s="59"/>
      <c r="P479" s="59">
        <f t="shared" si="365"/>
        <v>-0.13714174194267872</v>
      </c>
      <c r="Q479" s="59"/>
      <c r="R479" s="59"/>
      <c r="S479" s="59">
        <f t="shared" si="366"/>
        <v>7.4197231251052792E-2</v>
      </c>
      <c r="T479" s="59"/>
      <c r="U479" s="59"/>
      <c r="V479" s="59">
        <f t="shared" si="367"/>
        <v>0.70340419981739921</v>
      </c>
      <c r="W479" s="59"/>
      <c r="X479" s="59"/>
      <c r="Y479" s="59">
        <f t="shared" si="368"/>
        <v>2.6661307609860664E-2</v>
      </c>
      <c r="Z479" s="59"/>
      <c r="AA479" s="59"/>
      <c r="AB479" s="59">
        <f t="shared" si="369"/>
        <v>-9.1967826621236662E-2</v>
      </c>
      <c r="AC479" s="59"/>
      <c r="AD479" s="59"/>
      <c r="AE479" s="59">
        <f t="shared" si="370"/>
        <v>0.11279229711141678</v>
      </c>
      <c r="AF479" s="59"/>
      <c r="AG479" s="59"/>
      <c r="AH479" s="59">
        <f t="shared" si="371"/>
        <v>-7.8864353312302835E-2</v>
      </c>
      <c r="AI479" s="12"/>
      <c r="AJ479" s="12"/>
      <c r="AK479" s="12"/>
      <c r="AL479" s="12"/>
      <c r="AM479" s="12"/>
      <c r="AN479" s="12"/>
      <c r="AO479" s="12"/>
      <c r="AQ479" s="12"/>
    </row>
    <row r="480" spans="1:43" x14ac:dyDescent="0.2">
      <c r="A480" s="48">
        <v>2014</v>
      </c>
      <c r="D480" s="59">
        <f t="shared" si="361"/>
        <v>2.2000041914053622E-2</v>
      </c>
      <c r="E480" s="59"/>
      <c r="F480" s="59"/>
      <c r="G480" s="59">
        <f t="shared" si="362"/>
        <v>1.3336988084938712E-2</v>
      </c>
      <c r="H480" s="59"/>
      <c r="I480" s="59"/>
      <c r="J480" s="59">
        <f t="shared" si="363"/>
        <v>-0.58675344563552834</v>
      </c>
      <c r="K480" s="59"/>
      <c r="L480" s="59"/>
      <c r="M480" s="59">
        <f t="shared" si="364"/>
        <v>2.2199942709825265E-2</v>
      </c>
      <c r="N480" s="59"/>
      <c r="O480" s="59"/>
      <c r="P480" s="59">
        <f t="shared" si="365"/>
        <v>-5.2893469902097E-2</v>
      </c>
      <c r="Q480" s="59"/>
      <c r="R480" s="59"/>
      <c r="S480" s="59">
        <f t="shared" si="366"/>
        <v>0.1010703790175512</v>
      </c>
      <c r="T480" s="59"/>
      <c r="U480" s="59"/>
      <c r="V480" s="59">
        <f t="shared" si="367"/>
        <v>5.9724349157733538E-2</v>
      </c>
      <c r="W480" s="59"/>
      <c r="X480" s="59"/>
      <c r="Y480" s="59">
        <f t="shared" si="368"/>
        <v>-0.33126712775675321</v>
      </c>
      <c r="Z480" s="59"/>
      <c r="AA480" s="59"/>
      <c r="AB480" s="59">
        <f t="shared" si="369"/>
        <v>-0.12142835173622858</v>
      </c>
      <c r="AC480" s="59"/>
      <c r="AD480" s="59"/>
      <c r="AE480" s="59">
        <f t="shared" si="370"/>
        <v>-0.2515451174289246</v>
      </c>
      <c r="AF480" s="59"/>
      <c r="AG480" s="59"/>
      <c r="AH480" s="59">
        <f t="shared" si="371"/>
        <v>-0.58374844333748444</v>
      </c>
      <c r="AI480" s="12"/>
      <c r="AJ480" s="12"/>
      <c r="AK480" s="12"/>
      <c r="AL480" s="12"/>
      <c r="AM480" s="12"/>
      <c r="AN480" s="12"/>
      <c r="AO480" s="12"/>
      <c r="AQ480" s="12"/>
    </row>
    <row r="481" spans="1:43" x14ac:dyDescent="0.2">
      <c r="A481" s="2">
        <v>2015</v>
      </c>
      <c r="D481" s="59">
        <f t="shared" si="361"/>
        <v>-4.5909546914335832E-2</v>
      </c>
      <c r="G481" s="59">
        <f t="shared" si="362"/>
        <v>-6.770921386306002E-3</v>
      </c>
      <c r="J481" s="59">
        <f t="shared" si="363"/>
        <v>-0.39670187141004259</v>
      </c>
      <c r="M481" s="59">
        <f t="shared" si="364"/>
        <v>4.6153846153846156E-2</v>
      </c>
      <c r="P481" s="59">
        <f t="shared" si="365"/>
        <v>0.1965065502183406</v>
      </c>
      <c r="S481" s="59">
        <f t="shared" si="366"/>
        <v>-2.0315479377269765E-2</v>
      </c>
      <c r="V481" s="59">
        <f t="shared" si="367"/>
        <v>1.6907514450867051E-2</v>
      </c>
      <c r="Y481" s="59">
        <f>+SUM(Y458-Y457)/Y457</f>
        <v>-0.53780856668943311</v>
      </c>
      <c r="AB481" s="59">
        <f>+SUM(AB458-AB457)/AB457</f>
        <v>-0.30810432347278138</v>
      </c>
      <c r="AE481" s="59">
        <f t="shared" si="370"/>
        <v>-0.94004954582989264</v>
      </c>
      <c r="AF481" s="12"/>
      <c r="AG481" s="12"/>
      <c r="AH481" s="59">
        <f t="shared" si="371"/>
        <v>-0.30216903515332832</v>
      </c>
      <c r="AI481" s="12"/>
      <c r="AJ481" s="12"/>
      <c r="AK481" s="12"/>
      <c r="AL481" s="12"/>
      <c r="AM481" s="12"/>
      <c r="AN481" s="12"/>
      <c r="AO481" s="12"/>
      <c r="AQ481" s="12"/>
    </row>
    <row r="482" spans="1:43" x14ac:dyDescent="0.2"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Q482" s="12"/>
    </row>
    <row r="483" spans="1:43" x14ac:dyDescent="0.2">
      <c r="B483" s="2">
        <v>2008</v>
      </c>
      <c r="G483" s="2">
        <v>2009</v>
      </c>
      <c r="L483" s="2">
        <v>2010</v>
      </c>
      <c r="P483" s="2">
        <v>2011</v>
      </c>
      <c r="T483" s="2">
        <v>2012</v>
      </c>
      <c r="X483" s="2">
        <v>2013</v>
      </c>
      <c r="AB483" s="2">
        <v>2014</v>
      </c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Q483" s="12"/>
    </row>
    <row r="484" spans="1:43" x14ac:dyDescent="0.2">
      <c r="A484" s="2" t="s">
        <v>27</v>
      </c>
      <c r="B484" s="2" t="s">
        <v>17</v>
      </c>
      <c r="C484" s="60">
        <f>S451</f>
        <v>380787</v>
      </c>
      <c r="D484" s="59">
        <f>+SUM(C484)/SUM($C$484:$C$493)</f>
        <v>0.61231489625828739</v>
      </c>
      <c r="G484" s="2" t="s">
        <v>17</v>
      </c>
      <c r="H484" s="19">
        <f>S452</f>
        <v>333184</v>
      </c>
      <c r="I484" s="59">
        <f>+SUM(H484)/SUM($H$484:$H$493)</f>
        <v>0.59725486189162491</v>
      </c>
      <c r="L484" s="2" t="s">
        <v>17</v>
      </c>
      <c r="M484" s="19">
        <f>S453</f>
        <v>341566</v>
      </c>
      <c r="N484" s="59">
        <f>+SUM(M484)/SUM($M$484:$M$493)</f>
        <v>0.59295843843364227</v>
      </c>
      <c r="P484" s="2" t="s">
        <v>17</v>
      </c>
      <c r="Q484" s="19">
        <f>S454</f>
        <v>330175</v>
      </c>
      <c r="R484" s="59">
        <f>+SUM(Q484)/SUM($Q$484:$Q$493)</f>
        <v>0.5578778759835834</v>
      </c>
      <c r="T484" s="2" t="s">
        <v>17</v>
      </c>
      <c r="U484" s="19">
        <f>$S$455</f>
        <v>320578</v>
      </c>
      <c r="V484" s="59">
        <f>+SUM(U484)/SUM($U$484:$U$493)</f>
        <v>0.55216186376890974</v>
      </c>
      <c r="X484" s="2" t="s">
        <v>17</v>
      </c>
      <c r="Y484" s="19">
        <f>$S$456</f>
        <v>344364</v>
      </c>
      <c r="Z484" s="59">
        <f>+SUM(Y484)/SUM($Y$484:$Y$493)</f>
        <v>0.55514196773585123</v>
      </c>
      <c r="AB484" s="2" t="s">
        <v>17</v>
      </c>
      <c r="AC484" s="19">
        <f>$S$458</f>
        <v>371466</v>
      </c>
      <c r="AD484" s="59">
        <f>+SUM(AC484)/SUM($AC$484:$AC$493)</f>
        <v>0.61413651776695066</v>
      </c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Q484" s="12"/>
    </row>
    <row r="485" spans="1:43" x14ac:dyDescent="0.2">
      <c r="B485" s="2" t="s">
        <v>13</v>
      </c>
      <c r="C485" s="60">
        <f>G451</f>
        <v>80124</v>
      </c>
      <c r="D485" s="59">
        <f t="shared" ref="D485:D493" si="372">+SUM(C485)/SUM($C$484:$C$493)</f>
        <v>0.12884136997271181</v>
      </c>
      <c r="G485" s="2" t="s">
        <v>13</v>
      </c>
      <c r="H485" s="19">
        <f>G452</f>
        <v>82963</v>
      </c>
      <c r="I485" s="59">
        <f t="shared" ref="I485:I493" si="373">+SUM(H485)/SUM($H$484:$H$493)</f>
        <v>0.14871679044346331</v>
      </c>
      <c r="L485" s="2" t="s">
        <v>13</v>
      </c>
      <c r="M485" s="19">
        <f>G453</f>
        <v>92377</v>
      </c>
      <c r="N485" s="59">
        <f>+SUM(M485)/SUM($M$484:$M$493)</f>
        <v>0.16036643479498713</v>
      </c>
      <c r="P485" s="2" t="s">
        <v>13</v>
      </c>
      <c r="Q485" s="19">
        <f>G454</f>
        <v>93362</v>
      </c>
      <c r="R485" s="59">
        <f t="shared" ref="R485:R493" si="374">+SUM(Q485)/SUM($Q$484:$Q$493)</f>
        <v>0.15774844933014104</v>
      </c>
      <c r="T485" s="2" t="s">
        <v>13</v>
      </c>
      <c r="U485" s="19">
        <f>$G$455</f>
        <v>98152</v>
      </c>
      <c r="V485" s="59">
        <f t="shared" ref="V485:V493" si="375">+SUM(U485)/SUM($U$484:$U$493)</f>
        <v>0.16905648938057519</v>
      </c>
      <c r="X485" s="2" t="s">
        <v>13</v>
      </c>
      <c r="Y485" s="19">
        <f>$G$456</f>
        <v>116743</v>
      </c>
      <c r="Z485" s="59">
        <f t="shared" ref="Z485:Z493" si="376">+SUM(Y485)/SUM($Y$484:$Y$493)</f>
        <v>0.188198936995117</v>
      </c>
      <c r="AB485" s="2" t="s">
        <v>13</v>
      </c>
      <c r="AC485" s="19">
        <f>$G$458</f>
        <v>117499</v>
      </c>
      <c r="AD485" s="59">
        <f>+SUM(AC485)/SUM($AC$484:$AC$493)</f>
        <v>0.19425849660830044</v>
      </c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Q485" s="12"/>
    </row>
    <row r="486" spans="1:43" x14ac:dyDescent="0.2">
      <c r="B486" s="2" t="s">
        <v>16</v>
      </c>
      <c r="C486" s="60">
        <f>P451</f>
        <v>30310</v>
      </c>
      <c r="D486" s="59">
        <f t="shared" si="372"/>
        <v>4.8739228244632012E-2</v>
      </c>
      <c r="G486" s="2" t="s">
        <v>15</v>
      </c>
      <c r="H486" s="19">
        <f>M452</f>
        <v>30203</v>
      </c>
      <c r="I486" s="59">
        <f>+SUM(H486)/SUM($H$484:$H$493)</f>
        <v>5.4140920913707584E-2</v>
      </c>
      <c r="L486" s="2" t="s">
        <v>15</v>
      </c>
      <c r="M486" s="19">
        <f>M453</f>
        <v>29284</v>
      </c>
      <c r="N486" s="59">
        <f t="shared" ref="N486:N493" si="377">+SUM(M486)/SUM($M$484:$M$493)</f>
        <v>5.0837012205813166E-2</v>
      </c>
      <c r="P486" s="2" t="s">
        <v>16</v>
      </c>
      <c r="Q486" s="19">
        <f>P454</f>
        <v>35987</v>
      </c>
      <c r="R486" s="59">
        <f>+SUM(Q486)/SUM($Q$484:$Q$493)</f>
        <v>6.0805182472995281E-2</v>
      </c>
      <c r="T486" s="2" t="s">
        <v>16</v>
      </c>
      <c r="U486" s="19">
        <f>$P$455</f>
        <v>35868</v>
      </c>
      <c r="V486" s="59">
        <f t="shared" si="375"/>
        <v>6.1778854848627336E-2</v>
      </c>
      <c r="X486" s="2" t="s">
        <v>15</v>
      </c>
      <c r="Y486" s="19">
        <f>$M$456</f>
        <v>34910</v>
      </c>
      <c r="Z486" s="59">
        <f t="shared" si="376"/>
        <v>5.6277677381080964E-2</v>
      </c>
      <c r="AB486" s="2" t="s">
        <v>16</v>
      </c>
      <c r="AC486" s="19">
        <f>$P$458</f>
        <v>35072</v>
      </c>
      <c r="AD486" s="59">
        <f t="shared" ref="AD486:AD493" si="378">+SUM(AC486)/SUM($AC$484:$AC$493)</f>
        <v>5.7983761504747384E-2</v>
      </c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Q486" s="12"/>
    </row>
    <row r="487" spans="1:43" x14ac:dyDescent="0.2">
      <c r="B487" s="2" t="s">
        <v>15</v>
      </c>
      <c r="C487" s="60">
        <f>M451</f>
        <v>27754</v>
      </c>
      <c r="D487" s="59">
        <f t="shared" si="372"/>
        <v>4.4629117146206432E-2</v>
      </c>
      <c r="G487" s="2" t="s">
        <v>16</v>
      </c>
      <c r="H487" s="19">
        <f>P452</f>
        <v>29729</v>
      </c>
      <c r="I487" s="59">
        <f>+SUM(H487)/SUM($H$484:$H$493)</f>
        <v>5.3291243844770811E-2</v>
      </c>
      <c r="L487" s="2" t="s">
        <v>16</v>
      </c>
      <c r="M487" s="19">
        <f>P453</f>
        <v>30200</v>
      </c>
      <c r="N487" s="59">
        <f t="shared" si="377"/>
        <v>5.2427187836892424E-2</v>
      </c>
      <c r="P487" s="2" t="s">
        <v>20</v>
      </c>
      <c r="Q487" s="19">
        <f>AB454</f>
        <v>30485</v>
      </c>
      <c r="R487" s="59">
        <f>+SUM(Q487)/SUM($Q$484:$Q$493)</f>
        <v>5.150876671268128E-2</v>
      </c>
      <c r="T487" s="2" t="s">
        <v>20</v>
      </c>
      <c r="U487" s="19">
        <f>$AB$455</f>
        <v>35806</v>
      </c>
      <c r="V487" s="59">
        <f t="shared" si="375"/>
        <v>6.167206637420404E-2</v>
      </c>
      <c r="X487" s="2" t="s">
        <v>16</v>
      </c>
      <c r="Y487" s="19">
        <f>$P$456</f>
        <v>30949</v>
      </c>
      <c r="Z487" s="59">
        <f t="shared" si="376"/>
        <v>4.9892232519824539E-2</v>
      </c>
      <c r="AB487" s="2" t="s">
        <v>20</v>
      </c>
      <c r="AC487" s="19">
        <f>$AB$458</f>
        <v>19764</v>
      </c>
      <c r="AD487" s="59">
        <f t="shared" si="378"/>
        <v>3.2675383849789782E-2</v>
      </c>
      <c r="AI487" s="12"/>
      <c r="AJ487" s="12"/>
      <c r="AK487" s="12"/>
      <c r="AL487" s="12"/>
      <c r="AM487" s="12"/>
      <c r="AN487" s="12"/>
      <c r="AO487" s="12"/>
      <c r="AQ487" s="12"/>
    </row>
    <row r="488" spans="1:43" x14ac:dyDescent="0.2">
      <c r="B488" s="2" t="s">
        <v>20</v>
      </c>
      <c r="C488" s="60">
        <f>AB451</f>
        <v>27290</v>
      </c>
      <c r="D488" s="59">
        <f t="shared" si="372"/>
        <v>4.3882993691719156E-2</v>
      </c>
      <c r="G488" s="2" t="s">
        <v>20</v>
      </c>
      <c r="H488" s="19">
        <f>AB452</f>
        <v>23552</v>
      </c>
      <c r="I488" s="59">
        <f>+SUM(H488)/SUM($H$484:$H$493)</f>
        <v>4.221855343375297E-2</v>
      </c>
      <c r="L488" s="2" t="s">
        <v>20</v>
      </c>
      <c r="M488" s="19">
        <f>AB453</f>
        <v>24648</v>
      </c>
      <c r="N488" s="59">
        <f t="shared" si="377"/>
        <v>4.2788918072971006E-2</v>
      </c>
      <c r="P488" s="2" t="s">
        <v>15</v>
      </c>
      <c r="Q488" s="19">
        <f>M454</f>
        <v>31935</v>
      </c>
      <c r="R488" s="59">
        <f>+SUM(Q488)/SUM($Q$484:$Q$493)</f>
        <v>5.3958749055911977E-2</v>
      </c>
      <c r="T488" s="2" t="s">
        <v>15</v>
      </c>
      <c r="U488" s="19">
        <f>$M$455</f>
        <v>31201</v>
      </c>
      <c r="V488" s="59">
        <f t="shared" si="375"/>
        <v>5.3740438556150932E-2</v>
      </c>
      <c r="X488" s="2" t="s">
        <v>20</v>
      </c>
      <c r="Y488" s="19">
        <f>$AB$456</f>
        <v>32513</v>
      </c>
      <c r="Z488" s="59">
        <f t="shared" si="376"/>
        <v>5.2413524053024504E-2</v>
      </c>
      <c r="AB488" s="2" t="s">
        <v>15</v>
      </c>
      <c r="AC488" s="19">
        <f>$M$458</f>
        <v>37332</v>
      </c>
      <c r="AD488" s="59">
        <f t="shared" si="378"/>
        <v>6.1720169494047371E-2</v>
      </c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Q488" s="12"/>
    </row>
    <row r="489" spans="1:43" x14ac:dyDescent="0.2">
      <c r="B489" s="2" t="s">
        <v>21</v>
      </c>
      <c r="C489" s="60">
        <f>AE451</f>
        <v>20337</v>
      </c>
      <c r="D489" s="59">
        <f t="shared" si="372"/>
        <v>3.2702398047214823E-2</v>
      </c>
      <c r="G489" s="2" t="s">
        <v>19</v>
      </c>
      <c r="H489" s="19">
        <f>Y452</f>
        <v>16955</v>
      </c>
      <c r="I489" s="59">
        <f>+SUM(H489)/SUM($H$484:$H$493)</f>
        <v>3.0392984607221538E-2</v>
      </c>
      <c r="L489" s="2" t="s">
        <v>21</v>
      </c>
      <c r="M489" s="19">
        <f>AE453</f>
        <v>16349</v>
      </c>
      <c r="N489" s="59">
        <f t="shared" si="377"/>
        <v>2.8381857415409079E-2</v>
      </c>
      <c r="P489" s="2" t="s">
        <v>14</v>
      </c>
      <c r="Q489" s="19">
        <f>J454</f>
        <v>26655</v>
      </c>
      <c r="R489" s="59">
        <f t="shared" si="374"/>
        <v>4.5037434040561569E-2</v>
      </c>
      <c r="T489" s="2" t="s">
        <v>14</v>
      </c>
      <c r="U489" s="19">
        <f>$J$455</f>
        <v>18360</v>
      </c>
      <c r="V489" s="59">
        <f t="shared" si="375"/>
        <v>3.1623167587286657E-2</v>
      </c>
      <c r="X489" s="2" t="s">
        <v>21</v>
      </c>
      <c r="Y489" s="19">
        <f>$AE$456</f>
        <v>16180</v>
      </c>
      <c r="Z489" s="59">
        <f t="shared" si="376"/>
        <v>2.6083437984127471E-2</v>
      </c>
      <c r="AB489" s="2" t="s">
        <v>18</v>
      </c>
      <c r="AC489" s="19">
        <f>$V$458</f>
        <v>14074</v>
      </c>
      <c r="AD489" s="59">
        <f t="shared" si="378"/>
        <v>2.3268232761684954E-2</v>
      </c>
      <c r="AI489" s="12"/>
      <c r="AJ489" s="12"/>
      <c r="AK489" s="12"/>
      <c r="AL489" s="12"/>
      <c r="AM489" s="12"/>
      <c r="AN489" s="12"/>
      <c r="AO489" s="12"/>
      <c r="AQ489" s="12"/>
    </row>
    <row r="490" spans="1:43" x14ac:dyDescent="0.2">
      <c r="B490" s="2" t="s">
        <v>19</v>
      </c>
      <c r="C490" s="60">
        <f>Y451</f>
        <v>19952</v>
      </c>
      <c r="D490" s="59">
        <f t="shared" si="372"/>
        <v>3.208330854295275E-2</v>
      </c>
      <c r="G490" s="2" t="s">
        <v>21</v>
      </c>
      <c r="H490" s="19">
        <f>AE452</f>
        <v>16121</v>
      </c>
      <c r="I490" s="59">
        <f t="shared" si="373"/>
        <v>2.889798318213025E-2</v>
      </c>
      <c r="L490" s="2" t="s">
        <v>19</v>
      </c>
      <c r="M490" s="19">
        <f>Y453</f>
        <v>16410</v>
      </c>
      <c r="N490" s="59">
        <f t="shared" si="377"/>
        <v>2.8487753390841215E-2</v>
      </c>
      <c r="P490" s="2" t="s">
        <v>19</v>
      </c>
      <c r="Q490" s="19">
        <f>Y454</f>
        <v>16168</v>
      </c>
      <c r="R490" s="59">
        <f>+SUM(Q490)/SUM($Q$484:$Q$493)</f>
        <v>2.7318147948519958E-2</v>
      </c>
      <c r="T490" s="2" t="s">
        <v>21</v>
      </c>
      <c r="U490" s="19">
        <f>$AE$455</f>
        <v>14540</v>
      </c>
      <c r="V490" s="59">
        <f t="shared" si="375"/>
        <v>2.5043619647012419E-2</v>
      </c>
      <c r="X490" s="2" t="s">
        <v>19</v>
      </c>
      <c r="Y490" s="19">
        <f>$Y$456</f>
        <v>15326</v>
      </c>
      <c r="Z490" s="59">
        <f t="shared" si="376"/>
        <v>2.4706722530577107E-2</v>
      </c>
      <c r="AB490" s="2" t="s">
        <v>21</v>
      </c>
      <c r="AC490" s="19">
        <f>$AE$458</f>
        <v>726</v>
      </c>
      <c r="AD490" s="59">
        <f t="shared" si="378"/>
        <v>1.2002797346158361E-3</v>
      </c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Q490" s="12"/>
    </row>
    <row r="491" spans="1:43" x14ac:dyDescent="0.2">
      <c r="B491" s="2" t="s">
        <v>14</v>
      </c>
      <c r="C491" s="60">
        <f>J451</f>
        <v>19276</v>
      </c>
      <c r="D491" s="59">
        <f t="shared" si="372"/>
        <v>3.0996283854949742E-2</v>
      </c>
      <c r="G491" s="2" t="s">
        <v>14</v>
      </c>
      <c r="H491" s="19">
        <f>J452</f>
        <v>13326</v>
      </c>
      <c r="I491" s="59">
        <f t="shared" si="373"/>
        <v>2.3887756583652858E-2</v>
      </c>
      <c r="L491" s="2" t="s">
        <v>14</v>
      </c>
      <c r="M491" s="19">
        <f>J453</f>
        <v>13755</v>
      </c>
      <c r="N491" s="59">
        <f t="shared" si="377"/>
        <v>2.3878674460147527E-2</v>
      </c>
      <c r="P491" s="2" t="s">
        <v>21</v>
      </c>
      <c r="Q491" s="19">
        <f>AE454</f>
        <v>15071</v>
      </c>
      <c r="R491" s="59">
        <f>+SUM(Q491)/SUM($Q$484:$Q$493)</f>
        <v>2.5464609582641285E-2</v>
      </c>
      <c r="T491" s="2" t="s">
        <v>19</v>
      </c>
      <c r="U491" s="19">
        <f>$Y$455</f>
        <v>14928</v>
      </c>
      <c r="V491" s="59">
        <f t="shared" si="375"/>
        <v>2.5711908809532422E-2</v>
      </c>
      <c r="X491" s="2" t="s">
        <v>18</v>
      </c>
      <c r="Y491" s="19">
        <f>$V$456</f>
        <v>13060</v>
      </c>
      <c r="Z491" s="59">
        <f t="shared" si="376"/>
        <v>2.1053751549610925E-2</v>
      </c>
      <c r="AB491" s="2" t="s">
        <v>19</v>
      </c>
      <c r="AC491" s="19">
        <f>$Y$458</f>
        <v>4737</v>
      </c>
      <c r="AD491" s="59">
        <f t="shared" si="378"/>
        <v>7.8315772766876252E-3</v>
      </c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Q491" s="12"/>
    </row>
    <row r="492" spans="1:43" x14ac:dyDescent="0.2">
      <c r="B492" s="2" t="s">
        <v>18</v>
      </c>
      <c r="C492" s="60">
        <f>V451</f>
        <v>11646</v>
      </c>
      <c r="D492" s="59">
        <f t="shared" si="372"/>
        <v>1.8727055497756002E-2</v>
      </c>
      <c r="G492" s="2" t="s">
        <v>18</v>
      </c>
      <c r="H492" s="19">
        <f>V452</f>
        <v>8777</v>
      </c>
      <c r="I492" s="59">
        <f t="shared" si="373"/>
        <v>1.5733366316578203E-2</v>
      </c>
      <c r="L492" s="2" t="s">
        <v>18</v>
      </c>
      <c r="M492" s="19">
        <f>V453</f>
        <v>8340</v>
      </c>
      <c r="N492" s="59">
        <f t="shared" si="377"/>
        <v>1.4478236641049099E-2</v>
      </c>
      <c r="P492" s="2" t="s">
        <v>18</v>
      </c>
      <c r="Q492" s="19">
        <f>V454</f>
        <v>8638</v>
      </c>
      <c r="R492" s="59">
        <f t="shared" si="374"/>
        <v>1.4595136193673639E-2</v>
      </c>
      <c r="T492" s="2" t="s">
        <v>18</v>
      </c>
      <c r="U492" s="19">
        <f>$V$455</f>
        <v>7667</v>
      </c>
      <c r="V492" s="59">
        <f t="shared" si="375"/>
        <v>1.3205600538765077E-2</v>
      </c>
      <c r="X492" s="2" t="s">
        <v>14</v>
      </c>
      <c r="Y492" s="19">
        <f>$J$456</f>
        <v>13060</v>
      </c>
      <c r="Z492" s="59">
        <f t="shared" si="376"/>
        <v>2.1053751549610925E-2</v>
      </c>
      <c r="AB492" s="2" t="s">
        <v>14</v>
      </c>
      <c r="AC492" s="19">
        <f>$J$458</f>
        <v>3256</v>
      </c>
      <c r="AD492" s="59">
        <f>+SUM(AC492)/SUM($AC$484:$AC$493)</f>
        <v>5.3830727491861741E-3</v>
      </c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Q492" s="12"/>
    </row>
    <row r="493" spans="1:43" x14ac:dyDescent="0.2">
      <c r="B493" s="2" t="s">
        <v>22</v>
      </c>
      <c r="C493" s="60">
        <f>AH451</f>
        <v>4405</v>
      </c>
      <c r="D493" s="59">
        <f t="shared" si="372"/>
        <v>7.0833487435699111E-3</v>
      </c>
      <c r="G493" s="2" t="s">
        <v>22</v>
      </c>
      <c r="H493" s="19">
        <f>AH452</f>
        <v>3049</v>
      </c>
      <c r="I493" s="59">
        <f t="shared" si="373"/>
        <v>5.4655387830975207E-3</v>
      </c>
      <c r="L493" s="2" t="s">
        <v>22</v>
      </c>
      <c r="M493" s="19">
        <f>AH453</f>
        <v>3108</v>
      </c>
      <c r="N493" s="59">
        <f t="shared" si="377"/>
        <v>5.3954867482470742E-3</v>
      </c>
      <c r="P493" s="2" t="s">
        <v>22</v>
      </c>
      <c r="Q493" s="19">
        <f>AH454</f>
        <v>3365</v>
      </c>
      <c r="R493" s="59">
        <f t="shared" si="374"/>
        <v>5.6856486792905524E-3</v>
      </c>
      <c r="T493" s="2" t="s">
        <v>22</v>
      </c>
      <c r="U493" s="19">
        <f>$AH$455</f>
        <v>3487</v>
      </c>
      <c r="V493" s="59">
        <f t="shared" si="375"/>
        <v>6.0059904889361972E-3</v>
      </c>
      <c r="X493" s="2" t="s">
        <v>22</v>
      </c>
      <c r="Y493" s="19">
        <f>$AH$456</f>
        <v>3212</v>
      </c>
      <c r="Z493" s="59">
        <f t="shared" si="376"/>
        <v>5.1779977011753671E-3</v>
      </c>
      <c r="AB493" s="2" t="s">
        <v>22</v>
      </c>
      <c r="AC493" s="19">
        <f>$AH$458</f>
        <v>933</v>
      </c>
      <c r="AD493" s="59">
        <f t="shared" si="378"/>
        <v>1.5425082539897727E-3</v>
      </c>
      <c r="AF493" s="12"/>
      <c r="AH493" s="12"/>
      <c r="AQ493" s="12"/>
    </row>
    <row r="494" spans="1:43" x14ac:dyDescent="0.2">
      <c r="AQ494" s="12"/>
    </row>
    <row r="495" spans="1:43" x14ac:dyDescent="0.2">
      <c r="E495" s="2" t="s">
        <v>28</v>
      </c>
    </row>
    <row r="496" spans="1:43" x14ac:dyDescent="0.2">
      <c r="A496" s="2" t="s">
        <v>29</v>
      </c>
      <c r="B496" s="2" t="s">
        <v>13</v>
      </c>
      <c r="C496" s="61">
        <f>G474</f>
        <v>-0.10610810509287667</v>
      </c>
      <c r="D496" s="2" t="s">
        <v>30</v>
      </c>
      <c r="E496" s="61">
        <f>G475</f>
        <v>3.5432579501772254E-2</v>
      </c>
      <c r="F496" s="2" t="s">
        <v>31</v>
      </c>
      <c r="G496" s="61">
        <f>G476</f>
        <v>0.11347227077130768</v>
      </c>
      <c r="H496" s="2" t="s">
        <v>32</v>
      </c>
      <c r="I496" s="61">
        <f>$G477</f>
        <v>1.0662827327148532E-2</v>
      </c>
      <c r="J496" s="61" t="s">
        <v>33</v>
      </c>
      <c r="K496" s="61">
        <f>$G478</f>
        <v>5.1305670401233905E-2</v>
      </c>
      <c r="L496" s="61" t="s">
        <v>34</v>
      </c>
      <c r="M496" s="61">
        <f>$G479</f>
        <v>0.1894103023881327</v>
      </c>
      <c r="N496" s="2" t="s">
        <v>35</v>
      </c>
      <c r="O496" s="61"/>
      <c r="P496" s="61"/>
      <c r="S496" s="61"/>
      <c r="V496" s="61"/>
      <c r="Y496" s="61"/>
      <c r="AB496" s="61"/>
      <c r="AE496" s="61"/>
      <c r="AH496" s="61"/>
    </row>
    <row r="497" spans="1:34" x14ac:dyDescent="0.2">
      <c r="B497" s="2" t="s">
        <v>14</v>
      </c>
      <c r="C497" s="61">
        <f>J474</f>
        <v>1.8708381777824756E-2</v>
      </c>
      <c r="E497" s="61">
        <f>J475</f>
        <v>-0.3086739987549284</v>
      </c>
      <c r="G497" s="61">
        <f>J476</f>
        <v>3.219270598829356E-2</v>
      </c>
      <c r="I497" s="61">
        <f>$J477</f>
        <v>0.93784078516902947</v>
      </c>
      <c r="K497" s="61">
        <f>$J478</f>
        <v>-0.31119864940911651</v>
      </c>
      <c r="M497" s="61">
        <f>$J479</f>
        <v>-0.2886710239651416</v>
      </c>
      <c r="O497" s="61">
        <f>$G481</f>
        <v>-6.770921386306002E-3</v>
      </c>
    </row>
    <row r="498" spans="1:34" x14ac:dyDescent="0.2">
      <c r="B498" s="2" t="s">
        <v>15</v>
      </c>
      <c r="C498" s="61">
        <f>M474</f>
        <v>-5.5022131426625806E-2</v>
      </c>
      <c r="E498" s="61">
        <f>M475</f>
        <v>8.8239533040282481E-2</v>
      </c>
      <c r="G498" s="61">
        <f>M476</f>
        <v>-3.0427440982683841E-2</v>
      </c>
      <c r="I498" s="61">
        <f>$M477</f>
        <v>9.0527250375631738E-2</v>
      </c>
      <c r="K498" s="61">
        <f>$M478</f>
        <v>-2.2984186629090339E-2</v>
      </c>
      <c r="M498" s="61">
        <f>$M479</f>
        <v>0.11887439505144066</v>
      </c>
      <c r="O498" s="61">
        <f>$J481</f>
        <v>-0.39670187141004259</v>
      </c>
    </row>
    <row r="499" spans="1:34" x14ac:dyDescent="0.2">
      <c r="B499" s="2" t="s">
        <v>16</v>
      </c>
      <c r="C499" s="61">
        <f>P474</f>
        <v>4.5100337907730499E-2</v>
      </c>
      <c r="E499" s="61">
        <f>P475</f>
        <v>-1.9168591224018476E-2</v>
      </c>
      <c r="G499" s="61">
        <f>P476</f>
        <v>1.5843116149214572E-2</v>
      </c>
      <c r="I499" s="61">
        <f>$P477</f>
        <v>0.19162251655629139</v>
      </c>
      <c r="K499" s="61">
        <f>$P478</f>
        <v>-3.3067496595992995E-3</v>
      </c>
      <c r="M499" s="61">
        <f>$P479</f>
        <v>-0.13714174194267872</v>
      </c>
      <c r="O499" s="61">
        <f>$M481</f>
        <v>4.6153846153846156E-2</v>
      </c>
    </row>
    <row r="500" spans="1:34" x14ac:dyDescent="0.2">
      <c r="B500" s="2" t="s">
        <v>17</v>
      </c>
      <c r="C500" s="61">
        <f>S474</f>
        <v>0.18403549740206032</v>
      </c>
      <c r="E500" s="61">
        <f>S475</f>
        <v>-0.12501214589783791</v>
      </c>
      <c r="G500" s="61">
        <f>S476</f>
        <v>2.5157270457164808E-2</v>
      </c>
      <c r="I500" s="61">
        <f>$S477</f>
        <v>-3.3349338048869033E-2</v>
      </c>
      <c r="K500" s="61">
        <f>$S478</f>
        <v>-2.9066404179601726E-2</v>
      </c>
      <c r="M500" s="61">
        <f>$S479</f>
        <v>7.4197231251052792E-2</v>
      </c>
      <c r="O500" s="61">
        <f>$P481</f>
        <v>0.1965065502183406</v>
      </c>
    </row>
    <row r="501" spans="1:34" x14ac:dyDescent="0.2">
      <c r="B501" s="2" t="s">
        <v>18</v>
      </c>
      <c r="C501" s="61">
        <f>V474</f>
        <v>0.10263207725809506</v>
      </c>
      <c r="E501" s="61">
        <f>V475</f>
        <v>-0.24635067834449598</v>
      </c>
      <c r="G501" s="61">
        <f>V476</f>
        <v>-4.9789221829782383E-2</v>
      </c>
      <c r="I501" s="61">
        <f>$V477</f>
        <v>3.5731414868105514E-2</v>
      </c>
      <c r="K501" s="61">
        <f>$V478</f>
        <v>-0.11241028015744385</v>
      </c>
      <c r="M501" s="61">
        <f>$V479</f>
        <v>0.70340419981739921</v>
      </c>
      <c r="O501" s="61">
        <f>$S481</f>
        <v>-2.0315479377269765E-2</v>
      </c>
    </row>
    <row r="502" spans="1:34" x14ac:dyDescent="0.2">
      <c r="B502" s="2" t="s">
        <v>19</v>
      </c>
      <c r="C502" s="61">
        <f>Y474</f>
        <v>0.17206132879045996</v>
      </c>
      <c r="E502" s="61">
        <f>Y475</f>
        <v>-0.15021050521251003</v>
      </c>
      <c r="G502" s="61">
        <f>Y476</f>
        <v>-3.214391035092893E-2</v>
      </c>
      <c r="I502" s="61">
        <f>$Y477</f>
        <v>-1.4747105423522243E-2</v>
      </c>
      <c r="K502" s="61">
        <f>$Y478</f>
        <v>-7.6694705591291434E-2</v>
      </c>
      <c r="M502" s="61">
        <f>$Y479</f>
        <v>2.6661307609860664E-2</v>
      </c>
      <c r="O502" s="61">
        <f>$V481</f>
        <v>1.6907514450867051E-2</v>
      </c>
    </row>
    <row r="503" spans="1:34" x14ac:dyDescent="0.2">
      <c r="B503" s="2" t="s">
        <v>20</v>
      </c>
      <c r="C503" s="61">
        <f>AB474</f>
        <v>0.11160896130346232</v>
      </c>
      <c r="E503" s="61">
        <f>AB475</f>
        <v>-0.13697325027482593</v>
      </c>
      <c r="G503" s="61">
        <f>AB476</f>
        <v>4.653532608695652E-2</v>
      </c>
      <c r="I503" s="61">
        <f>$AB477</f>
        <v>0.23681434599156118</v>
      </c>
      <c r="K503" s="61">
        <f>$AB478</f>
        <v>0.17454485812694767</v>
      </c>
      <c r="M503" s="61">
        <f>$AB479</f>
        <v>-9.1967826621236662E-2</v>
      </c>
      <c r="O503" s="61">
        <f>$Y481</f>
        <v>-0.53780856668943311</v>
      </c>
    </row>
    <row r="504" spans="1:34" x14ac:dyDescent="0.2">
      <c r="B504" s="2" t="s">
        <v>21</v>
      </c>
      <c r="C504" s="61">
        <f>AE474</f>
        <v>-3.6891456715286985E-2</v>
      </c>
      <c r="E504" s="61">
        <f>AE475</f>
        <v>-0.20730687908737769</v>
      </c>
      <c r="G504" s="61">
        <f>AE476</f>
        <v>1.4143043235531295E-2</v>
      </c>
      <c r="I504" s="61">
        <f>$AE477</f>
        <v>-7.8169918649458686E-2</v>
      </c>
      <c r="K504" s="61">
        <f>$AE478</f>
        <v>-3.5233229380930264E-2</v>
      </c>
      <c r="M504" s="61">
        <f>$AE479</f>
        <v>0.11279229711141678</v>
      </c>
      <c r="O504" s="61">
        <f>$AB481</f>
        <v>-0.30810432347278138</v>
      </c>
    </row>
    <row r="505" spans="1:34" x14ac:dyDescent="0.2">
      <c r="B505" s="2" t="s">
        <v>36</v>
      </c>
      <c r="C505" s="61">
        <f>AH474</f>
        <v>8.0981595092024544E-2</v>
      </c>
      <c r="E505" s="61">
        <f>AH475</f>
        <v>-0.30783200908059022</v>
      </c>
      <c r="G505" s="61">
        <f>AH476</f>
        <v>1.9350606756313546E-2</v>
      </c>
      <c r="I505" s="61">
        <f>$AH477</f>
        <v>8.2689832689832696E-2</v>
      </c>
      <c r="K505" s="61">
        <f>$AH478</f>
        <v>3.6255572065378903E-2</v>
      </c>
      <c r="M505" s="61">
        <f>$AH479</f>
        <v>-7.8864353312302835E-2</v>
      </c>
      <c r="O505" s="61">
        <f>$AE481</f>
        <v>-0.94004954582989264</v>
      </c>
    </row>
    <row r="506" spans="1:34" x14ac:dyDescent="0.2">
      <c r="B506" s="2" t="s">
        <v>1</v>
      </c>
      <c r="C506" s="61">
        <f>D474</f>
        <v>9.9009288582254149E-2</v>
      </c>
      <c r="E506" s="61">
        <f>D475</f>
        <v>-0.10294895647237977</v>
      </c>
      <c r="G506" s="61">
        <f>D476</f>
        <v>3.2585294850490894E-2</v>
      </c>
      <c r="I506" s="61">
        <f>$D477</f>
        <v>2.743573763490887E-2</v>
      </c>
      <c r="K506" s="61">
        <f>$D478</f>
        <v>-1.9015242269460886E-2</v>
      </c>
      <c r="M506" s="61">
        <f>$D479</f>
        <v>6.8430743368349617E-2</v>
      </c>
      <c r="O506" s="61">
        <f>$AH481</f>
        <v>-0.30216903515332832</v>
      </c>
    </row>
    <row r="507" spans="1:34" x14ac:dyDescent="0.2">
      <c r="O507" s="61">
        <f>$D481</f>
        <v>-4.5909546914335832E-2</v>
      </c>
    </row>
    <row r="508" spans="1:34" x14ac:dyDescent="0.2">
      <c r="A508" s="2" t="s">
        <v>37</v>
      </c>
    </row>
    <row r="509" spans="1:34" ht="12" thickBot="1" x14ac:dyDescent="0.25">
      <c r="B509" s="2">
        <v>2006</v>
      </c>
      <c r="C509" s="2">
        <v>2007</v>
      </c>
      <c r="D509" s="2">
        <v>2008</v>
      </c>
      <c r="E509" s="2">
        <v>2006</v>
      </c>
      <c r="F509" s="2">
        <v>2007</v>
      </c>
      <c r="G509" s="2">
        <v>2008</v>
      </c>
      <c r="H509" s="2">
        <v>2006</v>
      </c>
      <c r="I509" s="2">
        <v>2007</v>
      </c>
      <c r="J509" s="2">
        <v>2008</v>
      </c>
      <c r="K509" s="2">
        <v>2006</v>
      </c>
      <c r="L509" s="2">
        <v>2007</v>
      </c>
      <c r="M509" s="2">
        <v>2008</v>
      </c>
      <c r="N509" s="2">
        <v>2006</v>
      </c>
      <c r="O509" s="2">
        <v>2007</v>
      </c>
      <c r="P509" s="2">
        <v>2008</v>
      </c>
      <c r="Q509" s="2">
        <v>2006</v>
      </c>
      <c r="R509" s="2">
        <v>2007</v>
      </c>
      <c r="S509" s="2">
        <v>2008</v>
      </c>
      <c r="T509" s="2">
        <v>2006</v>
      </c>
      <c r="U509" s="2">
        <v>2007</v>
      </c>
      <c r="V509" s="2">
        <v>2008</v>
      </c>
      <c r="W509" s="2">
        <v>2006</v>
      </c>
      <c r="X509" s="2">
        <v>2007</v>
      </c>
      <c r="Y509" s="2">
        <v>2008</v>
      </c>
      <c r="Z509" s="2">
        <v>2006</v>
      </c>
      <c r="AA509" s="2">
        <v>2007</v>
      </c>
      <c r="AB509" s="2">
        <v>2008</v>
      </c>
      <c r="AC509" s="2">
        <v>2006</v>
      </c>
      <c r="AD509" s="2">
        <v>2007</v>
      </c>
      <c r="AE509" s="2">
        <v>2008</v>
      </c>
      <c r="AF509" s="2">
        <v>2006</v>
      </c>
      <c r="AG509" s="2">
        <v>2007</v>
      </c>
      <c r="AH509" s="2">
        <v>2008</v>
      </c>
    </row>
    <row r="510" spans="1:34" x14ac:dyDescent="0.2">
      <c r="A510" s="46" t="s">
        <v>38</v>
      </c>
      <c r="B510" s="62">
        <f>D317</f>
        <v>78207</v>
      </c>
      <c r="C510" s="63">
        <f>D329</f>
        <v>76453</v>
      </c>
      <c r="D510" s="64">
        <f>D341</f>
        <v>81563</v>
      </c>
      <c r="E510" s="62">
        <f>G317</f>
        <v>11570</v>
      </c>
      <c r="F510" s="63">
        <f>G329</f>
        <v>13367</v>
      </c>
      <c r="G510" s="64">
        <f>G341</f>
        <v>11021</v>
      </c>
      <c r="H510" s="62">
        <f>J317</f>
        <v>2091</v>
      </c>
      <c r="I510" s="63">
        <f>J329</f>
        <v>2507</v>
      </c>
      <c r="J510" s="64">
        <f>J341</f>
        <v>2597</v>
      </c>
      <c r="K510" s="62">
        <f>M317</f>
        <v>3357</v>
      </c>
      <c r="L510" s="63">
        <f>M329</f>
        <v>3156</v>
      </c>
      <c r="M510" s="64">
        <f>M341</f>
        <v>3668</v>
      </c>
      <c r="N510" s="62">
        <f>P317</f>
        <v>2806</v>
      </c>
      <c r="O510" s="63">
        <f>P329</f>
        <v>3347</v>
      </c>
      <c r="P510" s="64">
        <f>P341</f>
        <v>3360</v>
      </c>
      <c r="Q510" s="62">
        <f>S317</f>
        <v>50210</v>
      </c>
      <c r="R510" s="63">
        <f>S329</f>
        <v>44881</v>
      </c>
      <c r="S510" s="64">
        <f>S341</f>
        <v>49718</v>
      </c>
      <c r="T510" s="62">
        <f>V317</f>
        <v>1444</v>
      </c>
      <c r="U510" s="63">
        <f>V329</f>
        <v>1392</v>
      </c>
      <c r="V510" s="64">
        <f>V341</f>
        <v>1582</v>
      </c>
      <c r="W510" s="62">
        <f>Y317</f>
        <v>1962</v>
      </c>
      <c r="X510" s="63">
        <f>Y329</f>
        <v>2110</v>
      </c>
      <c r="Y510" s="64">
        <f>Y341</f>
        <v>2460</v>
      </c>
      <c r="Z510" s="62">
        <f>AB317</f>
        <v>2565</v>
      </c>
      <c r="AA510" s="63">
        <f>AB329</f>
        <v>3271</v>
      </c>
      <c r="AB510" s="64">
        <f>AB341</f>
        <v>3692</v>
      </c>
      <c r="AC510" s="62">
        <f>AE317</f>
        <v>1803</v>
      </c>
      <c r="AD510" s="63">
        <f>AE329</f>
        <v>1914</v>
      </c>
      <c r="AE510" s="64">
        <f>AE341</f>
        <v>2891</v>
      </c>
      <c r="AF510" s="62">
        <f>AH317</f>
        <v>399</v>
      </c>
      <c r="AG510" s="63">
        <f>AH329</f>
        <v>508</v>
      </c>
      <c r="AH510" s="64">
        <f>AH341</f>
        <v>574</v>
      </c>
    </row>
    <row r="511" spans="1:34" x14ac:dyDescent="0.2">
      <c r="A511" s="46" t="s">
        <v>39</v>
      </c>
      <c r="B511" s="65">
        <f t="shared" ref="B511:B521" si="379">B510+D318</f>
        <v>160908</v>
      </c>
      <c r="C511" s="66">
        <f t="shared" ref="C511:C521" si="380">C510+D330</f>
        <v>151624</v>
      </c>
      <c r="D511" s="67">
        <f t="shared" ref="D511:D521" si="381">D510+D342</f>
        <v>167689</v>
      </c>
      <c r="E511" s="65">
        <f t="shared" ref="E511:E521" si="382">E510+G318</f>
        <v>22161</v>
      </c>
      <c r="F511" s="66">
        <f t="shared" ref="F511:F521" si="383">F510+G330</f>
        <v>25565</v>
      </c>
      <c r="G511" s="67">
        <f t="shared" ref="G511:G521" si="384">G510+G342</f>
        <v>21076</v>
      </c>
      <c r="H511" s="65">
        <f t="shared" ref="H511:H521" si="385">H510+J318</f>
        <v>4232</v>
      </c>
      <c r="I511" s="66">
        <f t="shared" ref="I511:I521" si="386">I510+J330</f>
        <v>4945</v>
      </c>
      <c r="J511" s="67">
        <f t="shared" ref="J511:J521" si="387">J510+J342</f>
        <v>5357</v>
      </c>
      <c r="K511" s="65">
        <f t="shared" ref="K511:K521" si="388">K510+M318</f>
        <v>6418</v>
      </c>
      <c r="L511" s="66">
        <f t="shared" ref="L511:L521" si="389">L510+M330</f>
        <v>5889</v>
      </c>
      <c r="M511" s="67">
        <f t="shared" ref="M511:M521" si="390">M510+M342</f>
        <v>6442</v>
      </c>
      <c r="N511" s="65">
        <f t="shared" ref="N511:N521" si="391">N510+P318</f>
        <v>6041</v>
      </c>
      <c r="O511" s="66">
        <f t="shared" ref="O511:O521" si="392">O510+P330</f>
        <v>6880</v>
      </c>
      <c r="P511" s="67">
        <f t="shared" ref="P511:P521" si="393">P510+P342</f>
        <v>7152</v>
      </c>
      <c r="Q511" s="65">
        <f t="shared" ref="Q511:Q521" si="394">Q510+S318</f>
        <v>105688</v>
      </c>
      <c r="R511" s="66">
        <f t="shared" ref="R511:R521" si="395">R510+S330</f>
        <v>90342</v>
      </c>
      <c r="S511" s="67">
        <f t="shared" ref="S511:S521" si="396">S510+S342</f>
        <v>105563</v>
      </c>
      <c r="T511" s="65">
        <f t="shared" ref="T511:T521" si="397">T510+V318</f>
        <v>2817</v>
      </c>
      <c r="U511" s="66">
        <f t="shared" ref="U511:U521" si="398">U510+V330</f>
        <v>2715</v>
      </c>
      <c r="V511" s="67">
        <f t="shared" ref="V511:V521" si="399">V510+V342</f>
        <v>3282</v>
      </c>
      <c r="W511" s="65">
        <f t="shared" ref="W511:W521" si="400">W510+Y318</f>
        <v>4064</v>
      </c>
      <c r="X511" s="66">
        <f t="shared" ref="X511:X521" si="401">X510+Y330</f>
        <v>4220</v>
      </c>
      <c r="Y511" s="67">
        <f t="shared" ref="Y511:Y521" si="402">Y510+Y342</f>
        <v>5035</v>
      </c>
      <c r="Z511" s="65">
        <f t="shared" ref="Z511:Z521" si="403">Z510+AB318</f>
        <v>4979</v>
      </c>
      <c r="AA511" s="66">
        <f t="shared" ref="AA511:AA521" si="404">AA510+AB330</f>
        <v>6443</v>
      </c>
      <c r="AB511" s="67">
        <f t="shared" ref="AB511:AB521" si="405">AB510+AB342</f>
        <v>7369</v>
      </c>
      <c r="AC511" s="65">
        <f t="shared" ref="AC511:AC521" si="406">AC510+AE318</f>
        <v>3702</v>
      </c>
      <c r="AD511" s="66">
        <f t="shared" ref="AD511:AD521" si="407">AD510+AE330</f>
        <v>3693</v>
      </c>
      <c r="AE511" s="67">
        <f t="shared" ref="AE511:AE521" si="408">AE510+AE342</f>
        <v>5246</v>
      </c>
      <c r="AF511" s="65">
        <f t="shared" ref="AF511:AF521" si="409">AF510+AH318</f>
        <v>806</v>
      </c>
      <c r="AG511" s="66">
        <f t="shared" ref="AG511:AG521" si="410">AG510+AH330</f>
        <v>932</v>
      </c>
      <c r="AH511" s="67">
        <f t="shared" ref="AH511:AH521" si="411">AH510+AH342</f>
        <v>1167</v>
      </c>
    </row>
    <row r="512" spans="1:34" x14ac:dyDescent="0.2">
      <c r="A512" s="46" t="s">
        <v>40</v>
      </c>
      <c r="B512" s="65">
        <f t="shared" si="379"/>
        <v>250434</v>
      </c>
      <c r="C512" s="66">
        <f t="shared" si="380"/>
        <v>230621</v>
      </c>
      <c r="D512" s="67">
        <f t="shared" si="381"/>
        <v>256941</v>
      </c>
      <c r="E512" s="65">
        <f t="shared" si="382"/>
        <v>35200</v>
      </c>
      <c r="F512" s="66">
        <f t="shared" si="383"/>
        <v>36210</v>
      </c>
      <c r="G512" s="67">
        <f t="shared" si="384"/>
        <v>31541</v>
      </c>
      <c r="H512" s="65">
        <f t="shared" si="385"/>
        <v>6623</v>
      </c>
      <c r="I512" s="66">
        <f t="shared" si="386"/>
        <v>7459</v>
      </c>
      <c r="J512" s="67">
        <f t="shared" si="387"/>
        <v>8055</v>
      </c>
      <c r="K512" s="65">
        <f t="shared" si="388"/>
        <v>9699</v>
      </c>
      <c r="L512" s="66">
        <f t="shared" si="389"/>
        <v>9069</v>
      </c>
      <c r="M512" s="67">
        <f t="shared" si="390"/>
        <v>9484</v>
      </c>
      <c r="N512" s="65">
        <f t="shared" si="391"/>
        <v>9494</v>
      </c>
      <c r="O512" s="66">
        <f t="shared" si="392"/>
        <v>11072</v>
      </c>
      <c r="P512" s="67">
        <f t="shared" si="393"/>
        <v>11143</v>
      </c>
      <c r="Q512" s="65">
        <f t="shared" si="394"/>
        <v>163847</v>
      </c>
      <c r="R512" s="66">
        <f t="shared" si="395"/>
        <v>138760</v>
      </c>
      <c r="S512" s="67">
        <f t="shared" si="396"/>
        <v>162766</v>
      </c>
      <c r="T512" s="65">
        <f t="shared" si="397"/>
        <v>4409</v>
      </c>
      <c r="U512" s="66">
        <f t="shared" si="398"/>
        <v>4368</v>
      </c>
      <c r="V512" s="67">
        <f t="shared" si="399"/>
        <v>5217</v>
      </c>
      <c r="W512" s="65">
        <f t="shared" si="400"/>
        <v>6464</v>
      </c>
      <c r="X512" s="66">
        <f t="shared" si="401"/>
        <v>6500</v>
      </c>
      <c r="Y512" s="67">
        <f t="shared" si="402"/>
        <v>7906</v>
      </c>
      <c r="Z512" s="65">
        <f t="shared" si="403"/>
        <v>7794</v>
      </c>
      <c r="AA512" s="66">
        <f t="shared" si="404"/>
        <v>9875</v>
      </c>
      <c r="AB512" s="67">
        <f t="shared" si="405"/>
        <v>11114</v>
      </c>
      <c r="AC512" s="65">
        <f t="shared" si="406"/>
        <v>5724</v>
      </c>
      <c r="AD512" s="66">
        <f t="shared" si="407"/>
        <v>5780</v>
      </c>
      <c r="AE512" s="67">
        <f t="shared" si="408"/>
        <v>7825</v>
      </c>
      <c r="AF512" s="65">
        <f t="shared" si="409"/>
        <v>1180</v>
      </c>
      <c r="AG512" s="66">
        <f t="shared" si="410"/>
        <v>1528</v>
      </c>
      <c r="AH512" s="67">
        <f t="shared" si="411"/>
        <v>1890</v>
      </c>
    </row>
    <row r="513" spans="1:34" x14ac:dyDescent="0.2">
      <c r="A513" s="46" t="s">
        <v>41</v>
      </c>
      <c r="B513" s="65">
        <f t="shared" si="379"/>
        <v>296037</v>
      </c>
      <c r="C513" s="66">
        <f t="shared" si="380"/>
        <v>281309</v>
      </c>
      <c r="D513" s="67">
        <f t="shared" si="381"/>
        <v>303641</v>
      </c>
      <c r="E513" s="65">
        <f t="shared" si="382"/>
        <v>48216</v>
      </c>
      <c r="F513" s="66">
        <f t="shared" si="383"/>
        <v>48597</v>
      </c>
      <c r="G513" s="67">
        <f t="shared" si="384"/>
        <v>41719</v>
      </c>
      <c r="H513" s="65">
        <f t="shared" si="385"/>
        <v>9050</v>
      </c>
      <c r="I513" s="66">
        <f t="shared" si="386"/>
        <v>10141</v>
      </c>
      <c r="J513" s="67">
        <f t="shared" si="387"/>
        <v>10569</v>
      </c>
      <c r="K513" s="65">
        <f t="shared" si="388"/>
        <v>13394</v>
      </c>
      <c r="L513" s="66">
        <f t="shared" si="389"/>
        <v>12249</v>
      </c>
      <c r="M513" s="67">
        <f t="shared" si="390"/>
        <v>12155</v>
      </c>
      <c r="N513" s="65">
        <f t="shared" si="391"/>
        <v>12780</v>
      </c>
      <c r="O513" s="66">
        <f t="shared" si="392"/>
        <v>15238</v>
      </c>
      <c r="P513" s="67">
        <f t="shared" si="393"/>
        <v>15453</v>
      </c>
      <c r="Q513" s="65">
        <f t="shared" si="394"/>
        <v>178633</v>
      </c>
      <c r="R513" s="66">
        <f t="shared" si="395"/>
        <v>156755</v>
      </c>
      <c r="S513" s="67">
        <f t="shared" si="396"/>
        <v>178348</v>
      </c>
      <c r="T513" s="65">
        <f t="shared" si="397"/>
        <v>5854</v>
      </c>
      <c r="U513" s="66">
        <f t="shared" si="398"/>
        <v>5964</v>
      </c>
      <c r="V513" s="67">
        <f t="shared" si="399"/>
        <v>6810</v>
      </c>
      <c r="W513" s="65">
        <f t="shared" si="400"/>
        <v>8668</v>
      </c>
      <c r="X513" s="66">
        <f t="shared" si="401"/>
        <v>8790</v>
      </c>
      <c r="Y513" s="67">
        <f t="shared" si="402"/>
        <v>10464</v>
      </c>
      <c r="Z513" s="65">
        <f t="shared" si="403"/>
        <v>10447</v>
      </c>
      <c r="AA513" s="66">
        <f t="shared" si="404"/>
        <v>13418</v>
      </c>
      <c r="AB513" s="67">
        <f t="shared" si="405"/>
        <v>15154</v>
      </c>
      <c r="AC513" s="65">
        <f t="shared" si="406"/>
        <v>7416</v>
      </c>
      <c r="AD513" s="66">
        <f t="shared" si="407"/>
        <v>8078</v>
      </c>
      <c r="AE513" s="67">
        <f t="shared" si="408"/>
        <v>10411</v>
      </c>
      <c r="AF513" s="65">
        <f t="shared" si="409"/>
        <v>1579</v>
      </c>
      <c r="AG513" s="66">
        <f t="shared" si="410"/>
        <v>2079</v>
      </c>
      <c r="AH513" s="67">
        <f t="shared" si="411"/>
        <v>2558</v>
      </c>
    </row>
    <row r="514" spans="1:34" x14ac:dyDescent="0.2">
      <c r="A514" s="46" t="s">
        <v>42</v>
      </c>
      <c r="B514" s="65">
        <f t="shared" si="379"/>
        <v>350931</v>
      </c>
      <c r="C514" s="66">
        <f t="shared" si="380"/>
        <v>336550</v>
      </c>
      <c r="D514" s="67">
        <f t="shared" si="381"/>
        <v>367108</v>
      </c>
      <c r="E514" s="65">
        <f t="shared" si="382"/>
        <v>62347</v>
      </c>
      <c r="F514" s="66">
        <f t="shared" si="383"/>
        <v>61694</v>
      </c>
      <c r="G514" s="67">
        <f t="shared" si="384"/>
        <v>53073</v>
      </c>
      <c r="H514" s="65">
        <f t="shared" si="385"/>
        <v>12112</v>
      </c>
      <c r="I514" s="66">
        <f t="shared" si="386"/>
        <v>12962</v>
      </c>
      <c r="J514" s="67">
        <f t="shared" si="387"/>
        <v>13240</v>
      </c>
      <c r="K514" s="65">
        <f t="shared" si="388"/>
        <v>17656</v>
      </c>
      <c r="L514" s="66">
        <f t="shared" si="389"/>
        <v>16156</v>
      </c>
      <c r="M514" s="67">
        <f t="shared" si="390"/>
        <v>15636</v>
      </c>
      <c r="N514" s="65">
        <f t="shared" si="391"/>
        <v>16478</v>
      </c>
      <c r="O514" s="66">
        <f t="shared" si="392"/>
        <v>19867</v>
      </c>
      <c r="P514" s="67">
        <f t="shared" si="393"/>
        <v>20256</v>
      </c>
      <c r="Q514" s="65">
        <f t="shared" si="394"/>
        <v>198588</v>
      </c>
      <c r="R514" s="66">
        <f t="shared" si="395"/>
        <v>175807</v>
      </c>
      <c r="S514" s="67">
        <f t="shared" si="396"/>
        <v>207433</v>
      </c>
      <c r="T514" s="65">
        <f t="shared" si="397"/>
        <v>7261</v>
      </c>
      <c r="U514" s="66">
        <f t="shared" si="398"/>
        <v>7477</v>
      </c>
      <c r="V514" s="67">
        <f t="shared" si="399"/>
        <v>8453</v>
      </c>
      <c r="W514" s="65">
        <f t="shared" si="400"/>
        <v>11209</v>
      </c>
      <c r="X514" s="66">
        <f t="shared" si="401"/>
        <v>11277</v>
      </c>
      <c r="Y514" s="67">
        <f t="shared" si="402"/>
        <v>13377</v>
      </c>
      <c r="Z514" s="65">
        <f t="shared" si="403"/>
        <v>13542</v>
      </c>
      <c r="AA514" s="66">
        <f t="shared" si="404"/>
        <v>17169</v>
      </c>
      <c r="AB514" s="67">
        <f t="shared" si="405"/>
        <v>19151</v>
      </c>
      <c r="AC514" s="65">
        <f t="shared" si="406"/>
        <v>9683</v>
      </c>
      <c r="AD514" s="66">
        <f t="shared" si="407"/>
        <v>11501</v>
      </c>
      <c r="AE514" s="67">
        <f t="shared" si="408"/>
        <v>13332</v>
      </c>
      <c r="AF514" s="65">
        <f t="shared" si="409"/>
        <v>2055</v>
      </c>
      <c r="AG514" s="66">
        <f t="shared" si="410"/>
        <v>2640</v>
      </c>
      <c r="AH514" s="67">
        <f t="shared" si="411"/>
        <v>3157</v>
      </c>
    </row>
    <row r="515" spans="1:34" x14ac:dyDescent="0.2">
      <c r="A515" s="46" t="s">
        <v>43</v>
      </c>
      <c r="B515" s="65">
        <f t="shared" si="379"/>
        <v>452996</v>
      </c>
      <c r="C515" s="66">
        <f t="shared" si="380"/>
        <v>439668</v>
      </c>
      <c r="D515" s="67">
        <f t="shared" si="381"/>
        <v>484923</v>
      </c>
      <c r="E515" s="65">
        <f t="shared" si="382"/>
        <v>77854</v>
      </c>
      <c r="F515" s="66">
        <f t="shared" si="383"/>
        <v>76030</v>
      </c>
      <c r="G515" s="67">
        <f t="shared" si="384"/>
        <v>66015</v>
      </c>
      <c r="H515" s="65">
        <f t="shared" si="385"/>
        <v>15295</v>
      </c>
      <c r="I515" s="66">
        <f t="shared" si="386"/>
        <v>15811</v>
      </c>
      <c r="J515" s="67">
        <f t="shared" si="387"/>
        <v>16366</v>
      </c>
      <c r="K515" s="65">
        <f t="shared" si="388"/>
        <v>24015</v>
      </c>
      <c r="L515" s="66">
        <f t="shared" si="389"/>
        <v>22521</v>
      </c>
      <c r="M515" s="67">
        <f t="shared" si="390"/>
        <v>21287</v>
      </c>
      <c r="N515" s="65">
        <f t="shared" si="391"/>
        <v>20269</v>
      </c>
      <c r="O515" s="66">
        <f t="shared" si="392"/>
        <v>24526</v>
      </c>
      <c r="P515" s="67">
        <f t="shared" si="393"/>
        <v>25118</v>
      </c>
      <c r="Q515" s="65">
        <f t="shared" si="394"/>
        <v>261305</v>
      </c>
      <c r="R515" s="66">
        <f t="shared" si="395"/>
        <v>237491</v>
      </c>
      <c r="S515" s="67">
        <f t="shared" si="396"/>
        <v>285839</v>
      </c>
      <c r="T515" s="65">
        <f t="shared" si="397"/>
        <v>8869</v>
      </c>
      <c r="U515" s="66">
        <f t="shared" si="398"/>
        <v>8976</v>
      </c>
      <c r="V515" s="67">
        <f t="shared" si="399"/>
        <v>10074</v>
      </c>
      <c r="W515" s="65">
        <f t="shared" si="400"/>
        <v>13908</v>
      </c>
      <c r="X515" s="66">
        <f t="shared" si="401"/>
        <v>14025</v>
      </c>
      <c r="Y515" s="67">
        <f t="shared" si="402"/>
        <v>16628</v>
      </c>
      <c r="Z515" s="65">
        <f t="shared" si="403"/>
        <v>16614</v>
      </c>
      <c r="AA515" s="66">
        <f t="shared" si="404"/>
        <v>20884</v>
      </c>
      <c r="AB515" s="67">
        <f t="shared" si="405"/>
        <v>23139</v>
      </c>
      <c r="AC515" s="65">
        <f t="shared" si="406"/>
        <v>12371</v>
      </c>
      <c r="AD515" s="66">
        <f t="shared" si="407"/>
        <v>16093</v>
      </c>
      <c r="AE515" s="67">
        <f t="shared" si="408"/>
        <v>16659</v>
      </c>
      <c r="AF515" s="65">
        <f t="shared" si="409"/>
        <v>2496</v>
      </c>
      <c r="AG515" s="66">
        <f t="shared" si="410"/>
        <v>3311</v>
      </c>
      <c r="AH515" s="67">
        <f t="shared" si="411"/>
        <v>3798</v>
      </c>
    </row>
    <row r="516" spans="1:34" x14ac:dyDescent="0.2">
      <c r="A516" s="46" t="s">
        <v>44</v>
      </c>
      <c r="B516" s="65">
        <f t="shared" si="379"/>
        <v>577501</v>
      </c>
      <c r="C516" s="66">
        <f t="shared" si="380"/>
        <v>565856</v>
      </c>
      <c r="D516" s="67">
        <f t="shared" si="381"/>
        <v>621881</v>
      </c>
      <c r="E516" s="65">
        <f t="shared" si="382"/>
        <v>93085</v>
      </c>
      <c r="F516" s="66">
        <f t="shared" si="383"/>
        <v>89635</v>
      </c>
      <c r="G516" s="67">
        <f t="shared" si="384"/>
        <v>80124</v>
      </c>
      <c r="H516" s="65">
        <f t="shared" si="385"/>
        <v>18547</v>
      </c>
      <c r="I516" s="66">
        <f t="shared" si="386"/>
        <v>18922</v>
      </c>
      <c r="J516" s="67">
        <f t="shared" si="387"/>
        <v>19276</v>
      </c>
      <c r="K516" s="65">
        <f t="shared" si="388"/>
        <v>31719</v>
      </c>
      <c r="L516" s="66">
        <f t="shared" si="389"/>
        <v>29370</v>
      </c>
      <c r="M516" s="67">
        <f t="shared" si="390"/>
        <v>27754</v>
      </c>
      <c r="N516" s="65">
        <f t="shared" si="391"/>
        <v>23641</v>
      </c>
      <c r="O516" s="66">
        <f t="shared" si="392"/>
        <v>29002</v>
      </c>
      <c r="P516" s="67">
        <f t="shared" si="393"/>
        <v>30310</v>
      </c>
      <c r="Q516" s="65">
        <f t="shared" si="394"/>
        <v>345406</v>
      </c>
      <c r="R516" s="66">
        <f t="shared" si="395"/>
        <v>321601</v>
      </c>
      <c r="S516" s="67">
        <f t="shared" si="396"/>
        <v>380787</v>
      </c>
      <c r="T516" s="65">
        <f t="shared" si="397"/>
        <v>10457</v>
      </c>
      <c r="U516" s="66">
        <f t="shared" si="398"/>
        <v>10562</v>
      </c>
      <c r="V516" s="67">
        <f t="shared" si="399"/>
        <v>11646</v>
      </c>
      <c r="W516" s="65">
        <f t="shared" si="400"/>
        <v>16894</v>
      </c>
      <c r="X516" s="66">
        <f t="shared" si="401"/>
        <v>17023</v>
      </c>
      <c r="Y516" s="67">
        <f t="shared" si="402"/>
        <v>19952</v>
      </c>
      <c r="Z516" s="65">
        <f t="shared" si="403"/>
        <v>19349</v>
      </c>
      <c r="AA516" s="66">
        <f t="shared" si="404"/>
        <v>24550</v>
      </c>
      <c r="AB516" s="67">
        <f t="shared" si="405"/>
        <v>27290</v>
      </c>
      <c r="AC516" s="65">
        <f t="shared" si="406"/>
        <v>15473</v>
      </c>
      <c r="AD516" s="66">
        <f t="shared" si="407"/>
        <v>21116</v>
      </c>
      <c r="AE516" s="67">
        <f t="shared" si="408"/>
        <v>20337</v>
      </c>
      <c r="AF516" s="65">
        <f t="shared" si="409"/>
        <v>2930</v>
      </c>
      <c r="AG516" s="66">
        <f t="shared" si="410"/>
        <v>4075</v>
      </c>
      <c r="AH516" s="67">
        <f t="shared" si="411"/>
        <v>4405</v>
      </c>
    </row>
    <row r="517" spans="1:34" x14ac:dyDescent="0.2">
      <c r="A517" s="46" t="s">
        <v>45</v>
      </c>
      <c r="B517" s="65">
        <f t="shared" si="379"/>
        <v>697476</v>
      </c>
      <c r="C517" s="66">
        <f t="shared" si="380"/>
        <v>690604</v>
      </c>
      <c r="D517" s="67">
        <f t="shared" si="381"/>
        <v>762766</v>
      </c>
      <c r="E517" s="65">
        <f t="shared" si="382"/>
        <v>107710</v>
      </c>
      <c r="F517" s="66">
        <f t="shared" si="383"/>
        <v>103713</v>
      </c>
      <c r="G517" s="67">
        <f t="shared" si="384"/>
        <v>94323</v>
      </c>
      <c r="H517" s="65">
        <f t="shared" si="385"/>
        <v>21113</v>
      </c>
      <c r="I517" s="66">
        <f t="shared" si="386"/>
        <v>22015</v>
      </c>
      <c r="J517" s="67">
        <f t="shared" si="387"/>
        <v>21721</v>
      </c>
      <c r="K517" s="65">
        <f t="shared" si="388"/>
        <v>38861</v>
      </c>
      <c r="L517" s="66">
        <f t="shared" si="389"/>
        <v>36105</v>
      </c>
      <c r="M517" s="67">
        <f t="shared" si="390"/>
        <v>34108</v>
      </c>
      <c r="N517" s="65">
        <f t="shared" si="391"/>
        <v>27379</v>
      </c>
      <c r="O517" s="66">
        <f t="shared" si="392"/>
        <v>33756</v>
      </c>
      <c r="P517" s="67">
        <f t="shared" si="393"/>
        <v>35585</v>
      </c>
      <c r="Q517" s="65">
        <f t="shared" si="394"/>
        <v>425952</v>
      </c>
      <c r="R517" s="66">
        <f t="shared" si="395"/>
        <v>403523</v>
      </c>
      <c r="S517" s="67">
        <f t="shared" si="396"/>
        <v>480291</v>
      </c>
      <c r="T517" s="65">
        <f t="shared" si="397"/>
        <v>12074</v>
      </c>
      <c r="U517" s="66">
        <f t="shared" si="398"/>
        <v>12280</v>
      </c>
      <c r="V517" s="67">
        <f t="shared" si="399"/>
        <v>13226</v>
      </c>
      <c r="W517" s="65">
        <f t="shared" si="400"/>
        <v>19774</v>
      </c>
      <c r="X517" s="66">
        <f t="shared" si="401"/>
        <v>20156</v>
      </c>
      <c r="Y517" s="67">
        <f t="shared" si="402"/>
        <v>22871</v>
      </c>
      <c r="Z517" s="65">
        <f t="shared" si="403"/>
        <v>22626</v>
      </c>
      <c r="AA517" s="66">
        <f t="shared" si="404"/>
        <v>28411</v>
      </c>
      <c r="AB517" s="67">
        <f t="shared" si="405"/>
        <v>31653</v>
      </c>
      <c r="AC517" s="65">
        <f t="shared" si="406"/>
        <v>18569</v>
      </c>
      <c r="AD517" s="66">
        <f t="shared" si="407"/>
        <v>25918</v>
      </c>
      <c r="AE517" s="67">
        <f t="shared" si="408"/>
        <v>24052</v>
      </c>
      <c r="AF517" s="65">
        <f t="shared" si="409"/>
        <v>3418</v>
      </c>
      <c r="AG517" s="66">
        <f t="shared" si="410"/>
        <v>4727</v>
      </c>
      <c r="AH517" s="67">
        <f t="shared" si="411"/>
        <v>4936</v>
      </c>
    </row>
    <row r="518" spans="1:34" x14ac:dyDescent="0.2">
      <c r="A518" s="46" t="s">
        <v>46</v>
      </c>
      <c r="B518" s="65">
        <f t="shared" si="379"/>
        <v>790458</v>
      </c>
      <c r="C518" s="66">
        <f t="shared" si="380"/>
        <v>789767</v>
      </c>
      <c r="D518" s="67">
        <f t="shared" si="381"/>
        <v>859071</v>
      </c>
      <c r="E518" s="65">
        <f t="shared" si="382"/>
        <v>120260</v>
      </c>
      <c r="F518" s="66">
        <f t="shared" si="383"/>
        <v>116364</v>
      </c>
      <c r="G518" s="67">
        <f t="shared" si="384"/>
        <v>106202</v>
      </c>
      <c r="H518" s="65">
        <f t="shared" si="385"/>
        <v>24416</v>
      </c>
      <c r="I518" s="66">
        <f t="shared" si="386"/>
        <v>25011</v>
      </c>
      <c r="J518" s="67">
        <f t="shared" si="387"/>
        <v>23997</v>
      </c>
      <c r="K518" s="65">
        <f t="shared" si="388"/>
        <v>44969</v>
      </c>
      <c r="L518" s="66">
        <f t="shared" si="389"/>
        <v>42115</v>
      </c>
      <c r="M518" s="67">
        <f t="shared" si="390"/>
        <v>39825</v>
      </c>
      <c r="N518" s="65">
        <f t="shared" si="391"/>
        <v>31249</v>
      </c>
      <c r="O518" s="66">
        <f t="shared" si="392"/>
        <v>37959</v>
      </c>
      <c r="P518" s="67">
        <f t="shared" si="393"/>
        <v>40834</v>
      </c>
      <c r="Q518" s="65">
        <f t="shared" si="394"/>
        <v>483297</v>
      </c>
      <c r="R518" s="66">
        <f t="shared" si="395"/>
        <v>464464</v>
      </c>
      <c r="S518" s="67">
        <f t="shared" si="396"/>
        <v>539781</v>
      </c>
      <c r="T518" s="65">
        <f t="shared" si="397"/>
        <v>13736</v>
      </c>
      <c r="U518" s="66">
        <f t="shared" si="398"/>
        <v>13950</v>
      </c>
      <c r="V518" s="67">
        <f t="shared" si="399"/>
        <v>14740</v>
      </c>
      <c r="W518" s="65">
        <f t="shared" si="400"/>
        <v>22198</v>
      </c>
      <c r="X518" s="66">
        <f t="shared" si="401"/>
        <v>22790</v>
      </c>
      <c r="Y518" s="67">
        <f t="shared" si="402"/>
        <v>25739</v>
      </c>
      <c r="Z518" s="65">
        <f t="shared" si="403"/>
        <v>25782</v>
      </c>
      <c r="AA518" s="66">
        <f t="shared" si="404"/>
        <v>32091</v>
      </c>
      <c r="AB518" s="67">
        <f t="shared" si="405"/>
        <v>35746</v>
      </c>
      <c r="AC518" s="65">
        <f t="shared" si="406"/>
        <v>20639</v>
      </c>
      <c r="AD518" s="66">
        <f t="shared" si="407"/>
        <v>29730</v>
      </c>
      <c r="AE518" s="67">
        <f t="shared" si="408"/>
        <v>27243</v>
      </c>
      <c r="AF518" s="65">
        <f t="shared" si="409"/>
        <v>3912</v>
      </c>
      <c r="AG518" s="66">
        <f t="shared" si="410"/>
        <v>5293</v>
      </c>
      <c r="AH518" s="67">
        <f t="shared" si="411"/>
        <v>4964</v>
      </c>
    </row>
    <row r="519" spans="1:34" x14ac:dyDescent="0.2">
      <c r="A519" s="46" t="s">
        <v>47</v>
      </c>
      <c r="B519" s="65">
        <f t="shared" si="379"/>
        <v>846757</v>
      </c>
      <c r="C519" s="66">
        <f t="shared" si="380"/>
        <v>852784</v>
      </c>
      <c r="D519" s="67">
        <f t="shared" si="381"/>
        <v>919420</v>
      </c>
      <c r="E519" s="65">
        <f t="shared" si="382"/>
        <v>134170</v>
      </c>
      <c r="F519" s="66">
        <f t="shared" si="383"/>
        <v>129106</v>
      </c>
      <c r="G519" s="67">
        <f t="shared" si="384"/>
        <v>120381</v>
      </c>
      <c r="H519" s="65">
        <f t="shared" si="385"/>
        <v>27689</v>
      </c>
      <c r="I519" s="66">
        <f t="shared" si="386"/>
        <v>28237</v>
      </c>
      <c r="J519" s="67">
        <f t="shared" si="387"/>
        <v>26306</v>
      </c>
      <c r="K519" s="65">
        <f t="shared" si="388"/>
        <v>49057</v>
      </c>
      <c r="L519" s="66">
        <f t="shared" si="389"/>
        <v>46165</v>
      </c>
      <c r="M519" s="67">
        <f t="shared" si="390"/>
        <v>44164</v>
      </c>
      <c r="N519" s="65">
        <f t="shared" si="391"/>
        <v>35296</v>
      </c>
      <c r="O519" s="66">
        <f t="shared" si="392"/>
        <v>42740</v>
      </c>
      <c r="P519" s="67">
        <f t="shared" si="393"/>
        <v>46031</v>
      </c>
      <c r="Q519" s="65">
        <f t="shared" si="394"/>
        <v>503802</v>
      </c>
      <c r="R519" s="66">
        <f t="shared" si="395"/>
        <v>489008</v>
      </c>
      <c r="S519" s="67">
        <f t="shared" si="396"/>
        <v>561949</v>
      </c>
      <c r="T519" s="65">
        <f t="shared" si="397"/>
        <v>15436</v>
      </c>
      <c r="U519" s="66">
        <f t="shared" si="398"/>
        <v>15830</v>
      </c>
      <c r="V519" s="67">
        <f t="shared" si="399"/>
        <v>16311</v>
      </c>
      <c r="W519" s="65">
        <f t="shared" si="400"/>
        <v>24846</v>
      </c>
      <c r="X519" s="66">
        <f t="shared" si="401"/>
        <v>25702</v>
      </c>
      <c r="Y519" s="67">
        <f t="shared" si="402"/>
        <v>28556</v>
      </c>
      <c r="Z519" s="65">
        <f t="shared" si="403"/>
        <v>29140</v>
      </c>
      <c r="AA519" s="66">
        <f t="shared" si="404"/>
        <v>36086</v>
      </c>
      <c r="AB519" s="67">
        <f t="shared" si="405"/>
        <v>40231</v>
      </c>
      <c r="AC519" s="65">
        <f t="shared" si="406"/>
        <v>22858</v>
      </c>
      <c r="AD519" s="66">
        <f t="shared" si="407"/>
        <v>33827</v>
      </c>
      <c r="AE519" s="67">
        <f t="shared" si="408"/>
        <v>30285</v>
      </c>
      <c r="AF519" s="65">
        <f t="shared" si="409"/>
        <v>4463</v>
      </c>
      <c r="AG519" s="66">
        <f t="shared" si="410"/>
        <v>6083</v>
      </c>
      <c r="AH519" s="67">
        <f t="shared" si="411"/>
        <v>5206</v>
      </c>
    </row>
    <row r="520" spans="1:34" x14ac:dyDescent="0.2">
      <c r="A520" s="46" t="s">
        <v>48</v>
      </c>
      <c r="B520" s="65">
        <f t="shared" si="379"/>
        <v>895306</v>
      </c>
      <c r="C520" s="66">
        <f t="shared" si="380"/>
        <v>902178</v>
      </c>
      <c r="D520" s="67">
        <f t="shared" si="381"/>
        <v>964149</v>
      </c>
      <c r="E520" s="65">
        <f t="shared" si="382"/>
        <v>146910</v>
      </c>
      <c r="F520" s="66">
        <f t="shared" si="383"/>
        <v>141165</v>
      </c>
      <c r="G520" s="67">
        <f t="shared" si="384"/>
        <v>131929</v>
      </c>
      <c r="H520" s="65">
        <f t="shared" si="385"/>
        <v>30513</v>
      </c>
      <c r="I520" s="66">
        <f t="shared" si="386"/>
        <v>31019</v>
      </c>
      <c r="J520" s="67">
        <f t="shared" si="387"/>
        <v>28238</v>
      </c>
      <c r="K520" s="65">
        <f t="shared" si="388"/>
        <v>52703</v>
      </c>
      <c r="L520" s="66">
        <f t="shared" si="389"/>
        <v>49693</v>
      </c>
      <c r="M520" s="67">
        <f t="shared" si="390"/>
        <v>47658</v>
      </c>
      <c r="N520" s="65">
        <f t="shared" si="391"/>
        <v>39317</v>
      </c>
      <c r="O520" s="66">
        <f t="shared" si="392"/>
        <v>46918</v>
      </c>
      <c r="P520" s="67">
        <f t="shared" si="393"/>
        <v>50410</v>
      </c>
      <c r="Q520" s="65">
        <f t="shared" si="394"/>
        <v>519339</v>
      </c>
      <c r="R520" s="66">
        <f t="shared" si="395"/>
        <v>503180</v>
      </c>
      <c r="S520" s="67">
        <f t="shared" si="396"/>
        <v>574037</v>
      </c>
      <c r="T520" s="65">
        <f t="shared" si="397"/>
        <v>17071</v>
      </c>
      <c r="U520" s="66">
        <f t="shared" si="398"/>
        <v>17657</v>
      </c>
      <c r="V520" s="67">
        <f t="shared" si="399"/>
        <v>17707</v>
      </c>
      <c r="W520" s="65">
        <f t="shared" si="400"/>
        <v>27088</v>
      </c>
      <c r="X520" s="66">
        <f t="shared" si="401"/>
        <v>28252</v>
      </c>
      <c r="Y520" s="67">
        <f t="shared" si="402"/>
        <v>31102</v>
      </c>
      <c r="Z520" s="65">
        <f t="shared" si="403"/>
        <v>32394</v>
      </c>
      <c r="AA520" s="66">
        <f t="shared" si="404"/>
        <v>39914</v>
      </c>
      <c r="AB520" s="67">
        <f t="shared" si="405"/>
        <v>44717</v>
      </c>
      <c r="AC520" s="65">
        <f t="shared" si="406"/>
        <v>24959</v>
      </c>
      <c r="AD520" s="66">
        <f t="shared" si="407"/>
        <v>37612</v>
      </c>
      <c r="AE520" s="67">
        <f t="shared" si="408"/>
        <v>32771</v>
      </c>
      <c r="AF520" s="65">
        <f t="shared" si="409"/>
        <v>5012</v>
      </c>
      <c r="AG520" s="66">
        <f t="shared" si="410"/>
        <v>6768</v>
      </c>
      <c r="AH520" s="67">
        <f t="shared" si="411"/>
        <v>5580</v>
      </c>
    </row>
    <row r="521" spans="1:34" ht="12" thickBot="1" x14ac:dyDescent="0.25">
      <c r="A521" s="46" t="s">
        <v>49</v>
      </c>
      <c r="B521" s="68">
        <f t="shared" si="379"/>
        <v>963492</v>
      </c>
      <c r="C521" s="69">
        <f t="shared" si="380"/>
        <v>975277</v>
      </c>
      <c r="D521" s="70">
        <f t="shared" si="381"/>
        <v>1032164</v>
      </c>
      <c r="E521" s="68">
        <f t="shared" si="382"/>
        <v>160036</v>
      </c>
      <c r="F521" s="69">
        <f t="shared" si="383"/>
        <v>153658</v>
      </c>
      <c r="G521" s="70">
        <f t="shared" si="384"/>
        <v>146813</v>
      </c>
      <c r="H521" s="68">
        <f t="shared" si="385"/>
        <v>32981</v>
      </c>
      <c r="I521" s="69">
        <f t="shared" si="386"/>
        <v>33654</v>
      </c>
      <c r="J521" s="70">
        <f t="shared" si="387"/>
        <v>29945</v>
      </c>
      <c r="K521" s="68">
        <f t="shared" si="388"/>
        <v>56440</v>
      </c>
      <c r="L521" s="69">
        <f t="shared" si="389"/>
        <v>53266</v>
      </c>
      <c r="M521" s="70">
        <f t="shared" si="390"/>
        <v>51841</v>
      </c>
      <c r="N521" s="68">
        <f t="shared" si="391"/>
        <v>42896</v>
      </c>
      <c r="O521" s="69">
        <f t="shared" si="392"/>
        <v>50492</v>
      </c>
      <c r="P521" s="70">
        <f t="shared" si="393"/>
        <v>55167</v>
      </c>
      <c r="Q521" s="68">
        <f t="shared" si="394"/>
        <v>555909</v>
      </c>
      <c r="R521" s="69">
        <f t="shared" si="395"/>
        <v>541403</v>
      </c>
      <c r="S521" s="70">
        <f t="shared" si="396"/>
        <v>603967</v>
      </c>
      <c r="T521" s="68">
        <f t="shared" si="397"/>
        <v>18584</v>
      </c>
      <c r="U521" s="69">
        <f t="shared" si="398"/>
        <v>19347</v>
      </c>
      <c r="V521" s="70">
        <f t="shared" si="399"/>
        <v>19165</v>
      </c>
      <c r="W521" s="68">
        <f t="shared" si="400"/>
        <v>29167</v>
      </c>
      <c r="X521" s="69">
        <f t="shared" si="401"/>
        <v>31155</v>
      </c>
      <c r="Y521" s="70">
        <f t="shared" si="402"/>
        <v>34046</v>
      </c>
      <c r="Z521" s="68">
        <f t="shared" si="403"/>
        <v>35061</v>
      </c>
      <c r="AA521" s="69">
        <f t="shared" si="404"/>
        <v>43513</v>
      </c>
      <c r="AB521" s="70">
        <f t="shared" si="405"/>
        <v>49572</v>
      </c>
      <c r="AC521" s="68">
        <f t="shared" si="406"/>
        <v>26874</v>
      </c>
      <c r="AD521" s="69">
        <f t="shared" si="407"/>
        <v>41314</v>
      </c>
      <c r="AE521" s="70">
        <f t="shared" si="408"/>
        <v>35557</v>
      </c>
      <c r="AF521" s="68">
        <f t="shared" si="409"/>
        <v>5544</v>
      </c>
      <c r="AG521" s="69">
        <f t="shared" si="410"/>
        <v>7475</v>
      </c>
      <c r="AH521" s="70">
        <f t="shared" si="411"/>
        <v>6091</v>
      </c>
    </row>
    <row r="522" spans="1:34" x14ac:dyDescent="0.2">
      <c r="E522" s="19"/>
      <c r="F522" s="19"/>
      <c r="G522" s="19"/>
    </row>
    <row r="523" spans="1:34" x14ac:dyDescent="0.2">
      <c r="B523" s="2">
        <v>2009</v>
      </c>
      <c r="C523" s="2">
        <v>2010</v>
      </c>
      <c r="D523" s="2">
        <v>2011</v>
      </c>
      <c r="E523" s="2">
        <v>2009</v>
      </c>
      <c r="F523" s="2">
        <v>2010</v>
      </c>
      <c r="G523" s="2">
        <v>2011</v>
      </c>
      <c r="H523" s="2">
        <v>2009</v>
      </c>
      <c r="I523" s="2">
        <v>2010</v>
      </c>
      <c r="J523" s="2">
        <v>2011</v>
      </c>
      <c r="K523" s="2">
        <v>2009</v>
      </c>
      <c r="L523" s="2">
        <v>2010</v>
      </c>
      <c r="M523" s="2">
        <v>2011</v>
      </c>
      <c r="N523" s="2">
        <v>2009</v>
      </c>
      <c r="O523" s="2">
        <v>2010</v>
      </c>
      <c r="P523" s="2">
        <v>2011</v>
      </c>
      <c r="Q523" s="2">
        <v>2009</v>
      </c>
      <c r="R523" s="2">
        <v>2010</v>
      </c>
      <c r="S523" s="2">
        <v>2011</v>
      </c>
      <c r="T523" s="2">
        <v>2009</v>
      </c>
      <c r="U523" s="2">
        <v>2010</v>
      </c>
      <c r="V523" s="2">
        <v>2011</v>
      </c>
      <c r="W523" s="2">
        <v>2009</v>
      </c>
      <c r="X523" s="2">
        <v>2010</v>
      </c>
      <c r="Y523" s="2">
        <v>2011</v>
      </c>
      <c r="Z523" s="2">
        <v>2009</v>
      </c>
      <c r="AA523" s="2">
        <v>2010</v>
      </c>
      <c r="AB523" s="2">
        <v>2011</v>
      </c>
      <c r="AC523" s="19">
        <v>2009</v>
      </c>
      <c r="AD523" s="2">
        <v>2010</v>
      </c>
      <c r="AE523" s="2">
        <v>2011</v>
      </c>
      <c r="AF523" s="2">
        <v>2009</v>
      </c>
      <c r="AG523" s="2">
        <v>2010</v>
      </c>
      <c r="AH523" s="2">
        <v>2011</v>
      </c>
    </row>
    <row r="524" spans="1:34" x14ac:dyDescent="0.2">
      <c r="A524" s="46" t="s">
        <v>38</v>
      </c>
      <c r="B524" s="19">
        <f>D353</f>
        <v>73441</v>
      </c>
      <c r="C524" s="19">
        <f>D365</f>
        <v>72069</v>
      </c>
      <c r="D524" s="19">
        <f>D377</f>
        <v>77680</v>
      </c>
      <c r="E524" s="19">
        <f>G353</f>
        <v>10961</v>
      </c>
      <c r="F524" s="19">
        <f>G365</f>
        <v>11864</v>
      </c>
      <c r="G524" s="19">
        <f>G377</f>
        <v>13990</v>
      </c>
      <c r="H524" s="19">
        <f>J353</f>
        <v>1948</v>
      </c>
      <c r="I524" s="19">
        <f>J365</f>
        <v>1730</v>
      </c>
      <c r="J524" s="19">
        <f>J377</f>
        <v>3506</v>
      </c>
      <c r="K524" s="19">
        <f>M353</f>
        <v>2879</v>
      </c>
      <c r="L524" s="19">
        <f>M365</f>
        <v>2664</v>
      </c>
      <c r="M524" s="19">
        <f>M377</f>
        <v>3495</v>
      </c>
      <c r="N524" s="19">
        <f>P353</f>
        <v>4107</v>
      </c>
      <c r="O524" s="19">
        <f>P365</f>
        <v>3778</v>
      </c>
      <c r="P524" s="19">
        <f>P377</f>
        <v>4610</v>
      </c>
      <c r="Q524" s="19">
        <f>S353</f>
        <v>43332</v>
      </c>
      <c r="R524" s="19">
        <f>S365</f>
        <v>43297</v>
      </c>
      <c r="S524" s="19">
        <f>S377</f>
        <v>42740</v>
      </c>
      <c r="T524" s="19">
        <f>V353</f>
        <v>1188</v>
      </c>
      <c r="U524" s="19">
        <f>V365</f>
        <v>1029</v>
      </c>
      <c r="V524" s="19">
        <f>V377</f>
        <v>1185</v>
      </c>
      <c r="W524" s="19">
        <f>Y353</f>
        <v>2287</v>
      </c>
      <c r="X524" s="19">
        <f>Y365</f>
        <v>1980</v>
      </c>
      <c r="Y524" s="19">
        <f>Y377</f>
        <v>2014</v>
      </c>
      <c r="Z524" s="19">
        <f>AB353</f>
        <v>3962</v>
      </c>
      <c r="AA524" s="19">
        <f>AB365</f>
        <v>3263</v>
      </c>
      <c r="AB524" s="19">
        <f>AB377</f>
        <v>3974</v>
      </c>
      <c r="AC524" s="19">
        <f>AE353</f>
        <v>2339</v>
      </c>
      <c r="AD524" s="19">
        <f>AE365</f>
        <v>2069</v>
      </c>
      <c r="AE524" s="19">
        <f>AE377</f>
        <v>1770</v>
      </c>
      <c r="AF524" s="19">
        <f>AH353</f>
        <v>438</v>
      </c>
      <c r="AG524" s="19">
        <f>AH365</f>
        <v>395</v>
      </c>
      <c r="AH524" s="19">
        <f>AH377</f>
        <v>396</v>
      </c>
    </row>
    <row r="525" spans="1:34" x14ac:dyDescent="0.2">
      <c r="A525" s="46" t="s">
        <v>39</v>
      </c>
      <c r="B525" s="19">
        <f t="shared" ref="B525:B535" si="412">D354+B524</f>
        <v>151283</v>
      </c>
      <c r="C525" s="19">
        <f t="shared" ref="C525:C535" si="413">D366+C524</f>
        <v>148974</v>
      </c>
      <c r="D525" s="19">
        <f t="shared" ref="D525:D535" si="414">D378+D524</f>
        <v>154363</v>
      </c>
      <c r="E525" s="19">
        <f t="shared" ref="E525:E535" si="415">G354+E524</f>
        <v>21121</v>
      </c>
      <c r="F525" s="19">
        <f t="shared" ref="F525:F535" si="416">G366+F524</f>
        <v>22582</v>
      </c>
      <c r="G525" s="19">
        <f t="shared" ref="G525:G535" si="417">G378+G524</f>
        <v>25512</v>
      </c>
      <c r="H525" s="19">
        <f t="shared" ref="H525:H535" si="418">J354+H524</f>
        <v>3548</v>
      </c>
      <c r="I525" s="19">
        <f t="shared" ref="I525:I535" si="419">J366+I524</f>
        <v>3192</v>
      </c>
      <c r="J525" s="19">
        <f t="shared" ref="J525:J535" si="420">J378+J524</f>
        <v>6265</v>
      </c>
      <c r="K525" s="19">
        <f t="shared" ref="K525:K535" si="421">M354+K524</f>
        <v>5791</v>
      </c>
      <c r="L525" s="19">
        <f t="shared" ref="L525:L535" si="422">M366+L524</f>
        <v>4957</v>
      </c>
      <c r="M525" s="19">
        <f t="shared" ref="M525:M535" si="423">M378+M524</f>
        <v>6563</v>
      </c>
      <c r="N525" s="19">
        <f t="shared" ref="N525:N535" si="424">P354+N524</f>
        <v>8244</v>
      </c>
      <c r="O525" s="19">
        <f t="shared" ref="O525:O535" si="425">P366+O524</f>
        <v>7689</v>
      </c>
      <c r="P525" s="19">
        <f t="shared" ref="P525:P535" si="426">P378+P524</f>
        <v>9129</v>
      </c>
      <c r="Q525" s="19">
        <f t="shared" ref="Q525:Q535" si="427">S354+Q524</f>
        <v>92759</v>
      </c>
      <c r="R525" s="19">
        <f t="shared" ref="R525:R535" si="428">S366+R524</f>
        <v>93381</v>
      </c>
      <c r="S525" s="19">
        <f t="shared" ref="S525:S535" si="429">S378+S524</f>
        <v>88630</v>
      </c>
      <c r="T525" s="19">
        <f t="shared" ref="T525:T535" si="430">V354+T524</f>
        <v>2383</v>
      </c>
      <c r="U525" s="19">
        <f t="shared" ref="U525:U535" si="431">V366+U524</f>
        <v>2243</v>
      </c>
      <c r="V525" s="19">
        <f t="shared" ref="V525:V535" si="432">V378+V524</f>
        <v>2333</v>
      </c>
      <c r="W525" s="19">
        <f t="shared" ref="W525:W535" si="433">Y354+W524</f>
        <v>4469</v>
      </c>
      <c r="X525" s="19">
        <f t="shared" ref="X525:X535" si="434">Y366+X524</f>
        <v>3923</v>
      </c>
      <c r="Y525" s="19">
        <f t="shared" ref="Y525:Y535" si="435">Y378+Y524</f>
        <v>3898</v>
      </c>
      <c r="Z525" s="19">
        <f t="shared" ref="Z525:Z535" si="436">AB354+Z524</f>
        <v>7813</v>
      </c>
      <c r="AA525" s="19">
        <f t="shared" ref="AA525:AA535" si="437">AB366+AA524</f>
        <v>6263</v>
      </c>
      <c r="AB525" s="19">
        <f t="shared" ref="AB525:AB535" si="438">AB378+AB524</f>
        <v>7833</v>
      </c>
      <c r="AC525" s="19">
        <f t="shared" ref="AC525:AC535" si="439">AE354+AC524</f>
        <v>4313</v>
      </c>
      <c r="AD525" s="19">
        <f t="shared" ref="AD525:AD535" si="440">AE366+AD524</f>
        <v>3964</v>
      </c>
      <c r="AE525" s="19">
        <f t="shared" ref="AE525:AE535" si="441">AE378+AE524</f>
        <v>3424</v>
      </c>
      <c r="AF525" s="19">
        <f t="shared" ref="AF525:AF535" si="442">AH354+AF524</f>
        <v>842</v>
      </c>
      <c r="AG525" s="19">
        <f t="shared" ref="AG525:AG535" si="443">AH366+AG524</f>
        <v>780</v>
      </c>
      <c r="AH525" s="19">
        <f t="shared" ref="AH525:AH535" si="444">AH378+AH524</f>
        <v>776</v>
      </c>
    </row>
    <row r="526" spans="1:34" x14ac:dyDescent="0.2">
      <c r="A526" s="46" t="s">
        <v>40</v>
      </c>
      <c r="B526" s="19">
        <f t="shared" si="412"/>
        <v>230059</v>
      </c>
      <c r="C526" s="19">
        <f t="shared" si="413"/>
        <v>232220</v>
      </c>
      <c r="D526" s="19">
        <f t="shared" si="414"/>
        <v>237876</v>
      </c>
      <c r="E526" s="19">
        <f t="shared" si="415"/>
        <v>32650</v>
      </c>
      <c r="F526" s="19">
        <f t="shared" si="416"/>
        <v>35369</v>
      </c>
      <c r="G526" s="19">
        <f t="shared" si="417"/>
        <v>39459</v>
      </c>
      <c r="H526" s="19">
        <f t="shared" si="418"/>
        <v>5541</v>
      </c>
      <c r="I526" s="19">
        <f t="shared" si="419"/>
        <v>4676</v>
      </c>
      <c r="J526" s="19">
        <f t="shared" si="420"/>
        <v>9930</v>
      </c>
      <c r="K526" s="19">
        <f t="shared" si="421"/>
        <v>9115</v>
      </c>
      <c r="L526" s="19">
        <f t="shared" si="422"/>
        <v>7703</v>
      </c>
      <c r="M526" s="19">
        <f t="shared" si="423"/>
        <v>10053</v>
      </c>
      <c r="N526" s="19">
        <f t="shared" si="424"/>
        <v>11940</v>
      </c>
      <c r="O526" s="19">
        <f t="shared" si="425"/>
        <v>12066</v>
      </c>
      <c r="P526" s="19">
        <f t="shared" si="426"/>
        <v>14424</v>
      </c>
      <c r="Q526" s="19">
        <f t="shared" si="427"/>
        <v>141910</v>
      </c>
      <c r="R526" s="19">
        <f t="shared" si="428"/>
        <v>145995</v>
      </c>
      <c r="S526" s="19">
        <f t="shared" si="429"/>
        <v>135879</v>
      </c>
      <c r="T526" s="19">
        <f t="shared" si="430"/>
        <v>3653</v>
      </c>
      <c r="U526" s="19">
        <f t="shared" si="431"/>
        <v>3429</v>
      </c>
      <c r="V526" s="19">
        <f t="shared" si="432"/>
        <v>3660</v>
      </c>
      <c r="W526" s="19">
        <f t="shared" si="433"/>
        <v>6695</v>
      </c>
      <c r="X526" s="19">
        <f t="shared" si="434"/>
        <v>6144</v>
      </c>
      <c r="Y526" s="19">
        <f t="shared" si="435"/>
        <v>6016</v>
      </c>
      <c r="Z526" s="19">
        <f t="shared" si="436"/>
        <v>11050</v>
      </c>
      <c r="AA526" s="19">
        <f t="shared" si="437"/>
        <v>9603</v>
      </c>
      <c r="AB526" s="19">
        <f t="shared" si="438"/>
        <v>11872</v>
      </c>
      <c r="AC526" s="19">
        <f t="shared" si="439"/>
        <v>6284</v>
      </c>
      <c r="AD526" s="19">
        <f t="shared" si="440"/>
        <v>5990</v>
      </c>
      <c r="AE526" s="19">
        <f t="shared" si="441"/>
        <v>5411</v>
      </c>
      <c r="AF526" s="19">
        <f t="shared" si="442"/>
        <v>1221</v>
      </c>
      <c r="AG526" s="19">
        <f t="shared" si="443"/>
        <v>1245</v>
      </c>
      <c r="AH526" s="19">
        <f t="shared" si="444"/>
        <v>1172</v>
      </c>
    </row>
    <row r="527" spans="1:34" x14ac:dyDescent="0.2">
      <c r="A527" s="46" t="s">
        <v>41</v>
      </c>
      <c r="B527" s="19">
        <f t="shared" si="412"/>
        <v>277840</v>
      </c>
      <c r="C527" s="19">
        <f t="shared" si="413"/>
        <v>280964</v>
      </c>
      <c r="D527" s="19">
        <f t="shared" si="414"/>
        <v>287788</v>
      </c>
      <c r="E527" s="19">
        <f t="shared" si="415"/>
        <v>45384</v>
      </c>
      <c r="F527" s="19">
        <f t="shared" si="416"/>
        <v>48200</v>
      </c>
      <c r="G527" s="19">
        <f t="shared" si="417"/>
        <v>51852</v>
      </c>
      <c r="H527" s="19">
        <f t="shared" si="418"/>
        <v>7457</v>
      </c>
      <c r="I527" s="19">
        <f t="shared" si="419"/>
        <v>6266</v>
      </c>
      <c r="J527" s="19">
        <f t="shared" si="420"/>
        <v>13583</v>
      </c>
      <c r="K527" s="19">
        <f t="shared" si="421"/>
        <v>12553</v>
      </c>
      <c r="L527" s="19">
        <f t="shared" si="422"/>
        <v>10884</v>
      </c>
      <c r="M527" s="19">
        <f t="shared" si="423"/>
        <v>13987</v>
      </c>
      <c r="N527" s="19">
        <f t="shared" si="424"/>
        <v>16223</v>
      </c>
      <c r="O527" s="19">
        <f t="shared" si="425"/>
        <v>16316</v>
      </c>
      <c r="P527" s="19">
        <f t="shared" si="426"/>
        <v>19398</v>
      </c>
      <c r="Q527" s="19">
        <f t="shared" si="427"/>
        <v>157686</v>
      </c>
      <c r="R527" s="19">
        <f t="shared" si="428"/>
        <v>163380</v>
      </c>
      <c r="S527" s="19">
        <f t="shared" si="429"/>
        <v>150735</v>
      </c>
      <c r="T527" s="19">
        <f t="shared" si="430"/>
        <v>4859</v>
      </c>
      <c r="U527" s="19">
        <f t="shared" si="431"/>
        <v>4612</v>
      </c>
      <c r="V527" s="19">
        <f t="shared" si="432"/>
        <v>4885</v>
      </c>
      <c r="W527" s="19">
        <f t="shared" si="433"/>
        <v>9086</v>
      </c>
      <c r="X527" s="19">
        <f t="shared" si="434"/>
        <v>8536</v>
      </c>
      <c r="Y527" s="19">
        <f t="shared" si="435"/>
        <v>8201</v>
      </c>
      <c r="Z527" s="19">
        <f t="shared" si="436"/>
        <v>14623</v>
      </c>
      <c r="AA527" s="19">
        <f t="shared" si="437"/>
        <v>13098</v>
      </c>
      <c r="AB527" s="19">
        <f t="shared" si="438"/>
        <v>16202</v>
      </c>
      <c r="AC527" s="19">
        <f t="shared" si="439"/>
        <v>8441</v>
      </c>
      <c r="AD527" s="19">
        <f t="shared" si="440"/>
        <v>8027</v>
      </c>
      <c r="AE527" s="19">
        <f t="shared" si="441"/>
        <v>7305</v>
      </c>
      <c r="AF527" s="19">
        <f t="shared" si="442"/>
        <v>1528</v>
      </c>
      <c r="AG527" s="19">
        <f t="shared" si="443"/>
        <v>1645</v>
      </c>
      <c r="AH527" s="19">
        <f t="shared" si="444"/>
        <v>1640</v>
      </c>
    </row>
    <row r="528" spans="1:34" x14ac:dyDescent="0.2">
      <c r="A528" s="46" t="s">
        <v>42</v>
      </c>
      <c r="B528" s="19">
        <f t="shared" si="412"/>
        <v>327714</v>
      </c>
      <c r="C528" s="19">
        <f t="shared" si="413"/>
        <v>340047</v>
      </c>
      <c r="D528" s="19">
        <f t="shared" si="414"/>
        <v>350017</v>
      </c>
      <c r="E528" s="19">
        <f t="shared" si="415"/>
        <v>56413</v>
      </c>
      <c r="F528" s="19">
        <f t="shared" si="416"/>
        <v>62344</v>
      </c>
      <c r="G528" s="19">
        <f t="shared" si="417"/>
        <v>64947</v>
      </c>
      <c r="H528" s="19">
        <f t="shared" si="418"/>
        <v>9476</v>
      </c>
      <c r="I528" s="19">
        <f t="shared" si="419"/>
        <v>8354</v>
      </c>
      <c r="J528" s="19">
        <f t="shared" si="420"/>
        <v>17567</v>
      </c>
      <c r="K528" s="19">
        <f t="shared" si="421"/>
        <v>17091</v>
      </c>
      <c r="L528" s="19">
        <f t="shared" si="422"/>
        <v>15353</v>
      </c>
      <c r="M528" s="19">
        <f t="shared" si="423"/>
        <v>18912</v>
      </c>
      <c r="N528" s="19">
        <f t="shared" si="424"/>
        <v>20519</v>
      </c>
      <c r="O528" s="19">
        <f t="shared" si="425"/>
        <v>20600</v>
      </c>
      <c r="P528" s="19">
        <f t="shared" si="426"/>
        <v>24835</v>
      </c>
      <c r="Q528" s="19">
        <f t="shared" si="427"/>
        <v>175943</v>
      </c>
      <c r="R528" s="19">
        <f t="shared" si="428"/>
        <v>187247</v>
      </c>
      <c r="S528" s="19">
        <f t="shared" si="429"/>
        <v>174384</v>
      </c>
      <c r="T528" s="19">
        <f t="shared" si="430"/>
        <v>6123</v>
      </c>
      <c r="U528" s="19">
        <f t="shared" si="431"/>
        <v>5832</v>
      </c>
      <c r="V528" s="19">
        <f t="shared" si="432"/>
        <v>6151</v>
      </c>
      <c r="W528" s="19">
        <f t="shared" si="433"/>
        <v>11691</v>
      </c>
      <c r="X528" s="19">
        <f t="shared" si="434"/>
        <v>10899</v>
      </c>
      <c r="Y528" s="19">
        <f t="shared" si="435"/>
        <v>10599</v>
      </c>
      <c r="Z528" s="19">
        <f t="shared" si="436"/>
        <v>17668</v>
      </c>
      <c r="AA528" s="19">
        <f t="shared" si="437"/>
        <v>16966</v>
      </c>
      <c r="AB528" s="19">
        <f t="shared" si="438"/>
        <v>20651</v>
      </c>
      <c r="AC528" s="19">
        <f t="shared" si="439"/>
        <v>10812</v>
      </c>
      <c r="AD528" s="19">
        <f t="shared" si="440"/>
        <v>10353</v>
      </c>
      <c r="AE528" s="19">
        <f t="shared" si="441"/>
        <v>9804</v>
      </c>
      <c r="AF528" s="19">
        <f t="shared" si="442"/>
        <v>1978</v>
      </c>
      <c r="AG528" s="19">
        <f t="shared" si="443"/>
        <v>2099</v>
      </c>
      <c r="AH528" s="19">
        <f t="shared" si="444"/>
        <v>2167</v>
      </c>
    </row>
    <row r="529" spans="1:34" x14ac:dyDescent="0.2">
      <c r="A529" s="46" t="s">
        <v>43</v>
      </c>
      <c r="B529" s="19">
        <f t="shared" si="412"/>
        <v>427943</v>
      </c>
      <c r="C529" s="19">
        <f t="shared" si="413"/>
        <v>437982</v>
      </c>
      <c r="D529" s="19">
        <f t="shared" si="414"/>
        <v>454464</v>
      </c>
      <c r="E529" s="19">
        <f t="shared" si="415"/>
        <v>69374</v>
      </c>
      <c r="F529" s="19">
        <f t="shared" si="416"/>
        <v>76799</v>
      </c>
      <c r="G529" s="19">
        <f t="shared" si="417"/>
        <v>79282</v>
      </c>
      <c r="H529" s="19">
        <f t="shared" si="418"/>
        <v>11236</v>
      </c>
      <c r="I529" s="19">
        <f t="shared" si="419"/>
        <v>10197</v>
      </c>
      <c r="J529" s="19">
        <f t="shared" si="420"/>
        <v>21958</v>
      </c>
      <c r="K529" s="19">
        <f t="shared" si="421"/>
        <v>23423</v>
      </c>
      <c r="L529" s="19">
        <f t="shared" si="422"/>
        <v>21884</v>
      </c>
      <c r="M529" s="19">
        <f t="shared" si="423"/>
        <v>25314</v>
      </c>
      <c r="N529" s="19">
        <f t="shared" si="424"/>
        <v>25079</v>
      </c>
      <c r="O529" s="19">
        <f t="shared" si="425"/>
        <v>25227</v>
      </c>
      <c r="P529" s="19">
        <f t="shared" si="426"/>
        <v>30578</v>
      </c>
      <c r="Q529" s="19">
        <f t="shared" si="427"/>
        <v>240642</v>
      </c>
      <c r="R529" s="19">
        <f t="shared" si="428"/>
        <v>246706</v>
      </c>
      <c r="S529" s="19">
        <f t="shared" si="429"/>
        <v>235946</v>
      </c>
      <c r="T529" s="19">
        <f t="shared" si="430"/>
        <v>7388</v>
      </c>
      <c r="U529" s="19">
        <f t="shared" si="431"/>
        <v>7144</v>
      </c>
      <c r="V529" s="19">
        <f t="shared" si="432"/>
        <v>7442</v>
      </c>
      <c r="W529" s="19">
        <f t="shared" si="433"/>
        <v>14242</v>
      </c>
      <c r="X529" s="19">
        <f t="shared" si="434"/>
        <v>13617</v>
      </c>
      <c r="Y529" s="19">
        <f t="shared" si="435"/>
        <v>13303</v>
      </c>
      <c r="Z529" s="19">
        <f t="shared" si="436"/>
        <v>20690</v>
      </c>
      <c r="AA529" s="19">
        <f t="shared" si="437"/>
        <v>20858</v>
      </c>
      <c r="AB529" s="19">
        <f t="shared" si="438"/>
        <v>25645</v>
      </c>
      <c r="AC529" s="19">
        <f t="shared" si="439"/>
        <v>13402</v>
      </c>
      <c r="AD529" s="19">
        <f t="shared" si="440"/>
        <v>12914</v>
      </c>
      <c r="AE529" s="19">
        <f t="shared" si="441"/>
        <v>12230</v>
      </c>
      <c r="AF529" s="19">
        <f t="shared" si="442"/>
        <v>2467</v>
      </c>
      <c r="AG529" s="19">
        <f t="shared" si="443"/>
        <v>2636</v>
      </c>
      <c r="AH529" s="19">
        <f t="shared" si="444"/>
        <v>2766</v>
      </c>
    </row>
    <row r="530" spans="1:34" x14ac:dyDescent="0.2">
      <c r="A530" s="46" t="s">
        <v>44</v>
      </c>
      <c r="B530" s="19">
        <f t="shared" si="412"/>
        <v>557859</v>
      </c>
      <c r="C530" s="19">
        <f t="shared" si="413"/>
        <v>576037</v>
      </c>
      <c r="D530" s="19">
        <f t="shared" si="414"/>
        <v>591841</v>
      </c>
      <c r="E530" s="19">
        <f t="shared" si="415"/>
        <v>82963</v>
      </c>
      <c r="F530" s="19">
        <f t="shared" si="416"/>
        <v>92377</v>
      </c>
      <c r="G530" s="19">
        <f t="shared" si="417"/>
        <v>93362</v>
      </c>
      <c r="H530" s="19">
        <f t="shared" si="418"/>
        <v>13326</v>
      </c>
      <c r="I530" s="19">
        <f t="shared" si="419"/>
        <v>13755</v>
      </c>
      <c r="J530" s="19">
        <f t="shared" si="420"/>
        <v>26655</v>
      </c>
      <c r="K530" s="19">
        <f t="shared" si="421"/>
        <v>30203</v>
      </c>
      <c r="L530" s="19">
        <f t="shared" si="422"/>
        <v>29284</v>
      </c>
      <c r="M530" s="19">
        <f t="shared" si="423"/>
        <v>31935</v>
      </c>
      <c r="N530" s="19">
        <f t="shared" si="424"/>
        <v>29729</v>
      </c>
      <c r="O530" s="19">
        <f t="shared" si="425"/>
        <v>30200</v>
      </c>
      <c r="P530" s="19">
        <f t="shared" si="426"/>
        <v>35987</v>
      </c>
      <c r="Q530" s="19">
        <f t="shared" si="427"/>
        <v>333184</v>
      </c>
      <c r="R530" s="19">
        <f t="shared" si="428"/>
        <v>341566</v>
      </c>
      <c r="S530" s="19">
        <f t="shared" si="429"/>
        <v>330175</v>
      </c>
      <c r="T530" s="19">
        <f t="shared" si="430"/>
        <v>8777</v>
      </c>
      <c r="U530" s="19">
        <f t="shared" si="431"/>
        <v>8340</v>
      </c>
      <c r="V530" s="19">
        <f t="shared" si="432"/>
        <v>8638</v>
      </c>
      <c r="W530" s="19">
        <f t="shared" si="433"/>
        <v>16955</v>
      </c>
      <c r="X530" s="19">
        <f t="shared" si="434"/>
        <v>16410</v>
      </c>
      <c r="Y530" s="19">
        <f t="shared" si="435"/>
        <v>16168</v>
      </c>
      <c r="Z530" s="19">
        <f t="shared" si="436"/>
        <v>23552</v>
      </c>
      <c r="AA530" s="19">
        <f t="shared" si="437"/>
        <v>24648</v>
      </c>
      <c r="AB530" s="19">
        <f t="shared" si="438"/>
        <v>30485</v>
      </c>
      <c r="AC530" s="19">
        <f t="shared" si="439"/>
        <v>16121</v>
      </c>
      <c r="AD530" s="19">
        <f t="shared" si="440"/>
        <v>16349</v>
      </c>
      <c r="AE530" s="19">
        <f t="shared" si="441"/>
        <v>15071</v>
      </c>
      <c r="AF530" s="19">
        <f t="shared" si="442"/>
        <v>3049</v>
      </c>
      <c r="AG530" s="19">
        <f t="shared" si="443"/>
        <v>3108</v>
      </c>
      <c r="AH530" s="19">
        <f t="shared" si="444"/>
        <v>3365</v>
      </c>
    </row>
    <row r="531" spans="1:34" x14ac:dyDescent="0.2">
      <c r="A531" s="46" t="s">
        <v>45</v>
      </c>
      <c r="B531" s="19">
        <f t="shared" si="412"/>
        <v>695313</v>
      </c>
      <c r="C531" s="19">
        <f t="shared" si="413"/>
        <v>716534</v>
      </c>
      <c r="D531" s="19">
        <f t="shared" si="414"/>
        <v>729617</v>
      </c>
      <c r="E531" s="19">
        <f t="shared" si="415"/>
        <v>95249</v>
      </c>
      <c r="F531" s="19">
        <f t="shared" si="416"/>
        <v>108244</v>
      </c>
      <c r="G531" s="19">
        <f t="shared" si="417"/>
        <v>106576</v>
      </c>
      <c r="H531" s="19">
        <f t="shared" si="418"/>
        <v>15417</v>
      </c>
      <c r="I531" s="19">
        <f t="shared" si="419"/>
        <v>18356</v>
      </c>
      <c r="J531" s="19">
        <f t="shared" si="420"/>
        <v>31414</v>
      </c>
      <c r="K531" s="19">
        <f t="shared" si="421"/>
        <v>36793</v>
      </c>
      <c r="L531" s="19">
        <f t="shared" si="422"/>
        <v>36720</v>
      </c>
      <c r="M531" s="19">
        <f t="shared" si="423"/>
        <v>39238</v>
      </c>
      <c r="N531" s="19">
        <f t="shared" si="424"/>
        <v>34100</v>
      </c>
      <c r="O531" s="19">
        <f t="shared" si="425"/>
        <v>35618</v>
      </c>
      <c r="P531" s="19">
        <f t="shared" si="426"/>
        <v>41203</v>
      </c>
      <c r="Q531" s="19">
        <f t="shared" si="427"/>
        <v>435666</v>
      </c>
      <c r="R531" s="19">
        <f t="shared" si="428"/>
        <v>437147</v>
      </c>
      <c r="S531" s="19">
        <f t="shared" si="429"/>
        <v>424447</v>
      </c>
      <c r="T531" s="19">
        <f t="shared" si="430"/>
        <v>10090</v>
      </c>
      <c r="U531" s="19">
        <f t="shared" si="431"/>
        <v>9666</v>
      </c>
      <c r="V531" s="19">
        <f t="shared" si="432"/>
        <v>9984</v>
      </c>
      <c r="W531" s="19">
        <f t="shared" si="433"/>
        <v>19311</v>
      </c>
      <c r="X531" s="19">
        <f t="shared" si="434"/>
        <v>19030</v>
      </c>
      <c r="Y531" s="19">
        <f t="shared" si="435"/>
        <v>18825</v>
      </c>
      <c r="Z531" s="19">
        <f t="shared" si="436"/>
        <v>26459</v>
      </c>
      <c r="AA531" s="19">
        <f t="shared" si="437"/>
        <v>28693</v>
      </c>
      <c r="AB531" s="19">
        <f t="shared" si="438"/>
        <v>35939</v>
      </c>
      <c r="AC531" s="19">
        <f t="shared" si="439"/>
        <v>18692</v>
      </c>
      <c r="AD531" s="19">
        <f t="shared" si="440"/>
        <v>19481</v>
      </c>
      <c r="AE531" s="19">
        <f t="shared" si="441"/>
        <v>17980</v>
      </c>
      <c r="AF531" s="19">
        <f t="shared" si="442"/>
        <v>3536</v>
      </c>
      <c r="AG531" s="19">
        <f t="shared" si="443"/>
        <v>3579</v>
      </c>
      <c r="AH531" s="19">
        <f t="shared" si="444"/>
        <v>4011</v>
      </c>
    </row>
    <row r="532" spans="1:34" x14ac:dyDescent="0.2">
      <c r="A532" s="46" t="s">
        <v>46</v>
      </c>
      <c r="B532" s="19">
        <f t="shared" si="412"/>
        <v>790291</v>
      </c>
      <c r="C532" s="19">
        <f t="shared" si="413"/>
        <v>822396</v>
      </c>
      <c r="D532" s="19">
        <f t="shared" si="414"/>
        <v>824844</v>
      </c>
      <c r="E532" s="19">
        <f t="shared" si="415"/>
        <v>107266</v>
      </c>
      <c r="F532" s="19">
        <f t="shared" si="416"/>
        <v>122304</v>
      </c>
      <c r="G532" s="19">
        <f t="shared" si="417"/>
        <v>116739</v>
      </c>
      <c r="H532" s="19">
        <f t="shared" si="418"/>
        <v>17508</v>
      </c>
      <c r="I532" s="19">
        <f t="shared" si="419"/>
        <v>22652</v>
      </c>
      <c r="J532" s="19">
        <f t="shared" si="420"/>
        <v>35443</v>
      </c>
      <c r="K532" s="19">
        <f t="shared" si="421"/>
        <v>41710</v>
      </c>
      <c r="L532" s="19">
        <f t="shared" si="422"/>
        <v>42906</v>
      </c>
      <c r="M532" s="19">
        <f t="shared" si="423"/>
        <v>44573</v>
      </c>
      <c r="N532" s="19">
        <f t="shared" si="424"/>
        <v>38385</v>
      </c>
      <c r="O532" s="19">
        <f t="shared" si="425"/>
        <v>40483</v>
      </c>
      <c r="P532" s="19">
        <f t="shared" si="426"/>
        <v>46034</v>
      </c>
      <c r="Q532" s="19">
        <f t="shared" si="427"/>
        <v>497944</v>
      </c>
      <c r="R532" s="19">
        <f t="shared" si="428"/>
        <v>502907</v>
      </c>
      <c r="S532" s="19">
        <f t="shared" si="429"/>
        <v>483155</v>
      </c>
      <c r="T532" s="19">
        <f t="shared" si="430"/>
        <v>11446</v>
      </c>
      <c r="U532" s="19">
        <f t="shared" si="431"/>
        <v>10977</v>
      </c>
      <c r="V532" s="19">
        <f t="shared" si="432"/>
        <v>11262</v>
      </c>
      <c r="W532" s="19">
        <f t="shared" si="433"/>
        <v>21603</v>
      </c>
      <c r="X532" s="19">
        <f t="shared" si="434"/>
        <v>21414</v>
      </c>
      <c r="Y532" s="19">
        <f t="shared" si="435"/>
        <v>21381</v>
      </c>
      <c r="Z532" s="19">
        <f t="shared" si="436"/>
        <v>29253</v>
      </c>
      <c r="AA532" s="19">
        <f t="shared" si="437"/>
        <v>32537</v>
      </c>
      <c r="AB532" s="19">
        <f t="shared" si="438"/>
        <v>41046</v>
      </c>
      <c r="AC532" s="19">
        <f t="shared" si="439"/>
        <v>21188</v>
      </c>
      <c r="AD532" s="19">
        <f t="shared" si="440"/>
        <v>22189</v>
      </c>
      <c r="AE532" s="19">
        <f t="shared" si="441"/>
        <v>20631</v>
      </c>
      <c r="AF532" s="19">
        <f t="shared" si="442"/>
        <v>3988</v>
      </c>
      <c r="AG532" s="19">
        <f t="shared" si="443"/>
        <v>4027</v>
      </c>
      <c r="AH532" s="19">
        <f t="shared" si="444"/>
        <v>4580</v>
      </c>
    </row>
    <row r="533" spans="1:34" x14ac:dyDescent="0.2">
      <c r="A533" s="46" t="s">
        <v>47</v>
      </c>
      <c r="B533" s="19">
        <f t="shared" si="412"/>
        <v>845576</v>
      </c>
      <c r="C533" s="19">
        <f t="shared" si="413"/>
        <v>886938</v>
      </c>
      <c r="D533" s="19">
        <f t="shared" si="414"/>
        <v>883526</v>
      </c>
      <c r="E533" s="19">
        <f t="shared" si="415"/>
        <v>120537</v>
      </c>
      <c r="F533" s="19">
        <f t="shared" si="416"/>
        <v>137091</v>
      </c>
      <c r="G533" s="19">
        <f t="shared" si="417"/>
        <v>128578</v>
      </c>
      <c r="H533" s="19">
        <f t="shared" si="418"/>
        <v>19382</v>
      </c>
      <c r="I533" s="19">
        <f t="shared" si="419"/>
        <v>27398</v>
      </c>
      <c r="J533" s="19">
        <f t="shared" si="420"/>
        <v>39164</v>
      </c>
      <c r="K533" s="19">
        <f t="shared" si="421"/>
        <v>45474</v>
      </c>
      <c r="L533" s="19">
        <f t="shared" si="422"/>
        <v>47559</v>
      </c>
      <c r="M533" s="19">
        <f t="shared" si="423"/>
        <v>48446</v>
      </c>
      <c r="N533" s="19">
        <f t="shared" si="424"/>
        <v>42749</v>
      </c>
      <c r="O533" s="19">
        <f t="shared" si="425"/>
        <v>46316</v>
      </c>
      <c r="P533" s="19">
        <f t="shared" si="426"/>
        <v>51290</v>
      </c>
      <c r="Q533" s="19">
        <f t="shared" si="427"/>
        <v>520369</v>
      </c>
      <c r="R533" s="19">
        <f t="shared" si="428"/>
        <v>526469</v>
      </c>
      <c r="S533" s="19">
        <f t="shared" si="429"/>
        <v>504260</v>
      </c>
      <c r="T533" s="19">
        <f t="shared" si="430"/>
        <v>12650</v>
      </c>
      <c r="U533" s="19">
        <f t="shared" si="431"/>
        <v>12303</v>
      </c>
      <c r="V533" s="19">
        <f t="shared" si="432"/>
        <v>12553</v>
      </c>
      <c r="W533" s="19">
        <f t="shared" si="433"/>
        <v>23897</v>
      </c>
      <c r="X533" s="19">
        <f t="shared" si="434"/>
        <v>23792</v>
      </c>
      <c r="Y533" s="19">
        <f t="shared" si="435"/>
        <v>24032</v>
      </c>
      <c r="Z533" s="19">
        <f t="shared" si="436"/>
        <v>32221</v>
      </c>
      <c r="AA533" s="19">
        <f t="shared" si="437"/>
        <v>36602</v>
      </c>
      <c r="AB533" s="19">
        <f t="shared" si="438"/>
        <v>46829</v>
      </c>
      <c r="AC533" s="19">
        <f t="shared" si="439"/>
        <v>23876</v>
      </c>
      <c r="AD533" s="19">
        <f t="shared" si="440"/>
        <v>24855</v>
      </c>
      <c r="AE533" s="19">
        <f t="shared" si="441"/>
        <v>23218</v>
      </c>
      <c r="AF533" s="19">
        <f t="shared" si="442"/>
        <v>4421</v>
      </c>
      <c r="AG533" s="19">
        <f t="shared" si="443"/>
        <v>4553</v>
      </c>
      <c r="AH533" s="19">
        <f t="shared" si="444"/>
        <v>5156</v>
      </c>
    </row>
    <row r="534" spans="1:34" x14ac:dyDescent="0.2">
      <c r="A534" s="46" t="s">
        <v>48</v>
      </c>
      <c r="B534" s="19">
        <f t="shared" si="412"/>
        <v>892355</v>
      </c>
      <c r="C534" s="19">
        <f t="shared" si="413"/>
        <v>938641</v>
      </c>
      <c r="D534" s="19">
        <f t="shared" si="414"/>
        <v>932994</v>
      </c>
      <c r="E534" s="19">
        <f t="shared" si="415"/>
        <v>133572</v>
      </c>
      <c r="F534" s="19">
        <f t="shared" si="416"/>
        <v>150660</v>
      </c>
      <c r="G534" s="19">
        <f t="shared" si="417"/>
        <v>141061</v>
      </c>
      <c r="H534" s="19">
        <f t="shared" si="418"/>
        <v>21064</v>
      </c>
      <c r="I534" s="19">
        <f t="shared" si="419"/>
        <v>31384</v>
      </c>
      <c r="J534" s="19">
        <f t="shared" si="420"/>
        <v>42659</v>
      </c>
      <c r="K534" s="19">
        <f t="shared" si="421"/>
        <v>48860</v>
      </c>
      <c r="L534" s="19">
        <f t="shared" si="422"/>
        <v>51559</v>
      </c>
      <c r="M534" s="19">
        <f t="shared" si="423"/>
        <v>52049</v>
      </c>
      <c r="N534" s="19">
        <f t="shared" si="424"/>
        <v>47112</v>
      </c>
      <c r="O534" s="19">
        <f t="shared" si="425"/>
        <v>51254</v>
      </c>
      <c r="P534" s="19">
        <f t="shared" si="426"/>
        <v>56812</v>
      </c>
      <c r="Q534" s="19">
        <f t="shared" si="427"/>
        <v>534691</v>
      </c>
      <c r="R534" s="19">
        <f t="shared" si="428"/>
        <v>541085</v>
      </c>
      <c r="S534" s="19">
        <f t="shared" si="429"/>
        <v>516706</v>
      </c>
      <c r="T534" s="19">
        <f t="shared" si="430"/>
        <v>13853</v>
      </c>
      <c r="U534" s="19">
        <f t="shared" si="431"/>
        <v>13649</v>
      </c>
      <c r="V534" s="19">
        <f t="shared" si="432"/>
        <v>13872</v>
      </c>
      <c r="W534" s="19">
        <f t="shared" si="433"/>
        <v>26146</v>
      </c>
      <c r="X534" s="19">
        <f t="shared" si="434"/>
        <v>26202</v>
      </c>
      <c r="Y534" s="19">
        <f t="shared" si="435"/>
        <v>26248</v>
      </c>
      <c r="Z534" s="19">
        <f t="shared" si="436"/>
        <v>35991</v>
      </c>
      <c r="AA534" s="19">
        <f t="shared" si="437"/>
        <v>40842</v>
      </c>
      <c r="AB534" s="19">
        <f t="shared" si="438"/>
        <v>52555</v>
      </c>
      <c r="AC534" s="19">
        <f t="shared" si="439"/>
        <v>26235</v>
      </c>
      <c r="AD534" s="19">
        <f t="shared" si="440"/>
        <v>27004</v>
      </c>
      <c r="AE534" s="19">
        <f t="shared" si="441"/>
        <v>25358</v>
      </c>
      <c r="AF534" s="19">
        <f t="shared" si="442"/>
        <v>4831</v>
      </c>
      <c r="AG534" s="19">
        <f t="shared" si="443"/>
        <v>5002</v>
      </c>
      <c r="AH534" s="19">
        <f t="shared" si="444"/>
        <v>5674</v>
      </c>
    </row>
    <row r="535" spans="1:34" x14ac:dyDescent="0.2">
      <c r="A535" s="46" t="s">
        <v>49</v>
      </c>
      <c r="B535" s="19">
        <f t="shared" si="412"/>
        <v>963206</v>
      </c>
      <c r="C535" s="19">
        <f t="shared" si="413"/>
        <v>1012319</v>
      </c>
      <c r="D535" s="19">
        <f t="shared" si="414"/>
        <v>1004531</v>
      </c>
      <c r="E535" s="19">
        <f t="shared" si="415"/>
        <v>147811</v>
      </c>
      <c r="F535" s="19">
        <f t="shared" si="416"/>
        <v>165896</v>
      </c>
      <c r="G535" s="19">
        <f t="shared" si="417"/>
        <v>154542</v>
      </c>
      <c r="H535" s="19">
        <f t="shared" si="418"/>
        <v>22886</v>
      </c>
      <c r="I535" s="19">
        <f t="shared" si="419"/>
        <v>35293</v>
      </c>
      <c r="J535" s="19">
        <f t="shared" si="420"/>
        <v>46081</v>
      </c>
      <c r="K535" s="19">
        <f t="shared" si="421"/>
        <v>52220</v>
      </c>
      <c r="L535" s="19">
        <f t="shared" si="422"/>
        <v>55739</v>
      </c>
      <c r="M535" s="19">
        <f t="shared" si="423"/>
        <v>55385</v>
      </c>
      <c r="N535" s="19">
        <f t="shared" si="424"/>
        <v>51370</v>
      </c>
      <c r="O535" s="19">
        <f t="shared" si="425"/>
        <v>56471</v>
      </c>
      <c r="P535" s="19">
        <f t="shared" si="426"/>
        <v>61998</v>
      </c>
      <c r="Q535" s="19">
        <f t="shared" si="427"/>
        <v>571861</v>
      </c>
      <c r="R535" s="19">
        <f t="shared" si="428"/>
        <v>575348</v>
      </c>
      <c r="S535" s="19">
        <f t="shared" si="429"/>
        <v>551250</v>
      </c>
      <c r="T535" s="19">
        <f t="shared" si="430"/>
        <v>15016</v>
      </c>
      <c r="U535" s="19">
        <f t="shared" si="431"/>
        <v>14953</v>
      </c>
      <c r="V535" s="19">
        <f t="shared" si="432"/>
        <v>15056</v>
      </c>
      <c r="W535" s="19">
        <f t="shared" si="433"/>
        <v>28576</v>
      </c>
      <c r="X535" s="19">
        <f t="shared" si="434"/>
        <v>28633</v>
      </c>
      <c r="Y535" s="19">
        <f t="shared" si="435"/>
        <v>28516</v>
      </c>
      <c r="Z535" s="19">
        <f t="shared" si="436"/>
        <v>39437</v>
      </c>
      <c r="AA535" s="19">
        <f t="shared" si="437"/>
        <v>45149</v>
      </c>
      <c r="AB535" s="19">
        <f t="shared" si="438"/>
        <v>57835</v>
      </c>
      <c r="AC535" s="19">
        <f t="shared" si="439"/>
        <v>28637</v>
      </c>
      <c r="AD535" s="19">
        <f t="shared" si="440"/>
        <v>29318</v>
      </c>
      <c r="AE535" s="19">
        <f t="shared" si="441"/>
        <v>27637</v>
      </c>
      <c r="AF535" s="19">
        <f t="shared" si="442"/>
        <v>5392</v>
      </c>
      <c r="AG535" s="19">
        <f t="shared" si="443"/>
        <v>5519</v>
      </c>
      <c r="AH535" s="19">
        <f t="shared" si="444"/>
        <v>6231</v>
      </c>
    </row>
    <row r="536" spans="1:34" x14ac:dyDescent="0.2">
      <c r="A536" s="46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</row>
    <row r="537" spans="1:34" x14ac:dyDescent="0.2">
      <c r="A537" s="46"/>
      <c r="B537" s="2">
        <v>2012</v>
      </c>
      <c r="C537" s="2">
        <v>2013</v>
      </c>
      <c r="D537" s="2">
        <v>2014</v>
      </c>
      <c r="E537" s="2">
        <v>2012</v>
      </c>
      <c r="F537" s="2">
        <v>2013</v>
      </c>
      <c r="G537" s="2">
        <v>2014</v>
      </c>
      <c r="H537" s="2">
        <v>2012</v>
      </c>
      <c r="I537" s="2">
        <v>2013</v>
      </c>
      <c r="J537" s="2">
        <v>2014</v>
      </c>
      <c r="K537" s="2">
        <v>2012</v>
      </c>
      <c r="L537" s="2">
        <v>2013</v>
      </c>
      <c r="M537" s="2">
        <v>2014</v>
      </c>
      <c r="N537" s="2">
        <v>2012</v>
      </c>
      <c r="O537" s="2">
        <v>2013</v>
      </c>
      <c r="P537" s="2">
        <v>2014</v>
      </c>
      <c r="Q537" s="2">
        <v>2012</v>
      </c>
      <c r="R537" s="2">
        <v>2013</v>
      </c>
      <c r="S537" s="2">
        <v>2014</v>
      </c>
      <c r="T537" s="2">
        <v>2012</v>
      </c>
      <c r="U537" s="2">
        <v>2013</v>
      </c>
      <c r="V537" s="2">
        <v>2014</v>
      </c>
      <c r="W537" s="2">
        <v>2012</v>
      </c>
      <c r="X537" s="2">
        <v>2013</v>
      </c>
      <c r="Y537" s="2">
        <v>2014</v>
      </c>
      <c r="Z537" s="2">
        <v>2012</v>
      </c>
      <c r="AA537" s="2">
        <v>2013</v>
      </c>
      <c r="AB537" s="2">
        <v>2014</v>
      </c>
      <c r="AC537" s="19">
        <v>2012</v>
      </c>
      <c r="AD537" s="2">
        <v>2013</v>
      </c>
      <c r="AE537" s="2">
        <v>2014</v>
      </c>
      <c r="AF537" s="2">
        <v>2012</v>
      </c>
      <c r="AG537" s="2">
        <v>2013</v>
      </c>
      <c r="AH537" s="2">
        <v>2014</v>
      </c>
    </row>
    <row r="538" spans="1:34" x14ac:dyDescent="0.2">
      <c r="A538" s="46" t="s">
        <v>38</v>
      </c>
      <c r="B538" s="19">
        <f>$D389</f>
        <v>70892</v>
      </c>
      <c r="C538" s="19">
        <f>D401</f>
        <v>77319</v>
      </c>
      <c r="D538" s="19">
        <f>D413</f>
        <v>80422</v>
      </c>
      <c r="E538" s="19">
        <f>$G389</f>
        <v>12477</v>
      </c>
      <c r="F538" s="19">
        <f>G401</f>
        <v>15382</v>
      </c>
      <c r="G538" s="19">
        <f>G413</f>
        <v>14683</v>
      </c>
      <c r="H538" s="19">
        <f>$J389</f>
        <v>3185</v>
      </c>
      <c r="I538" s="19">
        <f>J401</f>
        <v>1618</v>
      </c>
      <c r="J538" s="19">
        <f>J413</f>
        <v>1070</v>
      </c>
      <c r="K538" s="19">
        <f>$M389</f>
        <v>3143</v>
      </c>
      <c r="L538" s="19">
        <f>M401</f>
        <v>3405</v>
      </c>
      <c r="M538" s="19">
        <f>M413</f>
        <v>3505</v>
      </c>
      <c r="N538" s="19">
        <f>$P389</f>
        <v>4715</v>
      </c>
      <c r="O538" s="19">
        <f>P401</f>
        <v>4195</v>
      </c>
      <c r="P538" s="19">
        <f>P413</f>
        <v>3962</v>
      </c>
      <c r="Q538" s="19">
        <f>$S389</f>
        <v>36930</v>
      </c>
      <c r="R538" s="19">
        <f>S401</f>
        <v>42800</v>
      </c>
      <c r="S538" s="19">
        <f>S413</f>
        <v>48406</v>
      </c>
      <c r="T538" s="19">
        <f>$V389</f>
        <v>1154</v>
      </c>
      <c r="U538" s="19">
        <f>V401</f>
        <v>1548</v>
      </c>
      <c r="V538" s="19">
        <f>V413</f>
        <v>1844</v>
      </c>
      <c r="W538" s="19">
        <f>$Y389</f>
        <v>2017</v>
      </c>
      <c r="X538" s="19">
        <f>Y401</f>
        <v>1711</v>
      </c>
      <c r="Y538" s="19">
        <f>Y413</f>
        <v>1427</v>
      </c>
      <c r="Z538" s="19">
        <f>$AB389</f>
        <v>5012</v>
      </c>
      <c r="AA538" s="19">
        <f>AB401</f>
        <v>4589</v>
      </c>
      <c r="AB538" s="19">
        <f>AB413</f>
        <v>3795</v>
      </c>
      <c r="AC538" s="19">
        <f>$AE389</f>
        <v>1793</v>
      </c>
      <c r="AD538" s="19">
        <f>AE401</f>
        <v>1689</v>
      </c>
      <c r="AE538" s="19">
        <f>AE413</f>
        <v>1447</v>
      </c>
      <c r="AF538" s="19">
        <f>$AH389</f>
        <v>466</v>
      </c>
      <c r="AG538" s="19">
        <f>AH401</f>
        <v>382</v>
      </c>
      <c r="AH538" s="19">
        <f>AH413</f>
        <v>283</v>
      </c>
    </row>
    <row r="539" spans="1:34" x14ac:dyDescent="0.2">
      <c r="A539" s="46" t="s">
        <v>39</v>
      </c>
      <c r="B539" s="19">
        <f t="shared" ref="B539:B549" si="445">D390+$B538</f>
        <v>146175</v>
      </c>
      <c r="C539" s="19">
        <f t="shared" ref="C539:C549" si="446">D402+C538</f>
        <v>160888</v>
      </c>
      <c r="D539" s="19">
        <f t="shared" ref="D539:D549" si="447">D414+D538</f>
        <v>165853</v>
      </c>
      <c r="E539" s="19">
        <f t="shared" ref="E539:E549" si="448">$G390+$E538</f>
        <v>24309</v>
      </c>
      <c r="F539" s="19">
        <f t="shared" ref="F539:F549" si="449">G402+F538</f>
        <v>30255</v>
      </c>
      <c r="G539" s="19">
        <f t="shared" ref="G539:G549" si="450">G414+G538</f>
        <v>28666</v>
      </c>
      <c r="H539" s="19">
        <f t="shared" ref="H539:H549" si="451">$J390+$H538</f>
        <v>6131</v>
      </c>
      <c r="I539" s="19">
        <f t="shared" ref="I539:I549" si="452">J402+I538</f>
        <v>3182</v>
      </c>
      <c r="J539" s="19">
        <f t="shared" ref="J539:J549" si="453">J414+J538</f>
        <v>1973</v>
      </c>
      <c r="K539" s="19">
        <f t="shared" ref="K539:K549" si="454">$M390+$K538</f>
        <v>6186</v>
      </c>
      <c r="L539" s="19">
        <f t="shared" ref="L539:L549" si="455">M402+L538</f>
        <v>6726</v>
      </c>
      <c r="M539" s="19">
        <f t="shared" ref="M539:M549" si="456">M414+M538</f>
        <v>6665</v>
      </c>
      <c r="N539" s="19">
        <f t="shared" ref="N539:N549" si="457">$P390+$N538</f>
        <v>9237</v>
      </c>
      <c r="O539" s="19">
        <f t="shared" ref="O539:O549" si="458">P402+O538</f>
        <v>8380</v>
      </c>
      <c r="P539" s="19">
        <f t="shared" ref="P539:P549" si="459">P414+P538</f>
        <v>7767</v>
      </c>
      <c r="Q539" s="19">
        <f t="shared" ref="Q539:Q549" si="460">$S390+$Q538</f>
        <v>79870</v>
      </c>
      <c r="R539" s="19">
        <f t="shared" ref="R539:R549" si="461">S402+R538</f>
        <v>92688</v>
      </c>
      <c r="S539" s="19">
        <f t="shared" ref="S539:S549" si="462">S414+S538</f>
        <v>104010</v>
      </c>
      <c r="T539" s="19">
        <f t="shared" ref="T539:T549" si="463">$V390+$T538</f>
        <v>2287</v>
      </c>
      <c r="U539" s="19">
        <f t="shared" ref="U539:U549" si="464">V402+U538</f>
        <v>3159</v>
      </c>
      <c r="V539" s="19">
        <f t="shared" ref="V539:V549" si="465">V414+V538</f>
        <v>3444</v>
      </c>
      <c r="W539" s="19">
        <f t="shared" ref="W539:W549" si="466">$Y390+$W538</f>
        <v>4003</v>
      </c>
      <c r="X539" s="19">
        <f t="shared" ref="X539:X549" si="467">Y402+X538</f>
        <v>3476</v>
      </c>
      <c r="Y539" s="19">
        <f t="shared" ref="Y539:Y549" si="468">Y414+Y538</f>
        <v>2628</v>
      </c>
      <c r="Z539" s="19">
        <f t="shared" ref="Z539:Z549" si="469">$AB390+$Z538</f>
        <v>9720</v>
      </c>
      <c r="AA539" s="19">
        <f t="shared" ref="AA539:AA549" si="470">AB402+AA538</f>
        <v>8815</v>
      </c>
      <c r="AB539" s="19">
        <f t="shared" ref="AB539:AB549" si="471">AB414+AB538</f>
        <v>7526</v>
      </c>
      <c r="AC539" s="19">
        <f t="shared" ref="AC539:AC549" si="472">$AE390+$AC538</f>
        <v>3524</v>
      </c>
      <c r="AD539" s="19">
        <f t="shared" ref="AD539:AD549" si="473">AE402+AD538</f>
        <v>3438</v>
      </c>
      <c r="AE539" s="19">
        <f t="shared" ref="AE539:AE549" si="474">AE414+AE538</f>
        <v>2708</v>
      </c>
      <c r="AF539" s="19">
        <f t="shared" ref="AF539:AF549" si="475">$AH390+$AF538</f>
        <v>908</v>
      </c>
      <c r="AG539" s="19">
        <f t="shared" ref="AG539:AG549" si="476">AH402+AG538</f>
        <v>769</v>
      </c>
      <c r="AH539" s="19">
        <f t="shared" ref="AH539:AH549" si="477">AH414+AH538</f>
        <v>466</v>
      </c>
    </row>
    <row r="540" spans="1:34" x14ac:dyDescent="0.2">
      <c r="A540" s="46" t="s">
        <v>40</v>
      </c>
      <c r="B540" s="19">
        <f t="shared" si="445"/>
        <v>231480</v>
      </c>
      <c r="C540" s="19">
        <f t="shared" si="446"/>
        <v>251366</v>
      </c>
      <c r="D540" s="19">
        <f t="shared" si="447"/>
        <v>263465</v>
      </c>
      <c r="E540" s="19">
        <f t="shared" si="448"/>
        <v>38934</v>
      </c>
      <c r="F540" s="19">
        <f t="shared" si="449"/>
        <v>48626</v>
      </c>
      <c r="G540" s="19">
        <f t="shared" si="450"/>
        <v>46760</v>
      </c>
      <c r="H540" s="19">
        <f t="shared" si="451"/>
        <v>9568</v>
      </c>
      <c r="I540" s="19">
        <f t="shared" si="452"/>
        <v>5035</v>
      </c>
      <c r="J540" s="19">
        <f t="shared" si="453"/>
        <v>2801</v>
      </c>
      <c r="K540" s="19">
        <f t="shared" si="454"/>
        <v>9511</v>
      </c>
      <c r="L540" s="19">
        <f t="shared" si="455"/>
        <v>10291</v>
      </c>
      <c r="M540" s="19">
        <f t="shared" si="456"/>
        <v>10705</v>
      </c>
      <c r="N540" s="19">
        <f t="shared" si="457"/>
        <v>15257</v>
      </c>
      <c r="O540" s="19">
        <f t="shared" si="458"/>
        <v>13217</v>
      </c>
      <c r="P540" s="19">
        <f t="shared" si="459"/>
        <v>11863</v>
      </c>
      <c r="Q540" s="19">
        <f t="shared" si="460"/>
        <v>127328</v>
      </c>
      <c r="R540" s="19">
        <f t="shared" si="461"/>
        <v>143355</v>
      </c>
      <c r="S540" s="19">
        <f t="shared" si="462"/>
        <v>165905</v>
      </c>
      <c r="T540" s="19">
        <f t="shared" si="463"/>
        <v>3388</v>
      </c>
      <c r="U540" s="19">
        <f t="shared" si="464"/>
        <v>5094</v>
      </c>
      <c r="V540" s="19">
        <f t="shared" si="465"/>
        <v>5422</v>
      </c>
      <c r="W540" s="19">
        <f t="shared" si="466"/>
        <v>6020</v>
      </c>
      <c r="X540" s="19">
        <f t="shared" si="467"/>
        <v>5393</v>
      </c>
      <c r="Y540" s="19">
        <f t="shared" si="468"/>
        <v>3798</v>
      </c>
      <c r="Z540" s="19">
        <f t="shared" si="469"/>
        <v>14891</v>
      </c>
      <c r="AA540" s="19">
        <f t="shared" si="470"/>
        <v>13822</v>
      </c>
      <c r="AB540" s="19">
        <f t="shared" si="471"/>
        <v>11526</v>
      </c>
      <c r="AC540" s="19">
        <f t="shared" si="472"/>
        <v>5230</v>
      </c>
      <c r="AD540" s="19">
        <f t="shared" si="473"/>
        <v>5423</v>
      </c>
      <c r="AE540" s="19">
        <f t="shared" si="474"/>
        <v>4100</v>
      </c>
      <c r="AF540" s="19">
        <f t="shared" si="475"/>
        <v>1353</v>
      </c>
      <c r="AG540" s="19">
        <f t="shared" si="476"/>
        <v>1110</v>
      </c>
      <c r="AH540" s="19">
        <f t="shared" si="477"/>
        <v>585</v>
      </c>
    </row>
    <row r="541" spans="1:34" x14ac:dyDescent="0.2">
      <c r="A541" s="46" t="s">
        <v>41</v>
      </c>
      <c r="B541" s="19">
        <f t="shared" si="445"/>
        <v>280601</v>
      </c>
      <c r="C541" s="19">
        <f t="shared" si="446"/>
        <v>304701</v>
      </c>
      <c r="D541" s="19">
        <f t="shared" si="447"/>
        <v>314155</v>
      </c>
      <c r="E541" s="19">
        <f t="shared" si="448"/>
        <v>51884</v>
      </c>
      <c r="F541" s="19">
        <f t="shared" si="449"/>
        <v>64973</v>
      </c>
      <c r="G541" s="19">
        <f t="shared" si="450"/>
        <v>63199</v>
      </c>
      <c r="H541" s="19">
        <f t="shared" si="451"/>
        <v>11579</v>
      </c>
      <c r="I541" s="19">
        <f t="shared" si="452"/>
        <v>6715</v>
      </c>
      <c r="J541" s="19">
        <f t="shared" si="453"/>
        <v>3398</v>
      </c>
      <c r="K541" s="19">
        <f t="shared" si="454"/>
        <v>13267</v>
      </c>
      <c r="L541" s="19">
        <f t="shared" si="455"/>
        <v>13930</v>
      </c>
      <c r="M541" s="19">
        <f t="shared" si="456"/>
        <v>14963</v>
      </c>
      <c r="N541" s="19">
        <f t="shared" si="457"/>
        <v>20321</v>
      </c>
      <c r="O541" s="19">
        <f t="shared" si="458"/>
        <v>18054</v>
      </c>
      <c r="P541" s="19">
        <f t="shared" si="459"/>
        <v>16493</v>
      </c>
      <c r="Q541" s="19">
        <f t="shared" si="460"/>
        <v>142359</v>
      </c>
      <c r="R541" s="19">
        <f t="shared" si="461"/>
        <v>159099</v>
      </c>
      <c r="S541" s="19">
        <f t="shared" si="462"/>
        <v>181421</v>
      </c>
      <c r="T541" s="19">
        <f t="shared" si="463"/>
        <v>4384</v>
      </c>
      <c r="U541" s="19">
        <f t="shared" si="464"/>
        <v>6946</v>
      </c>
      <c r="V541" s="19">
        <f t="shared" si="465"/>
        <v>7246</v>
      </c>
      <c r="W541" s="19">
        <f t="shared" si="466"/>
        <v>8058</v>
      </c>
      <c r="X541" s="19">
        <f t="shared" si="467"/>
        <v>7275</v>
      </c>
      <c r="Y541" s="19">
        <f t="shared" si="468"/>
        <v>5100</v>
      </c>
      <c r="Z541" s="19">
        <f t="shared" si="469"/>
        <v>19872</v>
      </c>
      <c r="AA541" s="19">
        <f t="shared" si="470"/>
        <v>18777</v>
      </c>
      <c r="AB541" s="19">
        <f t="shared" si="471"/>
        <v>15961</v>
      </c>
      <c r="AC541" s="19">
        <f t="shared" si="472"/>
        <v>7062</v>
      </c>
      <c r="AD541" s="19">
        <f t="shared" si="473"/>
        <v>7450</v>
      </c>
      <c r="AE541" s="19">
        <f t="shared" si="474"/>
        <v>5706</v>
      </c>
      <c r="AF541" s="19">
        <f t="shared" si="475"/>
        <v>1815</v>
      </c>
      <c r="AG541" s="19">
        <f t="shared" si="476"/>
        <v>1482</v>
      </c>
      <c r="AH541" s="19">
        <f t="shared" si="477"/>
        <v>668</v>
      </c>
    </row>
    <row r="542" spans="1:34" x14ac:dyDescent="0.2">
      <c r="A542" s="46" t="s">
        <v>42</v>
      </c>
      <c r="B542" s="19">
        <f t="shared" si="445"/>
        <v>339591</v>
      </c>
      <c r="C542" s="19">
        <f t="shared" si="446"/>
        <v>371058</v>
      </c>
      <c r="D542" s="19">
        <f t="shared" si="447"/>
        <v>379993</v>
      </c>
      <c r="E542" s="19">
        <f t="shared" si="448"/>
        <v>65296</v>
      </c>
      <c r="F542" s="19">
        <f t="shared" si="449"/>
        <v>82416</v>
      </c>
      <c r="G542" s="19">
        <f t="shared" si="450"/>
        <v>80764</v>
      </c>
      <c r="H542" s="19">
        <f t="shared" si="451"/>
        <v>13739</v>
      </c>
      <c r="I542" s="19">
        <f t="shared" si="452"/>
        <v>8803</v>
      </c>
      <c r="J542" s="19">
        <f t="shared" si="453"/>
        <v>4067</v>
      </c>
      <c r="K542" s="19">
        <f t="shared" si="454"/>
        <v>17667</v>
      </c>
      <c r="L542" s="19">
        <f t="shared" si="455"/>
        <v>18911</v>
      </c>
      <c r="M542" s="19">
        <f t="shared" si="456"/>
        <v>19961</v>
      </c>
      <c r="N542" s="19">
        <f t="shared" si="457"/>
        <v>25785</v>
      </c>
      <c r="O542" s="19">
        <f t="shared" si="458"/>
        <v>22333</v>
      </c>
      <c r="P542" s="19">
        <f t="shared" si="459"/>
        <v>20840</v>
      </c>
      <c r="Q542" s="19">
        <f t="shared" si="460"/>
        <v>164644</v>
      </c>
      <c r="R542" s="19">
        <f t="shared" si="461"/>
        <v>184746</v>
      </c>
      <c r="S542" s="19">
        <f t="shared" si="462"/>
        <v>210020</v>
      </c>
      <c r="T542" s="19">
        <f t="shared" si="463"/>
        <v>5452</v>
      </c>
      <c r="U542" s="19">
        <f t="shared" si="464"/>
        <v>8863</v>
      </c>
      <c r="V542" s="19">
        <f t="shared" si="465"/>
        <v>9344</v>
      </c>
      <c r="W542" s="19">
        <f t="shared" si="466"/>
        <v>10041</v>
      </c>
      <c r="X542" s="19">
        <f t="shared" si="467"/>
        <v>9563</v>
      </c>
      <c r="Y542" s="19">
        <f t="shared" si="468"/>
        <v>6511</v>
      </c>
      <c r="Z542" s="19">
        <f t="shared" si="469"/>
        <v>25302</v>
      </c>
      <c r="AA542" s="19">
        <f t="shared" si="470"/>
        <v>23546</v>
      </c>
      <c r="AB542" s="19">
        <f t="shared" si="471"/>
        <v>20145</v>
      </c>
      <c r="AC542" s="19">
        <f t="shared" si="472"/>
        <v>9305</v>
      </c>
      <c r="AD542" s="19">
        <f t="shared" si="473"/>
        <v>9941</v>
      </c>
      <c r="AE542" s="19">
        <f t="shared" si="474"/>
        <v>7512</v>
      </c>
      <c r="AF542" s="19">
        <f t="shared" si="475"/>
        <v>2360</v>
      </c>
      <c r="AG542" s="19">
        <f t="shared" si="476"/>
        <v>1936</v>
      </c>
      <c r="AH542" s="19">
        <f t="shared" si="477"/>
        <v>829</v>
      </c>
    </row>
    <row r="543" spans="1:34" x14ac:dyDescent="0.2">
      <c r="A543" s="46" t="s">
        <v>43</v>
      </c>
      <c r="B543" s="19">
        <f t="shared" si="445"/>
        <v>441928</v>
      </c>
      <c r="C543" s="19">
        <f t="shared" si="446"/>
        <v>479052</v>
      </c>
      <c r="D543" s="19">
        <f t="shared" si="447"/>
        <v>493367</v>
      </c>
      <c r="E543" s="19">
        <f t="shared" si="448"/>
        <v>80748</v>
      </c>
      <c r="F543" s="19">
        <f t="shared" si="449"/>
        <v>99619</v>
      </c>
      <c r="G543" s="19">
        <f t="shared" si="450"/>
        <v>99877</v>
      </c>
      <c r="H543" s="19">
        <f t="shared" si="451"/>
        <v>15919</v>
      </c>
      <c r="I543" s="19">
        <f t="shared" si="452"/>
        <v>10891</v>
      </c>
      <c r="J543" s="19">
        <f t="shared" si="453"/>
        <v>4734</v>
      </c>
      <c r="K543" s="19">
        <f t="shared" si="454"/>
        <v>23903</v>
      </c>
      <c r="L543" s="19">
        <f t="shared" si="455"/>
        <v>26294</v>
      </c>
      <c r="M543" s="19">
        <f t="shared" si="456"/>
        <v>27741</v>
      </c>
      <c r="N543" s="19">
        <f t="shared" si="457"/>
        <v>31075</v>
      </c>
      <c r="O543" s="19">
        <f t="shared" si="458"/>
        <v>26724</v>
      </c>
      <c r="P543" s="19">
        <f t="shared" si="459"/>
        <v>25109</v>
      </c>
      <c r="Q543" s="19">
        <f t="shared" si="460"/>
        <v>226123</v>
      </c>
      <c r="R543" s="19">
        <f t="shared" si="461"/>
        <v>248694</v>
      </c>
      <c r="S543" s="19">
        <f t="shared" si="462"/>
        <v>280941</v>
      </c>
      <c r="T543" s="19">
        <f t="shared" si="463"/>
        <v>6452</v>
      </c>
      <c r="U543" s="19">
        <f t="shared" si="464"/>
        <v>10973</v>
      </c>
      <c r="V543" s="19">
        <f t="shared" si="465"/>
        <v>11501</v>
      </c>
      <c r="W543" s="19">
        <f t="shared" si="466"/>
        <v>12367</v>
      </c>
      <c r="X543" s="19">
        <f t="shared" si="467"/>
        <v>12368</v>
      </c>
      <c r="Y543" s="19">
        <f t="shared" si="468"/>
        <v>8388</v>
      </c>
      <c r="Z543" s="19">
        <f t="shared" si="469"/>
        <v>30642</v>
      </c>
      <c r="AA543" s="19">
        <f t="shared" si="470"/>
        <v>28044</v>
      </c>
      <c r="AB543" s="19">
        <f t="shared" si="471"/>
        <v>24163</v>
      </c>
      <c r="AC543" s="19">
        <f t="shared" si="472"/>
        <v>11788</v>
      </c>
      <c r="AD543" s="19">
        <f t="shared" si="473"/>
        <v>12941</v>
      </c>
      <c r="AE543" s="19">
        <f t="shared" si="474"/>
        <v>9824</v>
      </c>
      <c r="AF543" s="19">
        <f t="shared" si="475"/>
        <v>2911</v>
      </c>
      <c r="AG543" s="19">
        <f t="shared" si="476"/>
        <v>2504</v>
      </c>
      <c r="AH543" s="19">
        <f t="shared" si="477"/>
        <v>1089</v>
      </c>
    </row>
    <row r="544" spans="1:34" x14ac:dyDescent="0.2">
      <c r="A544" s="46" t="s">
        <v>44</v>
      </c>
      <c r="B544" s="19">
        <f t="shared" si="445"/>
        <v>580587</v>
      </c>
      <c r="C544" s="19">
        <f t="shared" si="446"/>
        <v>620317</v>
      </c>
      <c r="D544" s="19">
        <f t="shared" si="447"/>
        <v>633964</v>
      </c>
      <c r="E544" s="19">
        <f t="shared" si="448"/>
        <v>98152</v>
      </c>
      <c r="F544" s="19">
        <f t="shared" si="449"/>
        <v>116743</v>
      </c>
      <c r="G544" s="19">
        <f t="shared" si="450"/>
        <v>118300</v>
      </c>
      <c r="H544" s="19">
        <f t="shared" si="451"/>
        <v>18360</v>
      </c>
      <c r="I544" s="19">
        <f t="shared" si="452"/>
        <v>13060</v>
      </c>
      <c r="J544" s="19">
        <f t="shared" si="453"/>
        <v>5397</v>
      </c>
      <c r="K544" s="19">
        <f t="shared" si="454"/>
        <v>31201</v>
      </c>
      <c r="L544" s="19">
        <f t="shared" si="455"/>
        <v>34910</v>
      </c>
      <c r="M544" s="19">
        <f t="shared" si="456"/>
        <v>35685</v>
      </c>
      <c r="N544" s="19">
        <f t="shared" si="457"/>
        <v>35868</v>
      </c>
      <c r="O544" s="19">
        <f t="shared" si="458"/>
        <v>30949</v>
      </c>
      <c r="P544" s="19">
        <f t="shared" si="459"/>
        <v>29312</v>
      </c>
      <c r="Q544" s="19">
        <f t="shared" si="460"/>
        <v>320578</v>
      </c>
      <c r="R544" s="19">
        <f t="shared" si="461"/>
        <v>344364</v>
      </c>
      <c r="S544" s="19">
        <f t="shared" si="462"/>
        <v>379169</v>
      </c>
      <c r="T544" s="19">
        <f t="shared" si="463"/>
        <v>7667</v>
      </c>
      <c r="U544" s="19">
        <f t="shared" si="464"/>
        <v>13060</v>
      </c>
      <c r="V544" s="19">
        <f t="shared" si="465"/>
        <v>13840</v>
      </c>
      <c r="W544" s="19">
        <f t="shared" si="466"/>
        <v>14928</v>
      </c>
      <c r="X544" s="19">
        <f t="shared" si="467"/>
        <v>15326</v>
      </c>
      <c r="Y544" s="19">
        <f t="shared" si="468"/>
        <v>10249</v>
      </c>
      <c r="Z544" s="19">
        <f t="shared" si="469"/>
        <v>35806</v>
      </c>
      <c r="AA544" s="19">
        <f t="shared" si="470"/>
        <v>32513</v>
      </c>
      <c r="AB544" s="19">
        <f t="shared" si="471"/>
        <v>28565</v>
      </c>
      <c r="AC544" s="19">
        <f t="shared" si="472"/>
        <v>14540</v>
      </c>
      <c r="AD544" s="19">
        <f t="shared" si="473"/>
        <v>16180</v>
      </c>
      <c r="AE544" s="19">
        <f t="shared" si="474"/>
        <v>12110</v>
      </c>
      <c r="AF544" s="19">
        <f t="shared" si="475"/>
        <v>3487</v>
      </c>
      <c r="AG544" s="19">
        <f t="shared" si="476"/>
        <v>3212</v>
      </c>
      <c r="AH544" s="19">
        <f t="shared" si="477"/>
        <v>1337</v>
      </c>
    </row>
    <row r="545" spans="1:34" x14ac:dyDescent="0.2">
      <c r="A545" s="46" t="s">
        <v>45</v>
      </c>
      <c r="B545" s="19">
        <f t="shared" si="445"/>
        <v>717155</v>
      </c>
      <c r="C545" s="19">
        <f t="shared" si="446"/>
        <v>762201</v>
      </c>
      <c r="D545" s="19">
        <f t="shared" si="447"/>
        <v>776427</v>
      </c>
      <c r="E545" s="19">
        <f t="shared" si="448"/>
        <v>114457</v>
      </c>
      <c r="F545" s="19">
        <f t="shared" si="449"/>
        <v>132998</v>
      </c>
      <c r="G545" s="19">
        <f t="shared" si="450"/>
        <v>135405</v>
      </c>
      <c r="H545" s="19">
        <f t="shared" si="451"/>
        <v>20620</v>
      </c>
      <c r="I545" s="19">
        <f t="shared" si="452"/>
        <v>15130</v>
      </c>
      <c r="J545" s="19">
        <f t="shared" si="453"/>
        <v>6177</v>
      </c>
      <c r="K545" s="19">
        <f t="shared" si="454"/>
        <v>38672</v>
      </c>
      <c r="L545" s="19">
        <f t="shared" si="455"/>
        <v>42612</v>
      </c>
      <c r="M545" s="19">
        <f t="shared" si="456"/>
        <v>43577</v>
      </c>
      <c r="N545" s="19">
        <f t="shared" si="457"/>
        <v>41370</v>
      </c>
      <c r="O545" s="19">
        <f t="shared" si="458"/>
        <v>35569</v>
      </c>
      <c r="P545" s="19">
        <f t="shared" si="459"/>
        <v>34072</v>
      </c>
      <c r="Q545" s="19">
        <f t="shared" si="460"/>
        <v>413212</v>
      </c>
      <c r="R545" s="19">
        <f t="shared" si="461"/>
        <v>442650</v>
      </c>
      <c r="S545" s="19">
        <f t="shared" si="462"/>
        <v>481669</v>
      </c>
      <c r="T545" s="19">
        <f t="shared" si="463"/>
        <v>8780</v>
      </c>
      <c r="U545" s="19">
        <f t="shared" si="464"/>
        <v>15337</v>
      </c>
      <c r="V545" s="19">
        <f t="shared" si="465"/>
        <v>16136</v>
      </c>
      <c r="W545" s="19">
        <f t="shared" si="466"/>
        <v>17593</v>
      </c>
      <c r="X545" s="19">
        <f t="shared" si="467"/>
        <v>18100</v>
      </c>
      <c r="Y545" s="19">
        <f t="shared" si="468"/>
        <v>11776</v>
      </c>
      <c r="Z545" s="19">
        <f t="shared" si="469"/>
        <v>41117</v>
      </c>
      <c r="AA545" s="19">
        <f t="shared" si="470"/>
        <v>36679</v>
      </c>
      <c r="AB545" s="19">
        <f t="shared" si="471"/>
        <v>31833</v>
      </c>
      <c r="AC545" s="19">
        <f t="shared" si="472"/>
        <v>17382</v>
      </c>
      <c r="AD545" s="19">
        <f t="shared" si="473"/>
        <v>19312</v>
      </c>
      <c r="AE545" s="19">
        <f t="shared" si="474"/>
        <v>14225</v>
      </c>
      <c r="AF545" s="19">
        <f t="shared" si="475"/>
        <v>3952</v>
      </c>
      <c r="AG545" s="19">
        <f t="shared" si="476"/>
        <v>3814</v>
      </c>
      <c r="AH545" s="19">
        <f t="shared" si="477"/>
        <v>1557</v>
      </c>
    </row>
    <row r="546" spans="1:34" x14ac:dyDescent="0.2">
      <c r="A546" s="46" t="s">
        <v>46</v>
      </c>
      <c r="B546" s="19">
        <f t="shared" si="445"/>
        <v>813515</v>
      </c>
      <c r="C546" s="19">
        <f t="shared" si="446"/>
        <v>857790</v>
      </c>
      <c r="D546" s="19">
        <f t="shared" si="447"/>
        <v>872519</v>
      </c>
      <c r="E546" s="19">
        <f t="shared" si="448"/>
        <v>128163</v>
      </c>
      <c r="F546" s="19">
        <f t="shared" si="449"/>
        <v>147166</v>
      </c>
      <c r="G546" s="19">
        <f t="shared" si="450"/>
        <v>150460</v>
      </c>
      <c r="H546" s="19">
        <f t="shared" si="451"/>
        <v>22923</v>
      </c>
      <c r="I546" s="19">
        <f t="shared" si="452"/>
        <v>16979</v>
      </c>
      <c r="J546" s="19">
        <f t="shared" si="453"/>
        <v>6997</v>
      </c>
      <c r="K546" s="19">
        <f t="shared" si="454"/>
        <v>43207</v>
      </c>
      <c r="L546" s="19">
        <f t="shared" si="455"/>
        <v>47917</v>
      </c>
      <c r="M546" s="19">
        <f t="shared" si="456"/>
        <v>49602</v>
      </c>
      <c r="N546" s="19">
        <f t="shared" si="457"/>
        <v>46162</v>
      </c>
      <c r="O546" s="19">
        <f t="shared" si="458"/>
        <v>39789</v>
      </c>
      <c r="P546" s="19">
        <f t="shared" si="459"/>
        <v>38455</v>
      </c>
      <c r="Q546" s="19">
        <f t="shared" si="460"/>
        <v>473350</v>
      </c>
      <c r="R546" s="19">
        <f t="shared" si="461"/>
        <v>501141</v>
      </c>
      <c r="S546" s="19">
        <f t="shared" si="462"/>
        <v>543555</v>
      </c>
      <c r="T546" s="19">
        <f t="shared" si="463"/>
        <v>9874</v>
      </c>
      <c r="U546" s="19">
        <f t="shared" si="464"/>
        <v>17647</v>
      </c>
      <c r="V546" s="19">
        <f t="shared" si="465"/>
        <v>18268</v>
      </c>
      <c r="W546" s="19">
        <f t="shared" si="466"/>
        <v>19770</v>
      </c>
      <c r="X546" s="19">
        <f t="shared" si="467"/>
        <v>20444</v>
      </c>
      <c r="Y546" s="19">
        <f t="shared" si="468"/>
        <v>13024</v>
      </c>
      <c r="Z546" s="19">
        <f t="shared" si="469"/>
        <v>45949</v>
      </c>
      <c r="AA546" s="19">
        <f t="shared" si="470"/>
        <v>40636</v>
      </c>
      <c r="AB546" s="19">
        <f t="shared" si="471"/>
        <v>34918</v>
      </c>
      <c r="AC546" s="19">
        <f t="shared" si="472"/>
        <v>19760</v>
      </c>
      <c r="AD546" s="19">
        <f t="shared" si="473"/>
        <v>21760</v>
      </c>
      <c r="AE546" s="19">
        <f t="shared" si="474"/>
        <v>15511</v>
      </c>
      <c r="AF546" s="19">
        <f t="shared" si="475"/>
        <v>4357</v>
      </c>
      <c r="AG546" s="19">
        <f t="shared" si="476"/>
        <v>4311</v>
      </c>
      <c r="AH546" s="19">
        <f t="shared" si="477"/>
        <v>1729</v>
      </c>
    </row>
    <row r="547" spans="1:34" x14ac:dyDescent="0.2">
      <c r="A547" s="46" t="s">
        <v>47</v>
      </c>
      <c r="B547" s="19">
        <f t="shared" si="445"/>
        <v>873320</v>
      </c>
      <c r="C547" s="19">
        <f t="shared" si="446"/>
        <v>918943</v>
      </c>
      <c r="D547" s="19">
        <f t="shared" si="447"/>
        <v>935682</v>
      </c>
      <c r="E547" s="19">
        <f t="shared" si="448"/>
        <v>142193</v>
      </c>
      <c r="F547" s="19">
        <f t="shared" si="449"/>
        <v>162049</v>
      </c>
      <c r="G547" s="19">
        <f t="shared" si="450"/>
        <v>169687</v>
      </c>
      <c r="H547" s="19">
        <f t="shared" si="451"/>
        <v>25018</v>
      </c>
      <c r="I547" s="19">
        <f t="shared" si="452"/>
        <v>18947</v>
      </c>
      <c r="J547" s="19">
        <f t="shared" si="453"/>
        <v>7756</v>
      </c>
      <c r="K547" s="19">
        <f t="shared" si="454"/>
        <v>47763</v>
      </c>
      <c r="L547" s="19">
        <f t="shared" si="455"/>
        <v>52421</v>
      </c>
      <c r="M547" s="19">
        <f t="shared" si="456"/>
        <v>54784</v>
      </c>
      <c r="N547" s="19">
        <f t="shared" si="457"/>
        <v>51643</v>
      </c>
      <c r="O547" s="19">
        <f t="shared" si="458"/>
        <v>44133</v>
      </c>
      <c r="P547" s="19">
        <f t="shared" si="459"/>
        <v>42942</v>
      </c>
      <c r="Q547" s="19">
        <f t="shared" si="460"/>
        <v>495428</v>
      </c>
      <c r="R547" s="19">
        <f t="shared" si="461"/>
        <v>524848</v>
      </c>
      <c r="S547" s="19">
        <f t="shared" si="462"/>
        <v>569838</v>
      </c>
      <c r="T547" s="19">
        <f t="shared" si="463"/>
        <v>11159</v>
      </c>
      <c r="U547" s="19">
        <f t="shared" si="464"/>
        <v>19869</v>
      </c>
      <c r="V547" s="19">
        <f t="shared" si="465"/>
        <v>20621</v>
      </c>
      <c r="W547" s="19">
        <f t="shared" si="466"/>
        <v>21945</v>
      </c>
      <c r="X547" s="19">
        <f t="shared" si="467"/>
        <v>22895</v>
      </c>
      <c r="Y547" s="19">
        <f t="shared" si="468"/>
        <v>13947</v>
      </c>
      <c r="Z547" s="19">
        <f t="shared" si="469"/>
        <v>51363</v>
      </c>
      <c r="AA547" s="19">
        <f t="shared" si="470"/>
        <v>44867</v>
      </c>
      <c r="AB547" s="19">
        <f t="shared" si="471"/>
        <v>37821</v>
      </c>
      <c r="AC547" s="19">
        <f t="shared" si="472"/>
        <v>21960</v>
      </c>
      <c r="AD547" s="19">
        <f t="shared" si="473"/>
        <v>24080</v>
      </c>
      <c r="AE547" s="19">
        <f t="shared" si="474"/>
        <v>16320</v>
      </c>
      <c r="AF547" s="19">
        <f t="shared" si="475"/>
        <v>4848</v>
      </c>
      <c r="AG547" s="19">
        <f t="shared" si="476"/>
        <v>4834</v>
      </c>
      <c r="AH547" s="19">
        <f t="shared" si="477"/>
        <v>1966</v>
      </c>
    </row>
    <row r="548" spans="1:34" x14ac:dyDescent="0.2">
      <c r="A548" s="46" t="s">
        <v>48</v>
      </c>
      <c r="B548" s="19">
        <f t="shared" si="445"/>
        <v>923155</v>
      </c>
      <c r="C548" s="19">
        <f t="shared" si="446"/>
        <v>969403</v>
      </c>
      <c r="D548" s="19">
        <f t="shared" si="447"/>
        <v>982330</v>
      </c>
      <c r="E548" s="19">
        <f t="shared" si="448"/>
        <v>156789</v>
      </c>
      <c r="F548" s="19">
        <f t="shared" si="449"/>
        <v>177770</v>
      </c>
      <c r="G548" s="19">
        <f t="shared" si="450"/>
        <v>187082</v>
      </c>
      <c r="H548" s="19">
        <f t="shared" si="451"/>
        <v>26733</v>
      </c>
      <c r="I548" s="19">
        <f t="shared" si="452"/>
        <v>20518</v>
      </c>
      <c r="J548" s="19">
        <f t="shared" si="453"/>
        <v>8224</v>
      </c>
      <c r="K548" s="19">
        <f t="shared" si="454"/>
        <v>51525</v>
      </c>
      <c r="L548" s="19">
        <f t="shared" si="455"/>
        <v>56596</v>
      </c>
      <c r="M548" s="19">
        <f t="shared" si="456"/>
        <v>58880</v>
      </c>
      <c r="N548" s="19">
        <f t="shared" si="457"/>
        <v>56185</v>
      </c>
      <c r="O548" s="19">
        <f t="shared" si="458"/>
        <v>48385</v>
      </c>
      <c r="P548" s="19">
        <f t="shared" si="459"/>
        <v>47196</v>
      </c>
      <c r="Q548" s="19">
        <f t="shared" si="460"/>
        <v>509428</v>
      </c>
      <c r="R548" s="19">
        <f t="shared" si="461"/>
        <v>539273</v>
      </c>
      <c r="S548" s="19">
        <f t="shared" si="462"/>
        <v>584211</v>
      </c>
      <c r="T548" s="19">
        <f t="shared" si="463"/>
        <v>12574</v>
      </c>
      <c r="U548" s="19">
        <f t="shared" si="464"/>
        <v>21872</v>
      </c>
      <c r="V548" s="19">
        <f t="shared" si="465"/>
        <v>22537</v>
      </c>
      <c r="W548" s="19">
        <f t="shared" si="466"/>
        <v>24020</v>
      </c>
      <c r="X548" s="19">
        <f t="shared" si="467"/>
        <v>24785</v>
      </c>
      <c r="Y548" s="19">
        <f t="shared" si="468"/>
        <v>14711</v>
      </c>
      <c r="Z548" s="19">
        <f t="shared" si="469"/>
        <v>56418</v>
      </c>
      <c r="AA548" s="19">
        <f t="shared" si="470"/>
        <v>48916</v>
      </c>
      <c r="AB548" s="19">
        <f t="shared" si="471"/>
        <v>40535</v>
      </c>
      <c r="AC548" s="19">
        <f t="shared" si="472"/>
        <v>24239</v>
      </c>
      <c r="AD548" s="19">
        <f t="shared" si="473"/>
        <v>26019</v>
      </c>
      <c r="AE548" s="19">
        <f t="shared" si="474"/>
        <v>16852</v>
      </c>
      <c r="AF548" s="19">
        <f t="shared" si="475"/>
        <v>5244</v>
      </c>
      <c r="AG548" s="19">
        <f t="shared" si="476"/>
        <v>5269</v>
      </c>
      <c r="AH548" s="19">
        <f t="shared" si="477"/>
        <v>2102</v>
      </c>
    </row>
    <row r="549" spans="1:34" x14ac:dyDescent="0.2">
      <c r="A549" s="46" t="s">
        <v>49</v>
      </c>
      <c r="B549" s="19">
        <f t="shared" si="445"/>
        <v>996733</v>
      </c>
      <c r="C549" s="19">
        <f t="shared" si="446"/>
        <v>1048091</v>
      </c>
      <c r="D549" s="19">
        <f t="shared" si="447"/>
        <v>1061428</v>
      </c>
      <c r="E549" s="19">
        <f t="shared" si="448"/>
        <v>175351</v>
      </c>
      <c r="F549" s="19">
        <f t="shared" si="449"/>
        <v>196384</v>
      </c>
      <c r="G549" s="19">
        <f t="shared" si="450"/>
        <v>206682</v>
      </c>
      <c r="H549" s="19">
        <f t="shared" si="451"/>
        <v>28444</v>
      </c>
      <c r="I549" s="19">
        <f t="shared" si="452"/>
        <v>21811</v>
      </c>
      <c r="J549" s="19">
        <f t="shared" si="453"/>
        <v>8911</v>
      </c>
      <c r="K549" s="19">
        <f t="shared" si="454"/>
        <v>55348</v>
      </c>
      <c r="L549" s="19">
        <f t="shared" si="455"/>
        <v>61232</v>
      </c>
      <c r="M549" s="19">
        <f t="shared" si="456"/>
        <v>63634</v>
      </c>
      <c r="N549" s="19">
        <f t="shared" si="457"/>
        <v>60762</v>
      </c>
      <c r="O549" s="19">
        <f t="shared" si="458"/>
        <v>52828</v>
      </c>
      <c r="P549" s="19">
        <f t="shared" si="459"/>
        <v>52037</v>
      </c>
      <c r="Q549" s="19">
        <f t="shared" si="460"/>
        <v>542430</v>
      </c>
      <c r="R549" s="19">
        <f t="shared" si="461"/>
        <v>576841</v>
      </c>
      <c r="S549" s="19">
        <f t="shared" si="462"/>
        <v>626778</v>
      </c>
      <c r="T549" s="19">
        <f t="shared" si="463"/>
        <v>14431</v>
      </c>
      <c r="U549" s="19">
        <f t="shared" si="464"/>
        <v>24080</v>
      </c>
      <c r="V549" s="19">
        <f t="shared" si="465"/>
        <v>24506</v>
      </c>
      <c r="W549" s="19">
        <f t="shared" si="466"/>
        <v>26090</v>
      </c>
      <c r="X549" s="19">
        <f t="shared" si="467"/>
        <v>27012</v>
      </c>
      <c r="Y549" s="19">
        <f t="shared" si="468"/>
        <v>15557</v>
      </c>
      <c r="Z549" s="19">
        <f t="shared" si="469"/>
        <v>61700</v>
      </c>
      <c r="AA549" s="19">
        <f t="shared" si="470"/>
        <v>53707</v>
      </c>
      <c r="AB549" s="19">
        <f t="shared" si="471"/>
        <v>43481</v>
      </c>
      <c r="AC549" s="19">
        <f t="shared" si="472"/>
        <v>26471</v>
      </c>
      <c r="AD549" s="19">
        <f t="shared" si="473"/>
        <v>28510</v>
      </c>
      <c r="AE549" s="19">
        <f t="shared" si="474"/>
        <v>17558</v>
      </c>
      <c r="AF549" s="19">
        <f t="shared" si="475"/>
        <v>5706</v>
      </c>
      <c r="AG549" s="19">
        <f t="shared" si="476"/>
        <v>5686</v>
      </c>
      <c r="AH549" s="19">
        <f t="shared" si="477"/>
        <v>2284</v>
      </c>
    </row>
    <row r="550" spans="1:34" x14ac:dyDescent="0.2">
      <c r="I550" s="19"/>
    </row>
    <row r="553" spans="1:34" x14ac:dyDescent="0.2">
      <c r="A553" s="40" t="s">
        <v>50</v>
      </c>
    </row>
    <row r="555" spans="1:34" x14ac:dyDescent="0.2">
      <c r="A555" s="10">
        <v>39417</v>
      </c>
      <c r="D555" s="59">
        <f t="shared" ref="D555:D618" si="478">+SUM(D340-D328)/D328</f>
        <v>7.2052914087935946E-2</v>
      </c>
      <c r="G555" s="59">
        <f t="shared" ref="G555:G572" si="479">+SUM(G340-G328)/G328</f>
        <v>-4.822489715069328E-2</v>
      </c>
      <c r="J555" s="59">
        <f t="shared" ref="J555:J566" si="480">+SUM(J340-J328)/J328</f>
        <v>6.7666126418152353E-2</v>
      </c>
      <c r="M555" s="59">
        <f t="shared" ref="M555:M618" si="481">+SUM(M340-M328)/M328</f>
        <v>-4.3885469628043884E-2</v>
      </c>
      <c r="P555" s="59">
        <f t="shared" ref="P555:P618" si="482">+SUM(P340-P328)/P328</f>
        <v>-1.3970382788488405E-3</v>
      </c>
      <c r="S555" s="59">
        <f t="shared" ref="S555:S618" si="483">+SUM(S340-S328)/S328</f>
        <v>4.5200984413453653E-2</v>
      </c>
      <c r="V555" s="59">
        <f t="shared" ref="V555:V618" si="484">+SUM(V340-V328)/V328</f>
        <v>0.11698612029081296</v>
      </c>
      <c r="Y555" s="59">
        <f t="shared" ref="Y555:Y618" si="485">+SUM(Y340-Y328)/Y328</f>
        <v>0.39634439634439633</v>
      </c>
      <c r="AB555" s="59">
        <f t="shared" ref="AB555:AB618" si="486">+SUM(AB340-AB328)/AB328</f>
        <v>0.34945631796025495</v>
      </c>
      <c r="AE555" s="59">
        <f t="shared" ref="AE555:AE618" si="487">+SUM(AE340-AE328)/AE328</f>
        <v>0.93315926892950396</v>
      </c>
      <c r="AH555" s="59">
        <f t="shared" ref="AH555:AH618" si="488">+SUM(AH340-AH328)/AH328</f>
        <v>0.32894736842105265</v>
      </c>
    </row>
    <row r="556" spans="1:34" x14ac:dyDescent="0.2">
      <c r="A556" s="10">
        <v>39448</v>
      </c>
      <c r="D556" s="59">
        <f t="shared" si="478"/>
        <v>6.6838449766523228E-2</v>
      </c>
      <c r="G556" s="59">
        <f t="shared" si="479"/>
        <v>-0.17550684521583004</v>
      </c>
      <c r="J556" s="59">
        <f t="shared" si="480"/>
        <v>3.5899481451934584E-2</v>
      </c>
      <c r="M556" s="59">
        <f t="shared" si="481"/>
        <v>0.16223067173637515</v>
      </c>
      <c r="P556" s="59">
        <f t="shared" si="482"/>
        <v>3.884075291305647E-3</v>
      </c>
      <c r="S556" s="59">
        <f t="shared" si="483"/>
        <v>0.10777389095608386</v>
      </c>
      <c r="V556" s="59">
        <f t="shared" si="484"/>
        <v>0.13649425287356323</v>
      </c>
      <c r="Y556" s="59">
        <f t="shared" si="485"/>
        <v>0.16587677725118483</v>
      </c>
      <c r="AB556" s="59">
        <f t="shared" si="486"/>
        <v>0.12870681748700702</v>
      </c>
      <c r="AE556" s="59">
        <f t="shared" si="487"/>
        <v>0.5104493207941484</v>
      </c>
      <c r="AH556" s="59">
        <f t="shared" si="488"/>
        <v>0.12992125984251968</v>
      </c>
    </row>
    <row r="557" spans="1:34" x14ac:dyDescent="0.2">
      <c r="A557" s="10">
        <v>39479</v>
      </c>
      <c r="D557" s="59">
        <f t="shared" si="478"/>
        <v>0.14573439225233134</v>
      </c>
      <c r="G557" s="59">
        <f t="shared" si="479"/>
        <v>-0.17568453844892606</v>
      </c>
      <c r="J557" s="59">
        <f t="shared" si="480"/>
        <v>0.13207547169811321</v>
      </c>
      <c r="M557" s="59">
        <f t="shared" si="481"/>
        <v>1.500182949140139E-2</v>
      </c>
      <c r="P557" s="59">
        <f t="shared" si="482"/>
        <v>7.330880271723747E-2</v>
      </c>
      <c r="S557" s="59">
        <f t="shared" si="483"/>
        <v>0.22841556498977145</v>
      </c>
      <c r="V557" s="59">
        <f t="shared" si="484"/>
        <v>0.28495842781557068</v>
      </c>
      <c r="Y557" s="59">
        <f t="shared" si="485"/>
        <v>0.22037914691943128</v>
      </c>
      <c r="AB557" s="59">
        <f t="shared" si="486"/>
        <v>0.15920554854981084</v>
      </c>
      <c r="AE557" s="59">
        <f t="shared" si="487"/>
        <v>0.32377740303541314</v>
      </c>
      <c r="AH557" s="59">
        <f t="shared" si="488"/>
        <v>0.39858490566037735</v>
      </c>
    </row>
    <row r="558" spans="1:34" x14ac:dyDescent="0.2">
      <c r="A558" s="10">
        <v>39508</v>
      </c>
      <c r="D558" s="59">
        <f t="shared" si="478"/>
        <v>0.12981505626795956</v>
      </c>
      <c r="G558" s="59">
        <f t="shared" si="479"/>
        <v>-1.6909347111319868E-2</v>
      </c>
      <c r="J558" s="59">
        <f t="shared" si="480"/>
        <v>7.3190135242641216E-2</v>
      </c>
      <c r="M558" s="59">
        <f t="shared" si="481"/>
        <v>-4.3396226415094337E-2</v>
      </c>
      <c r="P558" s="59">
        <f t="shared" si="482"/>
        <v>-4.7948473282442748E-2</v>
      </c>
      <c r="S558" s="59">
        <f t="shared" si="483"/>
        <v>0.18144078648436532</v>
      </c>
      <c r="V558" s="59">
        <f t="shared" si="484"/>
        <v>0.1705989110707804</v>
      </c>
      <c r="Y558" s="59">
        <f t="shared" si="485"/>
        <v>0.25921052631578945</v>
      </c>
      <c r="AB558" s="59">
        <f t="shared" si="486"/>
        <v>9.1200466200466207E-2</v>
      </c>
      <c r="AE558" s="59">
        <f t="shared" si="487"/>
        <v>0.23574508864398658</v>
      </c>
      <c r="AH558" s="59">
        <f t="shared" si="488"/>
        <v>0.21308724832214765</v>
      </c>
    </row>
    <row r="559" spans="1:34" x14ac:dyDescent="0.2">
      <c r="A559" s="10">
        <v>39539</v>
      </c>
      <c r="D559" s="59">
        <f t="shared" si="478"/>
        <v>-7.8677398989898992E-2</v>
      </c>
      <c r="G559" s="59">
        <f t="shared" si="479"/>
        <v>-0.1783321223863728</v>
      </c>
      <c r="J559" s="59">
        <f t="shared" si="480"/>
        <v>-6.2639821029082776E-2</v>
      </c>
      <c r="M559" s="59">
        <f t="shared" si="481"/>
        <v>-0.160062893081761</v>
      </c>
      <c r="P559" s="59">
        <f t="shared" si="482"/>
        <v>3.456553048487758E-2</v>
      </c>
      <c r="S559" s="59">
        <f t="shared" si="483"/>
        <v>-0.13409280355654349</v>
      </c>
      <c r="V559" s="59">
        <f t="shared" si="484"/>
        <v>-1.8796992481203006E-3</v>
      </c>
      <c r="Y559" s="59">
        <f t="shared" si="485"/>
        <v>0.11703056768558952</v>
      </c>
      <c r="AB559" s="59">
        <f t="shared" si="486"/>
        <v>0.14027660174992942</v>
      </c>
      <c r="AE559" s="59">
        <f t="shared" si="487"/>
        <v>0.12532637075718014</v>
      </c>
      <c r="AH559" s="59">
        <f t="shared" si="488"/>
        <v>0.21234119782214156</v>
      </c>
    </row>
    <row r="560" spans="1:34" x14ac:dyDescent="0.2">
      <c r="A560" s="10">
        <v>39569</v>
      </c>
      <c r="D560" s="59">
        <f t="shared" si="478"/>
        <v>0.1489111348454952</v>
      </c>
      <c r="G560" s="59">
        <f t="shared" si="479"/>
        <v>-0.13308391234633885</v>
      </c>
      <c r="J560" s="59">
        <f t="shared" si="480"/>
        <v>-5.3172633817795106E-2</v>
      </c>
      <c r="M560" s="59">
        <f t="shared" si="481"/>
        <v>-0.10903506526746864</v>
      </c>
      <c r="P560" s="59">
        <f t="shared" si="482"/>
        <v>3.7589112119248216E-2</v>
      </c>
      <c r="S560" s="59">
        <f t="shared" si="483"/>
        <v>0.52661137938274194</v>
      </c>
      <c r="V560" s="59">
        <f t="shared" si="484"/>
        <v>8.5922009253139461E-2</v>
      </c>
      <c r="Y560" s="59">
        <f t="shared" si="485"/>
        <v>0.17129071170084439</v>
      </c>
      <c r="AB560" s="59">
        <f t="shared" si="486"/>
        <v>6.5582511330311913E-2</v>
      </c>
      <c r="AE560" s="59">
        <f t="shared" si="487"/>
        <v>-0.14665498101080923</v>
      </c>
      <c r="AH560" s="59">
        <f t="shared" si="488"/>
        <v>6.7736185383244205E-2</v>
      </c>
    </row>
    <row r="561" spans="1:34" x14ac:dyDescent="0.2">
      <c r="A561" s="10">
        <v>39600</v>
      </c>
      <c r="D561" s="59">
        <f t="shared" si="478"/>
        <v>0.14252603813107315</v>
      </c>
      <c r="G561" s="59">
        <f t="shared" si="479"/>
        <v>-9.7237723214285712E-2</v>
      </c>
      <c r="J561" s="59">
        <f t="shared" si="480"/>
        <v>9.7227097227097228E-2</v>
      </c>
      <c r="M561" s="59">
        <f t="shared" si="481"/>
        <v>-0.11217596229379419</v>
      </c>
      <c r="P561" s="59">
        <f t="shared" si="482"/>
        <v>4.3571581884524577E-2</v>
      </c>
      <c r="S561" s="59">
        <f t="shared" si="483"/>
        <v>0.27109136891252189</v>
      </c>
      <c r="V561" s="59">
        <f t="shared" si="484"/>
        <v>8.1387591727818551E-2</v>
      </c>
      <c r="Y561" s="59">
        <f t="shared" si="485"/>
        <v>0.18304221251819505</v>
      </c>
      <c r="AB561" s="59">
        <f t="shared" si="486"/>
        <v>7.3485868102288021E-2</v>
      </c>
      <c r="AE561" s="59">
        <f t="shared" si="487"/>
        <v>-0.27547909407665505</v>
      </c>
      <c r="AH561" s="59">
        <f t="shared" si="488"/>
        <v>-4.4709388971684055E-2</v>
      </c>
    </row>
    <row r="562" spans="1:34" x14ac:dyDescent="0.2">
      <c r="A562" s="10">
        <v>39630</v>
      </c>
      <c r="D562" s="59">
        <f t="shared" si="478"/>
        <v>8.5348844581101216E-2</v>
      </c>
      <c r="G562" s="59">
        <f t="shared" si="479"/>
        <v>3.7045203969128998E-2</v>
      </c>
      <c r="J562" s="59">
        <f t="shared" si="480"/>
        <v>-6.4609450337512059E-2</v>
      </c>
      <c r="M562" s="59">
        <f t="shared" si="481"/>
        <v>-5.577456563001898E-2</v>
      </c>
      <c r="P562" s="59">
        <f t="shared" si="482"/>
        <v>0.15996425379803395</v>
      </c>
      <c r="S562" s="59">
        <f t="shared" si="483"/>
        <v>0.12885507074069671</v>
      </c>
      <c r="V562" s="59">
        <f t="shared" si="484"/>
        <v>-8.8272383354350576E-3</v>
      </c>
      <c r="Y562" s="59">
        <f t="shared" si="485"/>
        <v>0.10873915943962642</v>
      </c>
      <c r="AB562" s="59">
        <f t="shared" si="486"/>
        <v>0.13229678123295144</v>
      </c>
      <c r="AE562" s="59">
        <f t="shared" si="487"/>
        <v>-0.26776826597650805</v>
      </c>
      <c r="AH562" s="59">
        <f t="shared" si="488"/>
        <v>-0.20549738219895289</v>
      </c>
    </row>
    <row r="563" spans="1:34" x14ac:dyDescent="0.2">
      <c r="A563" s="10">
        <v>39661</v>
      </c>
      <c r="D563" s="59">
        <f t="shared" si="478"/>
        <v>0.12935678327508257</v>
      </c>
      <c r="G563" s="59">
        <f t="shared" si="479"/>
        <v>8.5949708765449637E-3</v>
      </c>
      <c r="J563" s="59">
        <f t="shared" si="480"/>
        <v>-0.20950533462657614</v>
      </c>
      <c r="M563" s="59">
        <f t="shared" si="481"/>
        <v>-5.6570155902004454E-2</v>
      </c>
      <c r="P563" s="59">
        <f t="shared" si="482"/>
        <v>0.1095919225915019</v>
      </c>
      <c r="S563" s="59">
        <f t="shared" si="483"/>
        <v>0.21461878372110055</v>
      </c>
      <c r="V563" s="59">
        <f t="shared" si="484"/>
        <v>-8.0325960419091971E-2</v>
      </c>
      <c r="Y563" s="59">
        <f t="shared" si="485"/>
        <v>-6.8305138844557925E-2</v>
      </c>
      <c r="AB563" s="59">
        <f t="shared" si="486"/>
        <v>0.13001813001813001</v>
      </c>
      <c r="AE563" s="59">
        <f t="shared" si="487"/>
        <v>-0.22636401499375261</v>
      </c>
      <c r="AH563" s="59">
        <f t="shared" si="488"/>
        <v>-0.18558282208588958</v>
      </c>
    </row>
    <row r="564" spans="1:34" x14ac:dyDescent="0.2">
      <c r="A564" s="10">
        <v>39692</v>
      </c>
      <c r="D564" s="59">
        <f t="shared" si="478"/>
        <v>-2.8821233726289041E-2</v>
      </c>
      <c r="G564" s="59">
        <f t="shared" si="479"/>
        <v>-6.1022844043949094E-2</v>
      </c>
      <c r="J564" s="59">
        <f t="shared" si="480"/>
        <v>-0.24032042723631508</v>
      </c>
      <c r="M564" s="59">
        <f t="shared" si="481"/>
        <v>-4.8752079866888516E-2</v>
      </c>
      <c r="P564" s="59">
        <f t="shared" si="482"/>
        <v>0.2488698548655722</v>
      </c>
      <c r="S564" s="59">
        <f t="shared" si="483"/>
        <v>-2.3809914507474442E-2</v>
      </c>
      <c r="V564" s="59">
        <f t="shared" si="484"/>
        <v>-9.3413173652694609E-2</v>
      </c>
      <c r="Y564" s="59">
        <f t="shared" si="485"/>
        <v>8.8838268792710701E-2</v>
      </c>
      <c r="AB564" s="59">
        <f t="shared" si="486"/>
        <v>0.11222826086956522</v>
      </c>
      <c r="AE564" s="59">
        <f t="shared" si="487"/>
        <v>-0.16290661070304302</v>
      </c>
      <c r="AH564" s="59">
        <f t="shared" si="488"/>
        <v>-0.95053003533568903</v>
      </c>
    </row>
    <row r="565" spans="1:34" x14ac:dyDescent="0.2">
      <c r="A565" s="10">
        <v>39722</v>
      </c>
      <c r="D565" s="59">
        <f t="shared" si="478"/>
        <v>-4.2337781868384723E-2</v>
      </c>
      <c r="G565" s="59">
        <f t="shared" si="479"/>
        <v>0.11277664416889029</v>
      </c>
      <c r="J565" s="59">
        <f t="shared" si="480"/>
        <v>-0.28425294482331059</v>
      </c>
      <c r="M565" s="59">
        <f t="shared" si="481"/>
        <v>7.1358024691358019E-2</v>
      </c>
      <c r="P565" s="59">
        <f t="shared" si="482"/>
        <v>8.7011085546956704E-2</v>
      </c>
      <c r="S565" s="59">
        <f t="shared" si="483"/>
        <v>-9.6805736636245115E-2</v>
      </c>
      <c r="V565" s="59">
        <f t="shared" si="484"/>
        <v>-0.16436170212765958</v>
      </c>
      <c r="Y565" s="59">
        <f t="shared" si="485"/>
        <v>-3.2623626373626376E-2</v>
      </c>
      <c r="AB565" s="59">
        <f t="shared" si="486"/>
        <v>0.12265331664580725</v>
      </c>
      <c r="AE565" s="59">
        <f t="shared" si="487"/>
        <v>-0.2575054918232853</v>
      </c>
      <c r="AH565" s="59">
        <f t="shared" si="488"/>
        <v>-0.6936708860759494</v>
      </c>
    </row>
    <row r="566" spans="1:34" x14ac:dyDescent="0.2">
      <c r="A566" s="10">
        <v>39753</v>
      </c>
      <c r="D566" s="59">
        <f t="shared" si="478"/>
        <v>-9.444466939304369E-2</v>
      </c>
      <c r="G566" s="59">
        <f t="shared" si="479"/>
        <v>-4.2374989634298033E-2</v>
      </c>
      <c r="J566" s="59">
        <f t="shared" si="480"/>
        <v>-0.30553558590941771</v>
      </c>
      <c r="M566" s="59">
        <f t="shared" si="481"/>
        <v>-9.6371882086167798E-3</v>
      </c>
      <c r="P566" s="59">
        <f t="shared" si="482"/>
        <v>4.810914313068454E-2</v>
      </c>
      <c r="S566" s="59">
        <f t="shared" si="483"/>
        <v>-0.14705052215636466</v>
      </c>
      <c r="V566" s="59">
        <f t="shared" si="484"/>
        <v>-0.23590585659551178</v>
      </c>
      <c r="Y566" s="59">
        <f t="shared" si="485"/>
        <v>-1.5686274509803921E-3</v>
      </c>
      <c r="AB566" s="59">
        <f t="shared" si="486"/>
        <v>0.17189132706374086</v>
      </c>
      <c r="AE566" s="59">
        <f t="shared" si="487"/>
        <v>-0.34319682959048875</v>
      </c>
      <c r="AH566" s="59">
        <f t="shared" si="488"/>
        <v>-0.45401459854014597</v>
      </c>
    </row>
    <row r="567" spans="1:34" x14ac:dyDescent="0.2">
      <c r="A567" s="10">
        <v>39783</v>
      </c>
      <c r="D567" s="59">
        <f t="shared" si="478"/>
        <v>-6.954951504124543E-2</v>
      </c>
      <c r="G567" s="59">
        <f t="shared" si="479"/>
        <v>0.19138717681901865</v>
      </c>
      <c r="J567" s="59">
        <f>+SUM(J352-J340)/J340</f>
        <v>-0.35218216318785578</v>
      </c>
      <c r="M567" s="59">
        <f t="shared" si="481"/>
        <v>0.17072488105233696</v>
      </c>
      <c r="P567" s="59">
        <f t="shared" si="482"/>
        <v>0.33100167879127029</v>
      </c>
      <c r="S567" s="59">
        <f t="shared" si="483"/>
        <v>-0.21696360829866834</v>
      </c>
      <c r="V567" s="59">
        <f t="shared" si="484"/>
        <v>-0.13727810650887573</v>
      </c>
      <c r="Y567" s="59">
        <f t="shared" si="485"/>
        <v>1.4123320702721322E-2</v>
      </c>
      <c r="AB567" s="59">
        <f t="shared" si="486"/>
        <v>0.34898582939705475</v>
      </c>
      <c r="AE567" s="59">
        <f t="shared" si="487"/>
        <v>-0.24743381955699623</v>
      </c>
      <c r="AH567" s="59">
        <f t="shared" si="488"/>
        <v>-0.27722772277227725</v>
      </c>
    </row>
    <row r="568" spans="1:34" x14ac:dyDescent="0.2">
      <c r="A568" s="10">
        <v>39814</v>
      </c>
      <c r="D568" s="59">
        <f t="shared" si="478"/>
        <v>-9.957946617951767E-2</v>
      </c>
      <c r="G568" s="59">
        <f t="shared" si="479"/>
        <v>-5.4441520733145817E-3</v>
      </c>
      <c r="J568" s="59">
        <f>+SUM(J353-J341)/J341</f>
        <v>-0.24990373507893723</v>
      </c>
      <c r="M568" s="59">
        <f t="shared" si="481"/>
        <v>-0.21510359869138496</v>
      </c>
      <c r="P568" s="59">
        <f t="shared" si="482"/>
        <v>0.22232142857142856</v>
      </c>
      <c r="S568" s="59">
        <f t="shared" si="483"/>
        <v>-0.1284444265658313</v>
      </c>
      <c r="V568" s="59">
        <f t="shared" si="484"/>
        <v>-0.24905183312262957</v>
      </c>
      <c r="Y568" s="59">
        <f t="shared" si="485"/>
        <v>-7.0325203252032523E-2</v>
      </c>
      <c r="AB568" s="59">
        <f t="shared" si="486"/>
        <v>7.3131094257854815E-2</v>
      </c>
      <c r="AE568" s="59">
        <f t="shared" si="487"/>
        <v>-0.19093739190591491</v>
      </c>
      <c r="AH568" s="59">
        <f t="shared" si="488"/>
        <v>-0.23693379790940766</v>
      </c>
    </row>
    <row r="569" spans="1:34" x14ac:dyDescent="0.2">
      <c r="A569" s="10">
        <v>39845</v>
      </c>
      <c r="D569" s="59">
        <f t="shared" si="478"/>
        <v>-9.618465968464808E-2</v>
      </c>
      <c r="G569" s="59">
        <f t="shared" si="479"/>
        <v>1.04425658876181E-2</v>
      </c>
      <c r="J569" s="59">
        <f>+SUM(J354-J342)/J342</f>
        <v>-0.42028985507246375</v>
      </c>
      <c r="M569" s="59">
        <f t="shared" si="481"/>
        <v>4.9747656813266039E-2</v>
      </c>
      <c r="P569" s="59">
        <f t="shared" si="482"/>
        <v>9.0981012658227847E-2</v>
      </c>
      <c r="S569" s="59">
        <f t="shared" si="483"/>
        <v>-0.11492523950219358</v>
      </c>
      <c r="V569" s="59">
        <f t="shared" si="484"/>
        <v>-0.29705882352941176</v>
      </c>
      <c r="Y569" s="59">
        <f t="shared" si="485"/>
        <v>-0.15262135922330097</v>
      </c>
      <c r="AB569" s="59">
        <f t="shared" si="486"/>
        <v>4.7321185749252107E-2</v>
      </c>
      <c r="AE569" s="59">
        <f t="shared" si="487"/>
        <v>-0.16178343949044585</v>
      </c>
      <c r="AH569" s="59">
        <f t="shared" si="488"/>
        <v>-0.31871838111298484</v>
      </c>
    </row>
    <row r="570" spans="1:34" x14ac:dyDescent="0.2">
      <c r="A570" s="10">
        <v>39873</v>
      </c>
      <c r="D570" s="59">
        <f t="shared" si="478"/>
        <v>-0.11737552099672836</v>
      </c>
      <c r="G570" s="59">
        <f t="shared" si="479"/>
        <v>0.10167224080267559</v>
      </c>
      <c r="J570" s="59">
        <f>+SUM(J355-J343)/J343</f>
        <v>-0.26130467012601927</v>
      </c>
      <c r="M570" s="59">
        <f t="shared" si="481"/>
        <v>9.270216962524655E-2</v>
      </c>
      <c r="P570" s="59">
        <f t="shared" si="482"/>
        <v>-7.3916311701327994E-2</v>
      </c>
      <c r="S570" s="59">
        <f t="shared" si="483"/>
        <v>-0.14076184815481704</v>
      </c>
      <c r="V570" s="59">
        <f t="shared" si="484"/>
        <v>-0.34366925064599485</v>
      </c>
      <c r="Y570" s="59">
        <f t="shared" si="485"/>
        <v>-0.22466039707419017</v>
      </c>
      <c r="AB570" s="59">
        <f t="shared" si="486"/>
        <v>-0.13564753004005339</v>
      </c>
      <c r="AE570" s="59">
        <f t="shared" si="487"/>
        <v>-0.23575029081039162</v>
      </c>
      <c r="AH570" s="59">
        <f t="shared" si="488"/>
        <v>-0.47579529737206083</v>
      </c>
    </row>
    <row r="571" spans="1:34" x14ac:dyDescent="0.2">
      <c r="A571" s="10">
        <v>39904</v>
      </c>
      <c r="D571" s="59">
        <f t="shared" si="478"/>
        <v>2.3147751605995717E-2</v>
      </c>
      <c r="G571" s="59">
        <f t="shared" si="479"/>
        <v>0.25112988799371194</v>
      </c>
      <c r="J571" s="59">
        <f>+SUM(J356-J344)/J344</f>
        <v>-0.23786793953858393</v>
      </c>
      <c r="M571" s="59">
        <f t="shared" si="481"/>
        <v>0.28715836765256458</v>
      </c>
      <c r="P571" s="59">
        <f t="shared" si="482"/>
        <v>-6.2645011600928075E-3</v>
      </c>
      <c r="S571" s="59">
        <f t="shared" si="483"/>
        <v>1.2450263124117572E-2</v>
      </c>
      <c r="V571" s="59">
        <f t="shared" si="484"/>
        <v>-0.24293785310734464</v>
      </c>
      <c r="Y571" s="59">
        <f t="shared" si="485"/>
        <v>-6.528537920250195E-2</v>
      </c>
      <c r="AB571" s="59">
        <f t="shared" si="486"/>
        <v>-0.1155940594059406</v>
      </c>
      <c r="AE571" s="59">
        <f t="shared" si="487"/>
        <v>-0.16589327146171692</v>
      </c>
      <c r="AH571" s="59">
        <f t="shared" si="488"/>
        <v>-0.54041916167664672</v>
      </c>
    </row>
    <row r="572" spans="1:34" x14ac:dyDescent="0.2">
      <c r="A572" s="10">
        <v>39934</v>
      </c>
      <c r="D572" s="59">
        <f t="shared" si="478"/>
        <v>-0.21417429530307089</v>
      </c>
      <c r="G572" s="59">
        <f t="shared" si="479"/>
        <v>-2.8624273383829488E-2</v>
      </c>
      <c r="J572" s="59">
        <f t="shared" ref="J572:J635" si="489">+SUM(J357-J345)/J345</f>
        <v>-0.24410333208536128</v>
      </c>
      <c r="M572" s="59">
        <f t="shared" si="481"/>
        <v>0.30364837690318874</v>
      </c>
      <c r="P572" s="59">
        <f t="shared" si="482"/>
        <v>-0.10555902560899438</v>
      </c>
      <c r="S572" s="59">
        <f t="shared" si="483"/>
        <v>-0.37228812102458314</v>
      </c>
      <c r="V572" s="59">
        <f t="shared" si="484"/>
        <v>-0.23067559342665855</v>
      </c>
      <c r="Y572" s="59">
        <f t="shared" si="485"/>
        <v>-0.10573292138688638</v>
      </c>
      <c r="AB572" s="59">
        <f t="shared" si="486"/>
        <v>-0.23817863397548161</v>
      </c>
      <c r="AE572" s="59">
        <f t="shared" si="487"/>
        <v>-0.18829168093118795</v>
      </c>
      <c r="AH572" s="59">
        <f t="shared" si="488"/>
        <v>-0.24874791318864775</v>
      </c>
    </row>
    <row r="573" spans="1:34" x14ac:dyDescent="0.2">
      <c r="A573" s="10">
        <v>39965</v>
      </c>
      <c r="D573" s="59">
        <f t="shared" si="478"/>
        <v>-0.149267920044137</v>
      </c>
      <c r="G573" s="59">
        <f t="shared" ref="G573:G636" si="490">+SUM(G358-G346)/G346</f>
        <v>1.4680883943749034E-3</v>
      </c>
      <c r="J573" s="59">
        <f t="shared" si="489"/>
        <v>-0.43698016634676906</v>
      </c>
      <c r="M573" s="59">
        <f t="shared" si="481"/>
        <v>0.12050964431074146</v>
      </c>
      <c r="P573" s="59">
        <f t="shared" si="482"/>
        <v>-6.2114356232003294E-2</v>
      </c>
      <c r="S573" s="59">
        <f t="shared" si="483"/>
        <v>-0.17482080453026555</v>
      </c>
      <c r="V573" s="59">
        <f t="shared" si="484"/>
        <v>-0.21961752004935226</v>
      </c>
      <c r="Y573" s="59">
        <f t="shared" si="485"/>
        <v>-0.21531836358043679</v>
      </c>
      <c r="AB573" s="59">
        <f t="shared" si="486"/>
        <v>-0.24222668004012035</v>
      </c>
      <c r="AE573" s="59">
        <f t="shared" si="487"/>
        <v>-0.22152088969041178</v>
      </c>
      <c r="AH573" s="59">
        <f t="shared" si="488"/>
        <v>-0.23712948517940718</v>
      </c>
    </row>
    <row r="574" spans="1:34" x14ac:dyDescent="0.2">
      <c r="A574" s="10">
        <v>39995</v>
      </c>
      <c r="D574" s="59">
        <f t="shared" si="478"/>
        <v>-5.1417222798230112E-2</v>
      </c>
      <c r="G574" s="59">
        <f t="shared" si="490"/>
        <v>-3.6855907576724078E-2</v>
      </c>
      <c r="J574" s="59">
        <f t="shared" si="489"/>
        <v>-0.28178694158075601</v>
      </c>
      <c r="M574" s="59">
        <f t="shared" si="481"/>
        <v>4.8399567032627183E-2</v>
      </c>
      <c r="P574" s="59">
        <f t="shared" si="482"/>
        <v>-0.10439137134052388</v>
      </c>
      <c r="S574" s="59">
        <f t="shared" si="483"/>
        <v>-2.5340186207187091E-2</v>
      </c>
      <c r="V574" s="59">
        <f t="shared" si="484"/>
        <v>-0.11641221374045801</v>
      </c>
      <c r="Y574" s="59">
        <f t="shared" si="485"/>
        <v>-0.18381468110709989</v>
      </c>
      <c r="AB574" s="59">
        <f t="shared" si="486"/>
        <v>-0.31052758371476752</v>
      </c>
      <c r="AE574" s="59">
        <f t="shared" si="487"/>
        <v>-0.2607395323545405</v>
      </c>
      <c r="AH574" s="59">
        <f t="shared" si="488"/>
        <v>-4.118616144975288E-2</v>
      </c>
    </row>
    <row r="575" spans="1:34" x14ac:dyDescent="0.2">
      <c r="A575" s="10">
        <v>40026</v>
      </c>
      <c r="D575" s="59">
        <f t="shared" si="478"/>
        <v>-2.4353195868971146E-2</v>
      </c>
      <c r="G575" s="59">
        <f t="shared" si="490"/>
        <v>-0.13472779773223467</v>
      </c>
      <c r="J575" s="59">
        <f t="shared" si="489"/>
        <v>-0.14478527607361963</v>
      </c>
      <c r="M575" s="59">
        <f t="shared" si="481"/>
        <v>3.7141957821844505E-2</v>
      </c>
      <c r="P575" s="59">
        <f t="shared" si="482"/>
        <v>-0.1713744075829384</v>
      </c>
      <c r="S575" s="59">
        <f t="shared" si="483"/>
        <v>2.9928445087634668E-2</v>
      </c>
      <c r="V575" s="59">
        <f t="shared" si="484"/>
        <v>-0.16898734177215191</v>
      </c>
      <c r="Y575" s="59">
        <f t="shared" si="485"/>
        <v>-0.19287427201096266</v>
      </c>
      <c r="AB575" s="59">
        <f t="shared" si="486"/>
        <v>-0.33371533348613341</v>
      </c>
      <c r="AE575" s="59">
        <f t="shared" si="487"/>
        <v>-0.30794078061911173</v>
      </c>
      <c r="AH575" s="59">
        <f t="shared" si="488"/>
        <v>-8.2862523540489647E-2</v>
      </c>
    </row>
    <row r="576" spans="1:34" x14ac:dyDescent="0.2">
      <c r="A576" s="10">
        <v>40057</v>
      </c>
      <c r="D576" s="59">
        <f t="shared" si="478"/>
        <v>-1.3779139193188308E-2</v>
      </c>
      <c r="G576" s="59">
        <f t="shared" si="490"/>
        <v>1.1617139489856048E-2</v>
      </c>
      <c r="J576" s="59">
        <f t="shared" si="489"/>
        <v>-8.1282952548330401E-2</v>
      </c>
      <c r="M576" s="59">
        <f t="shared" si="481"/>
        <v>-0.13993353157250307</v>
      </c>
      <c r="P576" s="59">
        <f t="shared" si="482"/>
        <v>-0.18365402933892169</v>
      </c>
      <c r="S576" s="59">
        <f t="shared" si="483"/>
        <v>4.6865019330979994E-2</v>
      </c>
      <c r="V576" s="59">
        <f t="shared" si="484"/>
        <v>-0.10435931307793923</v>
      </c>
      <c r="Y576" s="59">
        <f t="shared" si="485"/>
        <v>-0.20083682008368201</v>
      </c>
      <c r="AB576" s="59">
        <f t="shared" si="486"/>
        <v>-0.31737112142682627</v>
      </c>
      <c r="AE576" s="59">
        <f t="shared" si="487"/>
        <v>-0.21780006267627702</v>
      </c>
      <c r="AH576" s="59">
        <f t="shared" si="488"/>
        <v>15.142857142857142</v>
      </c>
    </row>
    <row r="577" spans="1:34" x14ac:dyDescent="0.2">
      <c r="A577" s="10">
        <v>40087</v>
      </c>
      <c r="D577" s="59">
        <f t="shared" si="478"/>
        <v>-8.3911912376344266E-2</v>
      </c>
      <c r="G577" s="59">
        <f t="shared" si="490"/>
        <v>-6.4038366598490729E-2</v>
      </c>
      <c r="J577" s="59">
        <f t="shared" si="489"/>
        <v>-0.18839324382849718</v>
      </c>
      <c r="M577" s="59">
        <f t="shared" si="481"/>
        <v>-0.13251901359760312</v>
      </c>
      <c r="P577" s="59">
        <f t="shared" si="482"/>
        <v>-0.16028477968058497</v>
      </c>
      <c r="S577" s="59">
        <f t="shared" si="483"/>
        <v>1.1593287621797186E-2</v>
      </c>
      <c r="V577" s="59">
        <f t="shared" si="484"/>
        <v>-0.23360916613621896</v>
      </c>
      <c r="Y577" s="59">
        <f t="shared" si="485"/>
        <v>-0.18565850195243166</v>
      </c>
      <c r="AB577" s="59">
        <f t="shared" si="486"/>
        <v>-0.33823857302118171</v>
      </c>
      <c r="AE577" s="59">
        <f t="shared" si="487"/>
        <v>-0.11637080867850098</v>
      </c>
      <c r="AH577" s="59">
        <f t="shared" si="488"/>
        <v>0.78925619834710747</v>
      </c>
    </row>
    <row r="578" spans="1:34" x14ac:dyDescent="0.2">
      <c r="A578" s="10">
        <v>40118</v>
      </c>
      <c r="D578" s="59">
        <f t="shared" si="478"/>
        <v>4.5831563415233964E-2</v>
      </c>
      <c r="G578" s="59">
        <f t="shared" si="490"/>
        <v>0.12876688604087289</v>
      </c>
      <c r="J578" s="59">
        <f t="shared" si="489"/>
        <v>-0.12939958592132506</v>
      </c>
      <c r="M578" s="59">
        <f t="shared" si="481"/>
        <v>-3.0910131654264452E-2</v>
      </c>
      <c r="P578" s="59">
        <f t="shared" si="482"/>
        <v>-3.6538022379538708E-3</v>
      </c>
      <c r="S578" s="59">
        <f t="shared" si="483"/>
        <v>0.18481138318994045</v>
      </c>
      <c r="V578" s="59">
        <f t="shared" si="484"/>
        <v>-0.13825214899713467</v>
      </c>
      <c r="Y578" s="59">
        <f t="shared" si="485"/>
        <v>-0.1166535742340927</v>
      </c>
      <c r="AB578" s="59">
        <f t="shared" si="486"/>
        <v>-0.15960766830138207</v>
      </c>
      <c r="AE578" s="59">
        <f t="shared" si="487"/>
        <v>-5.108608205953339E-2</v>
      </c>
      <c r="AH578" s="59">
        <f t="shared" si="488"/>
        <v>9.6256684491978606E-2</v>
      </c>
    </row>
    <row r="579" spans="1:34" x14ac:dyDescent="0.2">
      <c r="A579" s="10">
        <v>40148</v>
      </c>
      <c r="D579" s="59">
        <f t="shared" si="478"/>
        <v>4.16966845548776E-2</v>
      </c>
      <c r="G579" s="59">
        <f t="shared" si="490"/>
        <v>-4.3335124966406881E-2</v>
      </c>
      <c r="J579" s="59">
        <f t="shared" si="489"/>
        <v>6.7369654364381956E-2</v>
      </c>
      <c r="M579" s="59">
        <f t="shared" si="481"/>
        <v>-0.19674874491991393</v>
      </c>
      <c r="P579" s="59">
        <f t="shared" si="482"/>
        <v>-0.10489804498633593</v>
      </c>
      <c r="S579" s="59">
        <f t="shared" si="483"/>
        <v>0.24189776144336786</v>
      </c>
      <c r="V579" s="59">
        <f t="shared" si="484"/>
        <v>-0.20233196159122085</v>
      </c>
      <c r="Y579" s="59">
        <f t="shared" si="485"/>
        <v>-0.17459239130434784</v>
      </c>
      <c r="AB579" s="59">
        <f t="shared" si="486"/>
        <v>-0.29021627188465499</v>
      </c>
      <c r="AE579" s="59">
        <f t="shared" si="487"/>
        <v>-0.13783201722900215</v>
      </c>
      <c r="AH579" s="59">
        <f t="shared" si="488"/>
        <v>9.7847358121330719E-2</v>
      </c>
    </row>
    <row r="580" spans="1:34" x14ac:dyDescent="0.2">
      <c r="A580" s="10">
        <v>40179</v>
      </c>
      <c r="D580" s="59">
        <f t="shared" si="478"/>
        <v>-1.8681662831388463E-2</v>
      </c>
      <c r="G580" s="59">
        <f t="shared" si="490"/>
        <v>8.238299425234924E-2</v>
      </c>
      <c r="J580" s="59">
        <f t="shared" si="489"/>
        <v>-0.11190965092402463</v>
      </c>
      <c r="M580" s="59">
        <f t="shared" si="481"/>
        <v>-7.4678707884682186E-2</v>
      </c>
      <c r="P580" s="59">
        <f t="shared" si="482"/>
        <v>-8.0107134161188212E-2</v>
      </c>
      <c r="S580" s="59">
        <f t="shared" si="483"/>
        <v>-8.0771716052801623E-4</v>
      </c>
      <c r="V580" s="59">
        <f t="shared" si="484"/>
        <v>-0.13383838383838384</v>
      </c>
      <c r="Y580" s="59">
        <f t="shared" si="485"/>
        <v>-0.13423699169217315</v>
      </c>
      <c r="AB580" s="59">
        <f t="shared" si="486"/>
        <v>-0.17642604745078244</v>
      </c>
      <c r="AE580" s="59">
        <f t="shared" si="487"/>
        <v>-0.11543394613082514</v>
      </c>
      <c r="AH580" s="59">
        <f t="shared" si="488"/>
        <v>-9.8173515981735154E-2</v>
      </c>
    </row>
    <row r="581" spans="1:34" x14ac:dyDescent="0.2">
      <c r="A581" s="10">
        <v>40210</v>
      </c>
      <c r="D581" s="59">
        <f t="shared" si="478"/>
        <v>-1.2037203566198196E-2</v>
      </c>
      <c r="G581" s="59">
        <f t="shared" si="490"/>
        <v>5.4921259842519686E-2</v>
      </c>
      <c r="J581" s="59">
        <f t="shared" si="489"/>
        <v>-8.6249999999999993E-2</v>
      </c>
      <c r="M581" s="59">
        <f>+SUM(M366-M354)/M354</f>
        <v>-0.21256868131868131</v>
      </c>
      <c r="P581" s="59">
        <f t="shared" si="482"/>
        <v>-5.4628958182257673E-2</v>
      </c>
      <c r="S581" s="59">
        <f t="shared" si="483"/>
        <v>1.3292330102980152E-2</v>
      </c>
      <c r="V581" s="59">
        <f t="shared" si="484"/>
        <v>1.5899581589958158E-2</v>
      </c>
      <c r="Y581" s="59">
        <f t="shared" si="485"/>
        <v>-0.10953253895508708</v>
      </c>
      <c r="AB581" s="59">
        <f t="shared" si="486"/>
        <v>-0.22098156323032977</v>
      </c>
      <c r="AE581" s="59">
        <f t="shared" si="487"/>
        <v>-4.0020263424518747E-2</v>
      </c>
      <c r="AH581" s="59">
        <f t="shared" si="488"/>
        <v>-4.702970297029703E-2</v>
      </c>
    </row>
    <row r="582" spans="1:34" x14ac:dyDescent="0.2">
      <c r="A582" s="10">
        <v>40238</v>
      </c>
      <c r="D582" s="59">
        <f t="shared" si="478"/>
        <v>5.6743170508784399E-2</v>
      </c>
      <c r="G582" s="59">
        <f t="shared" si="490"/>
        <v>0.10911614190302715</v>
      </c>
      <c r="J582" s="59">
        <f t="shared" si="489"/>
        <v>-0.25539387857501256</v>
      </c>
      <c r="M582" s="59">
        <f t="shared" si="481"/>
        <v>-0.17388688327316487</v>
      </c>
      <c r="P582" s="59">
        <f t="shared" si="482"/>
        <v>0.18425324675324675</v>
      </c>
      <c r="S582" s="59">
        <f t="shared" si="483"/>
        <v>7.0456348802669322E-2</v>
      </c>
      <c r="V582" s="59">
        <f t="shared" si="484"/>
        <v>-6.6141732283464566E-2</v>
      </c>
      <c r="Y582" s="59">
        <f t="shared" si="485"/>
        <v>-2.2461814914645105E-3</v>
      </c>
      <c r="AB582" s="59">
        <f t="shared" si="486"/>
        <v>3.1819586036453504E-2</v>
      </c>
      <c r="AE582" s="59">
        <f t="shared" si="487"/>
        <v>2.7904616945712835E-2</v>
      </c>
      <c r="AH582" s="59">
        <f t="shared" si="488"/>
        <v>0.22691292875989447</v>
      </c>
    </row>
    <row r="583" spans="1:34" x14ac:dyDescent="0.2">
      <c r="A583" s="10">
        <v>40269</v>
      </c>
      <c r="D583" s="59">
        <f t="shared" si="478"/>
        <v>2.0154454699566775E-2</v>
      </c>
      <c r="G583" s="59">
        <f t="shared" si="490"/>
        <v>7.6174022302497252E-3</v>
      </c>
      <c r="J583" s="59">
        <f t="shared" si="489"/>
        <v>-0.17014613778705637</v>
      </c>
      <c r="M583" s="59">
        <f t="shared" si="481"/>
        <v>-7.4752763234438621E-2</v>
      </c>
      <c r="P583" s="59">
        <f t="shared" si="482"/>
        <v>-7.7048797571795469E-3</v>
      </c>
      <c r="S583" s="59">
        <f t="shared" si="483"/>
        <v>0.10199036511156187</v>
      </c>
      <c r="V583" s="59">
        <f t="shared" si="484"/>
        <v>-1.9071310116086235E-2</v>
      </c>
      <c r="Y583" s="59">
        <f t="shared" si="485"/>
        <v>4.1823504809703052E-4</v>
      </c>
      <c r="AB583" s="59">
        <f t="shared" si="486"/>
        <v>-2.1830394626364401E-2</v>
      </c>
      <c r="AE583" s="59">
        <f t="shared" si="487"/>
        <v>-5.5632823365785816E-2</v>
      </c>
      <c r="AH583" s="59">
        <f t="shared" si="488"/>
        <v>0.30293159609120524</v>
      </c>
    </row>
    <row r="584" spans="1:34" x14ac:dyDescent="0.2">
      <c r="A584" s="10">
        <v>40299</v>
      </c>
      <c r="D584" s="59">
        <f t="shared" si="478"/>
        <v>0.18464530617155231</v>
      </c>
      <c r="G584" s="59">
        <f t="shared" si="490"/>
        <v>0.28243721098921026</v>
      </c>
      <c r="J584" s="59">
        <f t="shared" si="489"/>
        <v>3.4175334323922731E-2</v>
      </c>
      <c r="M584" s="59">
        <f t="shared" si="481"/>
        <v>-1.5204936095196122E-2</v>
      </c>
      <c r="P584" s="59">
        <f t="shared" si="482"/>
        <v>-2.7932960893854749E-3</v>
      </c>
      <c r="S584" s="59">
        <f t="shared" si="483"/>
        <v>0.30727939968231366</v>
      </c>
      <c r="V584" s="59">
        <f t="shared" si="484"/>
        <v>-3.4810126582278479E-2</v>
      </c>
      <c r="Y584" s="59">
        <f t="shared" si="485"/>
        <v>-9.2898272552783115E-2</v>
      </c>
      <c r="AB584" s="59">
        <f t="shared" si="486"/>
        <v>0.27027914614121512</v>
      </c>
      <c r="AE584" s="59">
        <f t="shared" si="487"/>
        <v>-1.8979333614508646E-2</v>
      </c>
      <c r="AH584" s="59">
        <f t="shared" si="488"/>
        <v>8.8888888888888889E-3</v>
      </c>
    </row>
    <row r="585" spans="1:34" x14ac:dyDescent="0.2">
      <c r="A585" s="10">
        <v>40330</v>
      </c>
      <c r="D585" s="59">
        <f t="shared" si="478"/>
        <v>-2.2887587424797216E-2</v>
      </c>
      <c r="G585" s="59">
        <f t="shared" si="490"/>
        <v>0.11526888357379832</v>
      </c>
      <c r="J585" s="59">
        <f t="shared" si="489"/>
        <v>4.7159090909090907E-2</v>
      </c>
      <c r="M585" s="59">
        <f t="shared" si="481"/>
        <v>3.1427668982943781E-2</v>
      </c>
      <c r="P585" s="59">
        <f t="shared" si="482"/>
        <v>1.4692982456140351E-2</v>
      </c>
      <c r="S585" s="59">
        <f t="shared" si="483"/>
        <v>-8.099043261874217E-2</v>
      </c>
      <c r="V585" s="59">
        <f t="shared" si="484"/>
        <v>3.7154150197628459E-2</v>
      </c>
      <c r="Y585" s="59">
        <f t="shared" si="485"/>
        <v>6.5464523716189729E-2</v>
      </c>
      <c r="AB585" s="59">
        <f t="shared" si="486"/>
        <v>0.28788881535407013</v>
      </c>
      <c r="AE585" s="59">
        <f t="shared" si="487"/>
        <v>-1.1196911196911196E-2</v>
      </c>
      <c r="AH585" s="59">
        <f t="shared" si="488"/>
        <v>9.815950920245399E-2</v>
      </c>
    </row>
    <row r="586" spans="1:34" x14ac:dyDescent="0.2">
      <c r="A586" s="10">
        <v>40360</v>
      </c>
      <c r="D586" s="59">
        <f t="shared" si="478"/>
        <v>6.2648172665414573E-2</v>
      </c>
      <c r="G586" s="59">
        <f t="shared" si="490"/>
        <v>0.14636838619471632</v>
      </c>
      <c r="J586" s="59">
        <f t="shared" si="489"/>
        <v>0.70239234449760768</v>
      </c>
      <c r="M586" s="59">
        <f t="shared" si="481"/>
        <v>9.1445427728613568E-2</v>
      </c>
      <c r="P586" s="59">
        <f t="shared" si="482"/>
        <v>6.9462365591397845E-2</v>
      </c>
      <c r="S586" s="59">
        <f t="shared" si="483"/>
        <v>2.5048086274340301E-2</v>
      </c>
      <c r="V586" s="59">
        <f t="shared" si="484"/>
        <v>-0.13894888408927286</v>
      </c>
      <c r="Y586" s="59">
        <f t="shared" si="485"/>
        <v>2.9487652045705862E-2</v>
      </c>
      <c r="AB586" s="59">
        <f t="shared" si="486"/>
        <v>0.32424877707896577</v>
      </c>
      <c r="AE586" s="59">
        <f t="shared" si="487"/>
        <v>0.26333210739242369</v>
      </c>
      <c r="AH586" s="59">
        <f t="shared" si="488"/>
        <v>-0.18900343642611683</v>
      </c>
    </row>
    <row r="587" spans="1:34" x14ac:dyDescent="0.2">
      <c r="A587" s="10">
        <v>40391</v>
      </c>
      <c r="D587" s="59">
        <f t="shared" si="478"/>
        <v>2.2138315363685306E-2</v>
      </c>
      <c r="G587" s="59">
        <f t="shared" si="490"/>
        <v>0.29146996581474849</v>
      </c>
      <c r="J587" s="59">
        <f t="shared" si="489"/>
        <v>1.2003825920612148</v>
      </c>
      <c r="M587" s="59">
        <f t="shared" si="481"/>
        <v>0.12837632776934749</v>
      </c>
      <c r="P587" s="59">
        <f t="shared" si="482"/>
        <v>0.23953328757721346</v>
      </c>
      <c r="S587" s="59">
        <f t="shared" si="483"/>
        <v>-6.7338654593001701E-2</v>
      </c>
      <c r="V587" s="59">
        <f t="shared" si="484"/>
        <v>9.9009900990099011E-3</v>
      </c>
      <c r="Y587" s="59">
        <f t="shared" si="485"/>
        <v>0.11205432937181664</v>
      </c>
      <c r="AB587" s="59">
        <f t="shared" si="486"/>
        <v>0.39146886824905403</v>
      </c>
      <c r="AE587" s="59">
        <f t="shared" si="487"/>
        <v>0.21820303383897316</v>
      </c>
      <c r="AH587" s="59">
        <f t="shared" si="488"/>
        <v>-3.2854209445585217E-2</v>
      </c>
    </row>
    <row r="588" spans="1:34" x14ac:dyDescent="0.2">
      <c r="A588" s="10">
        <v>40422</v>
      </c>
      <c r="D588" s="59">
        <f t="shared" si="478"/>
        <v>0.11459495883257176</v>
      </c>
      <c r="G588" s="59">
        <f t="shared" si="490"/>
        <v>0.17000915369892652</v>
      </c>
      <c r="J588" s="59">
        <f t="shared" si="489"/>
        <v>1.0545193687230989</v>
      </c>
      <c r="M588" s="59">
        <f t="shared" si="481"/>
        <v>0.25808419768151314</v>
      </c>
      <c r="P588" s="59">
        <f t="shared" si="482"/>
        <v>0.13535589264877479</v>
      </c>
      <c r="S588" s="59">
        <f t="shared" si="483"/>
        <v>5.5910594431420407E-2</v>
      </c>
      <c r="V588" s="59">
        <f t="shared" si="484"/>
        <v>-3.3185840707964605E-2</v>
      </c>
      <c r="Y588" s="59">
        <f t="shared" si="485"/>
        <v>4.0139616055846421E-2</v>
      </c>
      <c r="AB588" s="59">
        <f t="shared" si="486"/>
        <v>0.3758052970651396</v>
      </c>
      <c r="AE588" s="59">
        <f t="shared" si="487"/>
        <v>8.4935897435897439E-2</v>
      </c>
      <c r="AH588" s="59">
        <f t="shared" si="488"/>
        <v>-8.8495575221238937E-3</v>
      </c>
    </row>
    <row r="589" spans="1:34" x14ac:dyDescent="0.2">
      <c r="A589" s="10">
        <v>40452</v>
      </c>
      <c r="D589" s="59">
        <f t="shared" si="478"/>
        <v>0.16744143981188386</v>
      </c>
      <c r="G589" s="59">
        <f t="shared" si="490"/>
        <v>0.11423404415643132</v>
      </c>
      <c r="J589" s="59">
        <f t="shared" si="489"/>
        <v>1.5325506937033084</v>
      </c>
      <c r="M589" s="59">
        <f>+SUM(M374-M362)/M362</f>
        <v>0.23618490967056324</v>
      </c>
      <c r="P589" s="59">
        <f t="shared" si="482"/>
        <v>0.33661778185151237</v>
      </c>
      <c r="S589" s="59">
        <f t="shared" si="483"/>
        <v>5.0702341137123748E-2</v>
      </c>
      <c r="V589" s="59">
        <f t="shared" si="484"/>
        <v>0.10132890365448505</v>
      </c>
      <c r="Y589" s="59">
        <f t="shared" si="485"/>
        <v>3.6617262423714034E-2</v>
      </c>
      <c r="AB589" s="59">
        <f t="shared" si="486"/>
        <v>0.36960916442048519</v>
      </c>
      <c r="AE589" s="59">
        <f t="shared" si="487"/>
        <v>-8.1845238095238099E-3</v>
      </c>
      <c r="AH589" s="59">
        <f t="shared" si="488"/>
        <v>0.21478060046189376</v>
      </c>
    </row>
    <row r="590" spans="1:34" x14ac:dyDescent="0.2">
      <c r="A590" s="10">
        <v>40483</v>
      </c>
      <c r="D590" s="59">
        <f t="shared" si="478"/>
        <v>0.10526090767224609</v>
      </c>
      <c r="G590" s="59">
        <f t="shared" si="490"/>
        <v>4.0966628308400463E-2</v>
      </c>
      <c r="J590" s="59">
        <f t="shared" si="489"/>
        <v>1.3697978596908442</v>
      </c>
      <c r="M590" s="59">
        <f>+SUM(M375-M363)/M363</f>
        <v>0.1813349084465446</v>
      </c>
      <c r="P590" s="59">
        <f t="shared" si="482"/>
        <v>0.13179005271602109</v>
      </c>
      <c r="S590" s="59">
        <f t="shared" si="483"/>
        <v>2.0527859237536656E-2</v>
      </c>
      <c r="V590" s="59">
        <f t="shared" si="484"/>
        <v>0.11886949293433084</v>
      </c>
      <c r="Y590" s="59">
        <f t="shared" si="485"/>
        <v>7.1587372165406851E-2</v>
      </c>
      <c r="AB590" s="59">
        <f t="shared" si="486"/>
        <v>0.12466843501326259</v>
      </c>
      <c r="AE590" s="59">
        <f t="shared" si="487"/>
        <v>-8.9020771513353122E-2</v>
      </c>
      <c r="AH590" s="59">
        <f t="shared" si="488"/>
        <v>9.5121951219512196E-2</v>
      </c>
    </row>
    <row r="591" spans="1:34" x14ac:dyDescent="0.2">
      <c r="A591" s="10">
        <v>40513</v>
      </c>
      <c r="D591" s="59">
        <f t="shared" si="478"/>
        <v>3.9900636547120012E-2</v>
      </c>
      <c r="G591" s="59">
        <f t="shared" si="490"/>
        <v>7.0018962005758828E-2</v>
      </c>
      <c r="J591" s="59">
        <f t="shared" si="489"/>
        <v>1.1454445664105379</v>
      </c>
      <c r="M591" s="59">
        <f t="shared" si="481"/>
        <v>0.24404761904761904</v>
      </c>
      <c r="P591" s="59">
        <f t="shared" si="482"/>
        <v>0.22522310944105214</v>
      </c>
      <c r="S591" s="59">
        <f t="shared" si="483"/>
        <v>-7.8208232445520581E-2</v>
      </c>
      <c r="V591" s="59">
        <f t="shared" si="484"/>
        <v>0.12123817712811694</v>
      </c>
      <c r="Y591" s="59">
        <f t="shared" si="485"/>
        <v>4.1152263374485596E-4</v>
      </c>
      <c r="AB591" s="59">
        <f t="shared" si="486"/>
        <v>0.24985490423679629</v>
      </c>
      <c r="AE591" s="59">
        <f t="shared" si="487"/>
        <v>-3.6636136552872609E-2</v>
      </c>
      <c r="AH591" s="59">
        <f t="shared" si="488"/>
        <v>-7.8431372549019607E-2</v>
      </c>
    </row>
    <row r="592" spans="1:34" x14ac:dyDescent="0.2">
      <c r="A592" s="10">
        <v>40544</v>
      </c>
      <c r="D592" s="59">
        <f t="shared" si="478"/>
        <v>7.7855943609596356E-2</v>
      </c>
      <c r="G592" s="59">
        <f t="shared" si="490"/>
        <v>0.17919757248819959</v>
      </c>
      <c r="J592" s="59">
        <f t="shared" si="489"/>
        <v>1.0265895953757225</v>
      </c>
      <c r="M592" s="59">
        <f t="shared" si="481"/>
        <v>0.31193693693693691</v>
      </c>
      <c r="P592" s="59">
        <f t="shared" si="482"/>
        <v>0.22022233986236103</v>
      </c>
      <c r="S592" s="59">
        <f t="shared" si="483"/>
        <v>-1.2864632653532578E-2</v>
      </c>
      <c r="V592" s="59">
        <f t="shared" si="484"/>
        <v>0.15160349854227406</v>
      </c>
      <c r="Y592" s="59">
        <f t="shared" si="485"/>
        <v>1.7171717171717171E-2</v>
      </c>
      <c r="AB592" s="59">
        <f t="shared" si="486"/>
        <v>0.21789764020839719</v>
      </c>
      <c r="AE592" s="59">
        <f t="shared" si="487"/>
        <v>-0.1445142580956984</v>
      </c>
      <c r="AH592" s="59">
        <f t="shared" si="488"/>
        <v>2.5316455696202532E-3</v>
      </c>
    </row>
    <row r="593" spans="1:34" x14ac:dyDescent="0.2">
      <c r="A593" s="10">
        <v>40575</v>
      </c>
      <c r="D593" s="59">
        <f t="shared" si="478"/>
        <v>-2.8866783694168128E-3</v>
      </c>
      <c r="G593" s="59">
        <f t="shared" si="490"/>
        <v>7.501399514834857E-2</v>
      </c>
      <c r="J593" s="59">
        <f t="shared" si="489"/>
        <v>0.88714090287277703</v>
      </c>
      <c r="M593" s="59">
        <f t="shared" si="481"/>
        <v>0.3379851722634104</v>
      </c>
      <c r="P593" s="59">
        <f t="shared" si="482"/>
        <v>0.15545896190232678</v>
      </c>
      <c r="S593" s="59">
        <f t="shared" si="483"/>
        <v>-8.3739317945850975E-2</v>
      </c>
      <c r="V593" s="59">
        <f t="shared" si="484"/>
        <v>-5.4365733113673806E-2</v>
      </c>
      <c r="Y593" s="59">
        <f t="shared" si="485"/>
        <v>-3.0365414307771486E-2</v>
      </c>
      <c r="AB593" s="59">
        <f t="shared" si="486"/>
        <v>0.28633333333333333</v>
      </c>
      <c r="AE593" s="59">
        <f t="shared" si="487"/>
        <v>-0.12717678100263852</v>
      </c>
      <c r="AH593" s="59">
        <f t="shared" si="488"/>
        <v>-1.2987012987012988E-2</v>
      </c>
    </row>
    <row r="594" spans="1:34" x14ac:dyDescent="0.2">
      <c r="A594" s="10">
        <v>40603</v>
      </c>
      <c r="D594" s="59">
        <f t="shared" si="478"/>
        <v>3.2073613146577614E-3</v>
      </c>
      <c r="G594" s="59">
        <f t="shared" si="490"/>
        <v>9.0717134589817783E-2</v>
      </c>
      <c r="J594" s="59">
        <f t="shared" si="489"/>
        <v>1.4696765498652291</v>
      </c>
      <c r="M594" s="59">
        <f t="shared" si="481"/>
        <v>0.27093954843408596</v>
      </c>
      <c r="P594" s="59">
        <f t="shared" si="482"/>
        <v>0.20973269362577107</v>
      </c>
      <c r="S594" s="59">
        <f t="shared" si="483"/>
        <v>-0.1019690576652602</v>
      </c>
      <c r="V594" s="59">
        <f t="shared" si="484"/>
        <v>0.11888701517706576</v>
      </c>
      <c r="Y594" s="59">
        <f t="shared" si="485"/>
        <v>-4.6375506528590724E-2</v>
      </c>
      <c r="AB594" s="59">
        <f t="shared" si="486"/>
        <v>0.20928143712574851</v>
      </c>
      <c r="AE594" s="59">
        <f t="shared" si="487"/>
        <v>-1.9249753208292201E-2</v>
      </c>
      <c r="AH594" s="59">
        <f t="shared" si="488"/>
        <v>-0.14838709677419354</v>
      </c>
    </row>
    <row r="595" spans="1:34" x14ac:dyDescent="0.2">
      <c r="A595" s="10">
        <v>40634</v>
      </c>
      <c r="D595" s="59">
        <f t="shared" si="478"/>
        <v>2.3961923518792057E-2</v>
      </c>
      <c r="G595" s="59">
        <f t="shared" si="490"/>
        <v>-3.4136076689268179E-2</v>
      </c>
      <c r="J595" s="59">
        <f t="shared" si="489"/>
        <v>1.2974842767295598</v>
      </c>
      <c r="M595" s="59">
        <f t="shared" si="481"/>
        <v>0.23671801320339517</v>
      </c>
      <c r="P595" s="59">
        <f t="shared" si="482"/>
        <v>0.1703529411764706</v>
      </c>
      <c r="S595" s="59">
        <f t="shared" si="483"/>
        <v>-0.1454702329594478</v>
      </c>
      <c r="V595" s="59">
        <f t="shared" si="484"/>
        <v>3.5502958579881658E-2</v>
      </c>
      <c r="Y595" s="59">
        <f t="shared" si="485"/>
        <v>-8.6538461538461536E-2</v>
      </c>
      <c r="AB595" s="59">
        <f t="shared" si="486"/>
        <v>0.23891273247496422</v>
      </c>
      <c r="AE595" s="59">
        <f t="shared" si="487"/>
        <v>-7.0201276386843398E-2</v>
      </c>
      <c r="AH595" s="59">
        <f t="shared" si="488"/>
        <v>0.17</v>
      </c>
    </row>
    <row r="596" spans="1:34" x14ac:dyDescent="0.2">
      <c r="A596" s="10">
        <v>40664</v>
      </c>
      <c r="D596" s="59">
        <f t="shared" si="478"/>
        <v>5.324712692314202E-2</v>
      </c>
      <c r="G596" s="59">
        <f t="shared" si="490"/>
        <v>-7.4165723981900453E-2</v>
      </c>
      <c r="J596" s="59">
        <f t="shared" si="489"/>
        <v>0.90804597701149425</v>
      </c>
      <c r="M596" s="59">
        <f t="shared" si="481"/>
        <v>0.10203624972029537</v>
      </c>
      <c r="P596" s="59">
        <f t="shared" si="482"/>
        <v>0.26914098972922501</v>
      </c>
      <c r="S596" s="59">
        <f t="shared" si="483"/>
        <v>-9.1339506431474416E-3</v>
      </c>
      <c r="V596" s="59">
        <f t="shared" si="484"/>
        <v>3.7704918032786888E-2</v>
      </c>
      <c r="Y596" s="59">
        <f t="shared" si="485"/>
        <v>1.4811680067710538E-2</v>
      </c>
      <c r="AB596" s="59">
        <f t="shared" si="486"/>
        <v>0.15020682523267839</v>
      </c>
      <c r="AE596" s="59">
        <f t="shared" si="487"/>
        <v>7.437661220980224E-2</v>
      </c>
      <c r="AH596" s="59">
        <f t="shared" si="488"/>
        <v>0.16079295154185022</v>
      </c>
    </row>
    <row r="597" spans="1:34" x14ac:dyDescent="0.2">
      <c r="A597" s="10">
        <v>40695</v>
      </c>
      <c r="D597" s="59">
        <f t="shared" si="478"/>
        <v>6.6493082146321533E-2</v>
      </c>
      <c r="G597" s="59">
        <f t="shared" si="490"/>
        <v>-8.301625735039779E-3</v>
      </c>
      <c r="J597" s="59">
        <f t="shared" si="489"/>
        <v>1.3825284861638634</v>
      </c>
      <c r="M597" s="59">
        <f t="shared" si="481"/>
        <v>-1.9751952227836472E-2</v>
      </c>
      <c r="P597" s="59">
        <f t="shared" si="482"/>
        <v>0.24119299762264967</v>
      </c>
      <c r="S597" s="59">
        <f t="shared" si="483"/>
        <v>3.536890966884744E-2</v>
      </c>
      <c r="V597" s="59">
        <f t="shared" si="484"/>
        <v>-1.600609756097561E-2</v>
      </c>
      <c r="Y597" s="59">
        <f t="shared" si="485"/>
        <v>-5.1508462104488595E-3</v>
      </c>
      <c r="AB597" s="59">
        <f t="shared" si="486"/>
        <v>0.28314491264131553</v>
      </c>
      <c r="AE597" s="59">
        <f t="shared" si="487"/>
        <v>-5.2713783678250685E-2</v>
      </c>
      <c r="AH597" s="59">
        <f t="shared" si="488"/>
        <v>0.1154562383612663</v>
      </c>
    </row>
    <row r="598" spans="1:34" x14ac:dyDescent="0.2">
      <c r="A598" s="10">
        <v>40725</v>
      </c>
      <c r="D598" s="59">
        <f t="shared" si="478"/>
        <v>-4.91108616131252E-3</v>
      </c>
      <c r="G598" s="59">
        <f t="shared" si="490"/>
        <v>-9.6161253049171905E-2</v>
      </c>
      <c r="J598" s="59">
        <f t="shared" si="489"/>
        <v>0.32012366498032602</v>
      </c>
      <c r="M598" s="59">
        <f t="shared" si="481"/>
        <v>-0.10527027027027026</v>
      </c>
      <c r="P598" s="59">
        <f t="shared" si="482"/>
        <v>8.7673436557410014E-2</v>
      </c>
      <c r="S598" s="59">
        <f t="shared" si="483"/>
        <v>-6.6519080750579804E-3</v>
      </c>
      <c r="V598" s="59">
        <f t="shared" si="484"/>
        <v>0</v>
      </c>
      <c r="Y598" s="59">
        <f t="shared" si="485"/>
        <v>2.577873254564984E-2</v>
      </c>
      <c r="AB598" s="59">
        <f t="shared" si="486"/>
        <v>0.27704485488126651</v>
      </c>
      <c r="AE598" s="59">
        <f t="shared" si="487"/>
        <v>-0.17292576419213973</v>
      </c>
      <c r="AH598" s="59">
        <f t="shared" si="488"/>
        <v>0.2690677966101695</v>
      </c>
    </row>
    <row r="599" spans="1:34" x14ac:dyDescent="0.2">
      <c r="A599" s="10">
        <v>40756</v>
      </c>
      <c r="D599" s="59">
        <f t="shared" si="478"/>
        <v>-1.9366961572133214E-2</v>
      </c>
      <c r="G599" s="59">
        <f t="shared" si="490"/>
        <v>-0.16720236969811558</v>
      </c>
      <c r="J599" s="59">
        <f t="shared" si="489"/>
        <v>3.4340360791132361E-2</v>
      </c>
      <c r="M599" s="59">
        <f t="shared" si="481"/>
        <v>-1.78859601936525E-2</v>
      </c>
      <c r="P599" s="59">
        <f t="shared" si="482"/>
        <v>-3.7283130306386122E-2</v>
      </c>
      <c r="S599" s="59">
        <f t="shared" si="483"/>
        <v>-1.3695190466724558E-2</v>
      </c>
      <c r="V599" s="59">
        <f t="shared" si="484"/>
        <v>1.5082956259426848E-2</v>
      </c>
      <c r="Y599" s="59">
        <f t="shared" si="485"/>
        <v>1.4122137404580152E-2</v>
      </c>
      <c r="AB599" s="59">
        <f t="shared" si="486"/>
        <v>0.34833127317676144</v>
      </c>
      <c r="AE599" s="59">
        <f t="shared" si="487"/>
        <v>-7.1200510855683269E-2</v>
      </c>
      <c r="AH599" s="59">
        <f t="shared" si="488"/>
        <v>0.37154989384288745</v>
      </c>
    </row>
    <row r="600" spans="1:34" x14ac:dyDescent="0.2">
      <c r="A600" s="10">
        <v>40787</v>
      </c>
      <c r="D600" s="59">
        <f t="shared" si="478"/>
        <v>-0.10046097749900815</v>
      </c>
      <c r="G600" s="59">
        <f t="shared" si="490"/>
        <v>-0.27716927453769558</v>
      </c>
      <c r="J600" s="59">
        <f t="shared" si="489"/>
        <v>-6.2150837988826813E-2</v>
      </c>
      <c r="M600" s="59">
        <f t="shared" si="481"/>
        <v>-0.13756870352408665</v>
      </c>
      <c r="P600" s="59">
        <f t="shared" si="482"/>
        <v>-6.9886947584789309E-3</v>
      </c>
      <c r="S600" s="59">
        <f t="shared" si="483"/>
        <v>-0.10723844282238443</v>
      </c>
      <c r="V600" s="59">
        <f t="shared" si="484"/>
        <v>-2.5171624713958809E-2</v>
      </c>
      <c r="Y600" s="59">
        <f t="shared" si="485"/>
        <v>7.2147651006711416E-2</v>
      </c>
      <c r="AB600" s="59">
        <f t="shared" si="486"/>
        <v>0.3285639958376691</v>
      </c>
      <c r="AE600" s="59">
        <f t="shared" si="487"/>
        <v>-2.1048744460856722E-2</v>
      </c>
      <c r="AH600" s="59">
        <f t="shared" si="488"/>
        <v>0.2700892857142857</v>
      </c>
    </row>
    <row r="601" spans="1:34" x14ac:dyDescent="0.2">
      <c r="A601" s="10">
        <v>40817</v>
      </c>
      <c r="D601" s="59">
        <f t="shared" si="478"/>
        <v>-9.0793591769700352E-2</v>
      </c>
      <c r="G601" s="59">
        <f t="shared" si="490"/>
        <v>-0.19936430648542638</v>
      </c>
      <c r="J601" s="59">
        <f t="shared" si="489"/>
        <v>-0.21597134428992837</v>
      </c>
      <c r="M601" s="59">
        <f t="shared" si="481"/>
        <v>-0.16763378465506126</v>
      </c>
      <c r="P601" s="59">
        <f t="shared" si="482"/>
        <v>-9.891993828218755E-2</v>
      </c>
      <c r="S601" s="59">
        <f t="shared" si="483"/>
        <v>-0.10427807486631016</v>
      </c>
      <c r="V601" s="59">
        <f t="shared" si="484"/>
        <v>-2.6395173453996983E-2</v>
      </c>
      <c r="Y601" s="59">
        <f t="shared" si="485"/>
        <v>0.11480235492010092</v>
      </c>
      <c r="AB601" s="59">
        <f t="shared" si="486"/>
        <v>0.42263222632226322</v>
      </c>
      <c r="AE601" s="59">
        <f t="shared" si="487"/>
        <v>-2.9632408102025505E-2</v>
      </c>
      <c r="AH601" s="59">
        <f t="shared" si="488"/>
        <v>9.5057034220532313E-2</v>
      </c>
    </row>
    <row r="602" spans="1:34" x14ac:dyDescent="0.2">
      <c r="A602" s="10">
        <v>40848</v>
      </c>
      <c r="D602" s="59">
        <f t="shared" si="478"/>
        <v>-4.3227665706051875E-2</v>
      </c>
      <c r="G602" s="59">
        <f t="shared" si="490"/>
        <v>-8.0035374751271274E-2</v>
      </c>
      <c r="J602" s="59">
        <f t="shared" si="489"/>
        <v>-0.12318113396889112</v>
      </c>
      <c r="M602" s="59">
        <f t="shared" si="481"/>
        <v>-9.9250000000000005E-2</v>
      </c>
      <c r="P602" s="59">
        <f t="shared" si="482"/>
        <v>0.11826650465775618</v>
      </c>
      <c r="S602" s="59">
        <f t="shared" si="483"/>
        <v>-0.14846743295019157</v>
      </c>
      <c r="V602" s="59">
        <f t="shared" si="484"/>
        <v>-2.0059435364041606E-2</v>
      </c>
      <c r="Y602" s="59">
        <f t="shared" si="485"/>
        <v>-8.0497925311203325E-2</v>
      </c>
      <c r="AB602" s="59">
        <f t="shared" si="486"/>
        <v>0.35047169811320755</v>
      </c>
      <c r="AE602" s="59">
        <f t="shared" si="487"/>
        <v>-4.1879944160074451E-3</v>
      </c>
      <c r="AH602" s="59">
        <f t="shared" si="488"/>
        <v>0.15367483296213807</v>
      </c>
    </row>
    <row r="603" spans="1:34" x14ac:dyDescent="0.2">
      <c r="A603" s="10">
        <v>40878</v>
      </c>
      <c r="D603" s="59">
        <f t="shared" si="478"/>
        <v>-2.9058877819701946E-2</v>
      </c>
      <c r="G603" s="59">
        <f t="shared" si="490"/>
        <v>-0.11518771331058021</v>
      </c>
      <c r="J603" s="59">
        <f t="shared" si="489"/>
        <v>-0.12458429265796879</v>
      </c>
      <c r="M603" s="59">
        <f t="shared" si="481"/>
        <v>-0.20191387559808613</v>
      </c>
      <c r="P603" s="59">
        <f t="shared" si="482"/>
        <v>-5.9421123250910481E-3</v>
      </c>
      <c r="S603" s="59">
        <f t="shared" si="483"/>
        <v>8.2012666725038673E-3</v>
      </c>
      <c r="V603" s="59">
        <f t="shared" si="484"/>
        <v>-9.202453987730061E-2</v>
      </c>
      <c r="Y603" s="59">
        <f t="shared" si="485"/>
        <v>-6.7050596462361167E-2</v>
      </c>
      <c r="AB603" s="59">
        <f t="shared" si="486"/>
        <v>0.2259113071743673</v>
      </c>
      <c r="AE603" s="59">
        <f t="shared" si="487"/>
        <v>-1.512532411408816E-2</v>
      </c>
      <c r="AH603" s="59">
        <f t="shared" si="488"/>
        <v>7.7369439071566737E-2</v>
      </c>
    </row>
    <row r="604" spans="1:34" x14ac:dyDescent="0.2">
      <c r="A604" s="10">
        <v>40909</v>
      </c>
      <c r="D604" s="59">
        <f t="shared" si="478"/>
        <v>-8.7384140061791973E-2</v>
      </c>
      <c r="G604" s="59">
        <f t="shared" si="490"/>
        <v>-0.10814867762687634</v>
      </c>
      <c r="J604" s="59">
        <f t="shared" si="489"/>
        <v>-9.1557330290929828E-2</v>
      </c>
      <c r="M604" s="59">
        <f t="shared" si="481"/>
        <v>-0.10071530758226037</v>
      </c>
      <c r="P604" s="59">
        <f t="shared" si="482"/>
        <v>2.27765726681128E-2</v>
      </c>
      <c r="S604" s="59">
        <f t="shared" si="483"/>
        <v>-0.13593823116518483</v>
      </c>
      <c r="V604" s="59">
        <f t="shared" si="484"/>
        <v>-2.6160337552742614E-2</v>
      </c>
      <c r="Y604" s="59">
        <f t="shared" si="485"/>
        <v>1.4895729890764648E-3</v>
      </c>
      <c r="AB604" s="59">
        <f t="shared" si="486"/>
        <v>0.26119778560644186</v>
      </c>
      <c r="AE604" s="59">
        <f t="shared" si="487"/>
        <v>1.2994350282485875E-2</v>
      </c>
      <c r="AH604" s="59">
        <f t="shared" si="488"/>
        <v>0.17676767676767677</v>
      </c>
    </row>
    <row r="605" spans="1:34" x14ac:dyDescent="0.2">
      <c r="A605" s="10">
        <v>40940</v>
      </c>
      <c r="D605" s="59">
        <f t="shared" si="478"/>
        <v>-1.8256980034688262E-2</v>
      </c>
      <c r="G605" s="59">
        <f t="shared" si="490"/>
        <v>2.6905051206387781E-2</v>
      </c>
      <c r="J605" s="59">
        <f t="shared" si="489"/>
        <v>6.7778180500181223E-2</v>
      </c>
      <c r="M605" s="59">
        <f t="shared" si="481"/>
        <v>-8.1486310299869625E-3</v>
      </c>
      <c r="P605" s="59">
        <f t="shared" si="482"/>
        <v>6.6386368665633986E-4</v>
      </c>
      <c r="S605" s="59">
        <f t="shared" si="483"/>
        <v>-6.428415776857703E-2</v>
      </c>
      <c r="V605" s="59">
        <f t="shared" si="484"/>
        <v>-1.3066202090592335E-2</v>
      </c>
      <c r="Y605" s="59">
        <f t="shared" si="485"/>
        <v>5.4140127388535034E-2</v>
      </c>
      <c r="AB605" s="59">
        <f t="shared" si="486"/>
        <v>0.220005182689816</v>
      </c>
      <c r="AE605" s="59">
        <f t="shared" si="487"/>
        <v>4.6553808948004836E-2</v>
      </c>
      <c r="AH605" s="59">
        <f t="shared" si="488"/>
        <v>0.16315789473684211</v>
      </c>
    </row>
    <row r="606" spans="1:34" x14ac:dyDescent="0.2">
      <c r="A606" s="10">
        <v>40969</v>
      </c>
      <c r="D606" s="59">
        <f t="shared" si="478"/>
        <v>2.1457737118771927E-2</v>
      </c>
      <c r="G606" s="59">
        <f t="shared" si="490"/>
        <v>4.8612604861260483E-2</v>
      </c>
      <c r="J606" s="59">
        <f t="shared" si="489"/>
        <v>-6.2210095497953616E-2</v>
      </c>
      <c r="M606" s="59">
        <f t="shared" si="481"/>
        <v>-4.7277936962750719E-2</v>
      </c>
      <c r="P606" s="59">
        <f t="shared" si="482"/>
        <v>0.13692162417374881</v>
      </c>
      <c r="S606" s="59">
        <f t="shared" si="483"/>
        <v>4.4233740396622152E-3</v>
      </c>
      <c r="V606" s="59">
        <f t="shared" si="484"/>
        <v>-0.17030896759608138</v>
      </c>
      <c r="Y606" s="59">
        <f t="shared" si="485"/>
        <v>-4.7686496694995278E-2</v>
      </c>
      <c r="AB606" s="59">
        <f t="shared" si="486"/>
        <v>0.28026739291903935</v>
      </c>
      <c r="AE606" s="59">
        <f t="shared" si="487"/>
        <v>-0.14141922496225465</v>
      </c>
      <c r="AH606" s="59">
        <f t="shared" si="488"/>
        <v>0.12373737373737374</v>
      </c>
    </row>
    <row r="607" spans="1:34" x14ac:dyDescent="0.2">
      <c r="A607" s="10">
        <v>41000</v>
      </c>
      <c r="D607" s="59">
        <f t="shared" si="478"/>
        <v>-1.5847892290431157E-2</v>
      </c>
      <c r="G607" s="59">
        <f t="shared" si="490"/>
        <v>4.4944726861938192E-2</v>
      </c>
      <c r="J607" s="59">
        <f t="shared" si="489"/>
        <v>-0.44949356693128933</v>
      </c>
      <c r="M607" s="59">
        <f t="shared" si="481"/>
        <v>-4.5246568378240974E-2</v>
      </c>
      <c r="P607" s="59">
        <f t="shared" si="482"/>
        <v>1.8094089264173704E-2</v>
      </c>
      <c r="S607" s="59">
        <f t="shared" si="483"/>
        <v>1.1779752288637587E-2</v>
      </c>
      <c r="V607" s="59">
        <f t="shared" si="484"/>
        <v>-0.18693877551020407</v>
      </c>
      <c r="Y607" s="59">
        <f t="shared" si="485"/>
        <v>-6.7276887871853541E-2</v>
      </c>
      <c r="AB607" s="59">
        <f t="shared" si="486"/>
        <v>0.15034642032332562</v>
      </c>
      <c r="AE607" s="59">
        <f t="shared" si="487"/>
        <v>-3.2734952481520592E-2</v>
      </c>
      <c r="AH607" s="59">
        <f t="shared" si="488"/>
        <v>-1.282051282051282E-2</v>
      </c>
    </row>
    <row r="608" spans="1:34" x14ac:dyDescent="0.2">
      <c r="A608" s="10">
        <v>41030</v>
      </c>
      <c r="D608" s="59">
        <f t="shared" si="478"/>
        <v>-5.2049687444760483E-2</v>
      </c>
      <c r="G608" s="59">
        <f t="shared" si="490"/>
        <v>2.420771286750668E-2</v>
      </c>
      <c r="J608" s="59">
        <f t="shared" si="489"/>
        <v>-0.45783132530120479</v>
      </c>
      <c r="M608" s="59">
        <f t="shared" si="481"/>
        <v>-0.1065989847715736</v>
      </c>
      <c r="P608" s="59">
        <f t="shared" si="482"/>
        <v>4.9659738826558766E-3</v>
      </c>
      <c r="S608" s="59">
        <f t="shared" si="483"/>
        <v>-5.7676857372404751E-2</v>
      </c>
      <c r="V608" s="59">
        <f t="shared" si="484"/>
        <v>-0.15639810426540285</v>
      </c>
      <c r="Y608" s="59">
        <f t="shared" si="485"/>
        <v>-0.17306088407005837</v>
      </c>
      <c r="AB608" s="59">
        <f t="shared" si="486"/>
        <v>0.22049898853674982</v>
      </c>
      <c r="AE608" s="59">
        <f t="shared" si="487"/>
        <v>-0.10244097639055623</v>
      </c>
      <c r="AH608" s="59">
        <f t="shared" si="488"/>
        <v>3.4155597722960153E-2</v>
      </c>
    </row>
    <row r="609" spans="1:34" x14ac:dyDescent="0.2">
      <c r="A609" s="10">
        <v>41061</v>
      </c>
      <c r="D609" s="59">
        <f t="shared" si="478"/>
        <v>-2.0201633364290022E-2</v>
      </c>
      <c r="G609" s="59">
        <f t="shared" si="490"/>
        <v>7.7921171956749219E-2</v>
      </c>
      <c r="J609" s="59">
        <f t="shared" si="489"/>
        <v>-0.50352994762013203</v>
      </c>
      <c r="M609" s="59">
        <f t="shared" si="481"/>
        <v>-2.5929397063417681E-2</v>
      </c>
      <c r="P609" s="59">
        <f t="shared" si="482"/>
        <v>-7.8878634859829364E-2</v>
      </c>
      <c r="S609" s="59">
        <f t="shared" si="483"/>
        <v>-1.3482343003801047E-3</v>
      </c>
      <c r="V609" s="59">
        <f t="shared" si="484"/>
        <v>-0.22540666150271108</v>
      </c>
      <c r="Y609" s="59">
        <f t="shared" si="485"/>
        <v>-0.13979289940828402</v>
      </c>
      <c r="AB609" s="59">
        <f t="shared" si="486"/>
        <v>6.9283139767721269E-2</v>
      </c>
      <c r="AE609" s="59">
        <f t="shared" si="487"/>
        <v>2.3495465787304205E-2</v>
      </c>
      <c r="AH609" s="59">
        <f t="shared" si="488"/>
        <v>-8.0133555926544239E-2</v>
      </c>
    </row>
    <row r="610" spans="1:34" x14ac:dyDescent="0.2">
      <c r="A610" s="10">
        <v>41091</v>
      </c>
      <c r="D610" s="59">
        <f t="shared" si="478"/>
        <v>9.3319842477270574E-3</v>
      </c>
      <c r="G610" s="59">
        <f t="shared" si="490"/>
        <v>0.23607954545454546</v>
      </c>
      <c r="J610" s="59">
        <f t="shared" si="489"/>
        <v>-0.48030657866723442</v>
      </c>
      <c r="M610" s="59">
        <f t="shared" si="481"/>
        <v>0.10225041534511403</v>
      </c>
      <c r="P610" s="59">
        <f t="shared" si="482"/>
        <v>-0.11388426696246996</v>
      </c>
      <c r="S610" s="59">
        <f t="shared" si="483"/>
        <v>2.3984123783548591E-3</v>
      </c>
      <c r="V610" s="59">
        <f t="shared" si="484"/>
        <v>1.588628762541806E-2</v>
      </c>
      <c r="Y610" s="59">
        <f t="shared" si="485"/>
        <v>-0.10610820244328098</v>
      </c>
      <c r="AB610" s="59">
        <f t="shared" si="486"/>
        <v>6.6942148760330583E-2</v>
      </c>
      <c r="AE610" s="59">
        <f t="shared" si="487"/>
        <v>-3.1326997536078843E-2</v>
      </c>
      <c r="AH610" s="59">
        <f t="shared" si="488"/>
        <v>-3.8397328881469114E-2</v>
      </c>
    </row>
    <row r="611" spans="1:34" x14ac:dyDescent="0.2">
      <c r="A611" s="10">
        <v>41122</v>
      </c>
      <c r="D611" s="59">
        <f t="shared" si="478"/>
        <v>-8.7678550690976666E-3</v>
      </c>
      <c r="G611" s="59">
        <f t="shared" si="490"/>
        <v>0.23391857121235055</v>
      </c>
      <c r="J611" s="59">
        <f t="shared" si="489"/>
        <v>-0.52511031729354907</v>
      </c>
      <c r="M611" s="59">
        <f t="shared" si="481"/>
        <v>2.3004244830891415E-2</v>
      </c>
      <c r="P611" s="59">
        <f t="shared" si="482"/>
        <v>5.4831288343558285E-2</v>
      </c>
      <c r="S611" s="59">
        <f t="shared" si="483"/>
        <v>-1.7375254582484723E-2</v>
      </c>
      <c r="V611" s="59">
        <f t="shared" si="484"/>
        <v>-0.17310549777117384</v>
      </c>
      <c r="Y611" s="59">
        <f t="shared" si="485"/>
        <v>3.0109145652992097E-3</v>
      </c>
      <c r="AB611" s="59">
        <f t="shared" si="486"/>
        <v>-2.6219288595526219E-2</v>
      </c>
      <c r="AE611" s="59">
        <f t="shared" si="487"/>
        <v>-2.3031969749054658E-2</v>
      </c>
      <c r="AH611" s="59">
        <f t="shared" si="488"/>
        <v>-0.2801857585139319</v>
      </c>
    </row>
    <row r="612" spans="1:34" x14ac:dyDescent="0.2">
      <c r="A612" s="10">
        <v>41153</v>
      </c>
      <c r="D612" s="59">
        <f t="shared" si="478"/>
        <v>1.1897886103731084E-2</v>
      </c>
      <c r="G612" s="59">
        <f t="shared" si="490"/>
        <v>0.34861753419265967</v>
      </c>
      <c r="J612" s="59">
        <f t="shared" si="489"/>
        <v>-0.42839414246711344</v>
      </c>
      <c r="M612" s="59">
        <f t="shared" si="481"/>
        <v>-0.14995313964386128</v>
      </c>
      <c r="P612" s="59">
        <f t="shared" si="482"/>
        <v>-8.0728627613330575E-3</v>
      </c>
      <c r="S612" s="59">
        <f t="shared" si="483"/>
        <v>2.4357838795394153E-2</v>
      </c>
      <c r="V612" s="59">
        <f t="shared" si="484"/>
        <v>-0.14397496087636932</v>
      </c>
      <c r="Y612" s="59">
        <f t="shared" si="485"/>
        <v>-0.14827856025039124</v>
      </c>
      <c r="AB612" s="59">
        <f t="shared" si="486"/>
        <v>-5.3847660074407673E-2</v>
      </c>
      <c r="AE612" s="59">
        <f t="shared" si="487"/>
        <v>-0.10298000754432289</v>
      </c>
      <c r="AH612" s="59">
        <f t="shared" si="488"/>
        <v>-0.28822495606326887</v>
      </c>
    </row>
    <row r="613" spans="1:34" x14ac:dyDescent="0.2">
      <c r="A613" s="10">
        <v>41183</v>
      </c>
      <c r="D613" s="59">
        <f t="shared" si="478"/>
        <v>1.9137043727207662E-2</v>
      </c>
      <c r="G613" s="59">
        <f t="shared" si="490"/>
        <v>0.1850663062758679</v>
      </c>
      <c r="J613" s="59">
        <f t="shared" si="489"/>
        <v>-0.43697930663800055</v>
      </c>
      <c r="M613" s="59">
        <f t="shared" si="481"/>
        <v>0.17634908339788277</v>
      </c>
      <c r="P613" s="59">
        <f t="shared" si="482"/>
        <v>4.2808219178082189E-2</v>
      </c>
      <c r="S613" s="59">
        <f t="shared" si="483"/>
        <v>4.6102819237147596E-2</v>
      </c>
      <c r="V613" s="59">
        <f t="shared" si="484"/>
        <v>-4.6475600309837332E-3</v>
      </c>
      <c r="Y613" s="59">
        <f t="shared" si="485"/>
        <v>-0.17955488494907582</v>
      </c>
      <c r="AB613" s="59">
        <f t="shared" si="486"/>
        <v>-6.3807712260072633E-2</v>
      </c>
      <c r="AE613" s="59">
        <f t="shared" si="487"/>
        <v>-0.14959412446849632</v>
      </c>
      <c r="AH613" s="59">
        <f t="shared" si="488"/>
        <v>-0.14756944444444445</v>
      </c>
    </row>
    <row r="614" spans="1:34" x14ac:dyDescent="0.2">
      <c r="A614" s="10">
        <v>41214</v>
      </c>
      <c r="D614" s="59">
        <f t="shared" si="478"/>
        <v>7.4189374949462277E-3</v>
      </c>
      <c r="G614" s="59">
        <f t="shared" si="490"/>
        <v>0.16927020748217575</v>
      </c>
      <c r="J614" s="59">
        <f t="shared" si="489"/>
        <v>-0.50929899856938488</v>
      </c>
      <c r="M614" s="59">
        <f t="shared" si="481"/>
        <v>4.4129891756869273E-2</v>
      </c>
      <c r="P614" s="59">
        <f t="shared" si="482"/>
        <v>-0.17747193045997828</v>
      </c>
      <c r="S614" s="59">
        <f t="shared" si="483"/>
        <v>0.12485939257592801</v>
      </c>
      <c r="V614" s="59">
        <f t="shared" si="484"/>
        <v>7.2782410917361637E-2</v>
      </c>
      <c r="Y614" s="59">
        <f t="shared" si="485"/>
        <v>-6.3628158844765345E-2</v>
      </c>
      <c r="AB614" s="59">
        <f t="shared" si="486"/>
        <v>-0.11718477121900105</v>
      </c>
      <c r="AE614" s="59">
        <f t="shared" si="487"/>
        <v>6.4953271028037385E-2</v>
      </c>
      <c r="AH614" s="59">
        <f t="shared" si="488"/>
        <v>-0.23552123552123552</v>
      </c>
    </row>
    <row r="615" spans="1:34" x14ac:dyDescent="0.2">
      <c r="A615" s="10">
        <v>41244</v>
      </c>
      <c r="D615" s="59">
        <f t="shared" si="478"/>
        <v>2.8530690411954652E-2</v>
      </c>
      <c r="G615" s="59">
        <f t="shared" si="490"/>
        <v>0.37690082338105479</v>
      </c>
      <c r="J615" s="59">
        <f t="shared" si="489"/>
        <v>-0.5</v>
      </c>
      <c r="M615" s="59">
        <f t="shared" si="481"/>
        <v>0.1459832134292566</v>
      </c>
      <c r="P615" s="59">
        <f t="shared" si="482"/>
        <v>-0.1174315464712688</v>
      </c>
      <c r="S615" s="59">
        <f t="shared" si="483"/>
        <v>-4.4638721630384438E-2</v>
      </c>
      <c r="V615" s="59">
        <f t="shared" si="484"/>
        <v>0.56841216216216217</v>
      </c>
      <c r="Y615" s="59">
        <f t="shared" si="485"/>
        <v>-8.7301587301587297E-2</v>
      </c>
      <c r="AB615" s="59">
        <f t="shared" si="486"/>
        <v>3.7878787878787879E-4</v>
      </c>
      <c r="AE615" s="59">
        <f t="shared" si="487"/>
        <v>-2.0623080298376482E-2</v>
      </c>
      <c r="AH615" s="59">
        <f t="shared" si="488"/>
        <v>-0.17055655296229802</v>
      </c>
    </row>
    <row r="616" spans="1:34" x14ac:dyDescent="0.2">
      <c r="A616" s="10">
        <v>41275</v>
      </c>
      <c r="D616" s="59">
        <f t="shared" si="478"/>
        <v>9.0659030638153809E-2</v>
      </c>
      <c r="G616" s="59">
        <f t="shared" si="490"/>
        <v>0.23282840426384546</v>
      </c>
      <c r="J616" s="59">
        <f t="shared" si="489"/>
        <v>-0.49199372056514912</v>
      </c>
      <c r="M616" s="59">
        <f t="shared" si="481"/>
        <v>8.3359847279669108E-2</v>
      </c>
      <c r="P616" s="59">
        <f t="shared" si="482"/>
        <v>-0.11028632025450689</v>
      </c>
      <c r="S616" s="59">
        <f t="shared" si="483"/>
        <v>0.15894936366098023</v>
      </c>
      <c r="V616" s="59">
        <f t="shared" si="484"/>
        <v>0.34142114384748701</v>
      </c>
      <c r="Y616" s="59">
        <f t="shared" si="485"/>
        <v>-0.1517104610808131</v>
      </c>
      <c r="AB616" s="59">
        <f t="shared" si="486"/>
        <v>-8.4397446129289705E-2</v>
      </c>
      <c r="AE616" s="59">
        <f t="shared" si="487"/>
        <v>-5.8003346346904627E-2</v>
      </c>
      <c r="AH616" s="59">
        <f t="shared" si="488"/>
        <v>-0.18025751072961374</v>
      </c>
    </row>
    <row r="617" spans="1:34" x14ac:dyDescent="0.2">
      <c r="A617" s="10">
        <v>41306</v>
      </c>
      <c r="D617" s="59">
        <f t="shared" si="478"/>
        <v>0.11006468923927049</v>
      </c>
      <c r="G617" s="59">
        <f t="shared" si="490"/>
        <v>0.25701487491548342</v>
      </c>
      <c r="J617" s="59">
        <f t="shared" si="489"/>
        <v>-0.46911065852002715</v>
      </c>
      <c r="M617" s="59">
        <f t="shared" si="481"/>
        <v>9.1357213276372001E-2</v>
      </c>
      <c r="P617" s="59">
        <f t="shared" si="482"/>
        <v>-7.4524546660769575E-2</v>
      </c>
      <c r="S617" s="59">
        <f t="shared" si="483"/>
        <v>0.16180717279925477</v>
      </c>
      <c r="V617" s="59">
        <f t="shared" si="484"/>
        <v>0.42188879082082964</v>
      </c>
      <c r="Y617" s="59">
        <f t="shared" si="485"/>
        <v>-0.11127895266868076</v>
      </c>
      <c r="AB617" s="59">
        <f t="shared" si="486"/>
        <v>-0.10237892948173322</v>
      </c>
      <c r="AE617" s="59">
        <f t="shared" si="487"/>
        <v>1.0398613518197574E-2</v>
      </c>
      <c r="AH617" s="59">
        <f t="shared" si="488"/>
        <v>-0.1244343891402715</v>
      </c>
    </row>
    <row r="618" spans="1:34" x14ac:dyDescent="0.2">
      <c r="A618" s="10">
        <v>41334</v>
      </c>
      <c r="D618" s="59">
        <f t="shared" si="478"/>
        <v>6.0641228532911318E-2</v>
      </c>
      <c r="G618" s="59">
        <f t="shared" si="490"/>
        <v>0.25613675213675213</v>
      </c>
      <c r="J618" s="59">
        <f t="shared" si="489"/>
        <v>-0.46086703520512073</v>
      </c>
      <c r="M618" s="59">
        <f t="shared" si="481"/>
        <v>7.2180451127819553E-2</v>
      </c>
      <c r="P618" s="59">
        <f t="shared" si="482"/>
        <v>-0.19651162790697674</v>
      </c>
      <c r="S618" s="59">
        <f t="shared" si="483"/>
        <v>6.7617683003919252E-2</v>
      </c>
      <c r="V618" s="59">
        <f t="shared" si="484"/>
        <v>0.75749318801089915</v>
      </c>
      <c r="Y618" s="59">
        <f t="shared" si="485"/>
        <v>-4.9578582052553298E-2</v>
      </c>
      <c r="AB618" s="59">
        <f t="shared" si="486"/>
        <v>-3.1715335525043513E-2</v>
      </c>
      <c r="AE618" s="59">
        <f t="shared" si="487"/>
        <v>0.16354044548651817</v>
      </c>
      <c r="AH618" s="59">
        <f t="shared" si="488"/>
        <v>-0.23370786516853934</v>
      </c>
    </row>
    <row r="619" spans="1:34" x14ac:dyDescent="0.2">
      <c r="A619" s="10">
        <v>41365</v>
      </c>
      <c r="D619" s="59">
        <f t="shared" ref="D619:D639" si="491">+SUM(D404-D392)/D392</f>
        <v>8.5788155778587574E-2</v>
      </c>
      <c r="G619" s="59">
        <f t="shared" si="490"/>
        <v>0.26231660231660231</v>
      </c>
      <c r="J619" s="59">
        <f t="shared" si="489"/>
        <v>-0.16459472899055197</v>
      </c>
      <c r="M619" s="59">
        <f t="shared" ref="M619:M639" si="492">+SUM(M404-M392)/M392</f>
        <v>-3.1150159744408944E-2</v>
      </c>
      <c r="P619" s="59">
        <f t="shared" ref="P619:P639" si="493">+SUM(P404-P392)/P392</f>
        <v>-4.4826224328593997E-2</v>
      </c>
      <c r="S619" s="59">
        <f t="shared" ref="S619:S639" si="494">+SUM(S404-S392)/S392</f>
        <v>4.7435300379216283E-2</v>
      </c>
      <c r="V619" s="59">
        <f t="shared" ref="V619:V639" si="495">+SUM(V404-V392)/V392</f>
        <v>0.85943775100401609</v>
      </c>
      <c r="Y619" s="59">
        <f t="shared" ref="Y619:Y639" si="496">+SUM(Y404-Y392)/Y392</f>
        <v>-7.6545632973503433E-2</v>
      </c>
      <c r="AB619" s="59">
        <f t="shared" ref="AB619:AB639" si="497">+SUM(AB404-AB392)/AB392</f>
        <v>-5.2198353744228069E-3</v>
      </c>
      <c r="AE619" s="59">
        <f t="shared" ref="AE619:AE639" si="498">+SUM(AE404-AE392)/AE392</f>
        <v>0.1064410480349345</v>
      </c>
      <c r="AH619" s="59">
        <f t="shared" ref="AH619:AH639" si="499">+SUM(AH404-AH392)/AH392</f>
        <v>-0.19480519480519481</v>
      </c>
    </row>
    <row r="620" spans="1:34" x14ac:dyDescent="0.2">
      <c r="A620" s="10">
        <v>41395</v>
      </c>
      <c r="D620" s="59">
        <f t="shared" si="491"/>
        <v>0.12488557382607221</v>
      </c>
      <c r="G620" s="59">
        <f t="shared" si="490"/>
        <v>0.30055174470623325</v>
      </c>
      <c r="J620" s="59">
        <f t="shared" si="489"/>
        <v>-3.3333333333333333E-2</v>
      </c>
      <c r="M620" s="59">
        <f t="shared" si="492"/>
        <v>0.13204545454545455</v>
      </c>
      <c r="P620" s="59">
        <f t="shared" si="493"/>
        <v>-0.21687408491947291</v>
      </c>
      <c r="S620" s="59">
        <f t="shared" si="494"/>
        <v>0.15086380973749158</v>
      </c>
      <c r="V620" s="59">
        <f t="shared" si="495"/>
        <v>0.7949438202247191</v>
      </c>
      <c r="Y620" s="59">
        <f t="shared" si="496"/>
        <v>0.15380736258194655</v>
      </c>
      <c r="AB620" s="59">
        <f t="shared" si="497"/>
        <v>-0.12173112338858195</v>
      </c>
      <c r="AE620" s="59">
        <f t="shared" si="498"/>
        <v>0.11056620597414177</v>
      </c>
      <c r="AH620" s="59">
        <f t="shared" si="499"/>
        <v>-0.16697247706422019</v>
      </c>
    </row>
    <row r="621" spans="1:34" x14ac:dyDescent="0.2">
      <c r="A621" s="10">
        <v>41426</v>
      </c>
      <c r="D621" s="59">
        <f t="shared" si="491"/>
        <v>5.527814964284667E-2</v>
      </c>
      <c r="G621" s="59">
        <f t="shared" si="490"/>
        <v>0.11331866425058244</v>
      </c>
      <c r="J621" s="59">
        <f t="shared" si="489"/>
        <v>-4.2201834862385323E-2</v>
      </c>
      <c r="M621" s="59">
        <f t="shared" si="492"/>
        <v>0.18393200769724183</v>
      </c>
      <c r="P621" s="59">
        <f t="shared" si="493"/>
        <v>-0.16994328922495275</v>
      </c>
      <c r="S621" s="59">
        <f t="shared" si="494"/>
        <v>4.0160054652808273E-2</v>
      </c>
      <c r="V621" s="59">
        <f t="shared" si="495"/>
        <v>1.1100000000000001</v>
      </c>
      <c r="Y621" s="59">
        <f t="shared" si="496"/>
        <v>0.20593293207222699</v>
      </c>
      <c r="AB621" s="59">
        <f t="shared" si="497"/>
        <v>-0.15767790262172285</v>
      </c>
      <c r="AE621" s="59">
        <f t="shared" si="498"/>
        <v>0.20821586790173177</v>
      </c>
      <c r="AH621" s="59">
        <f t="shared" si="499"/>
        <v>3.0852994555353903E-2</v>
      </c>
    </row>
    <row r="622" spans="1:34" x14ac:dyDescent="0.2">
      <c r="A622" s="10">
        <v>41456</v>
      </c>
      <c r="D622" s="59">
        <f t="shared" si="491"/>
        <v>1.8794308339162982E-2</v>
      </c>
      <c r="G622" s="59">
        <f t="shared" si="490"/>
        <v>-1.6088255573431395E-2</v>
      </c>
      <c r="J622" s="59">
        <f t="shared" si="489"/>
        <v>-0.11142974190905366</v>
      </c>
      <c r="M622" s="59">
        <f t="shared" si="492"/>
        <v>0.18059742395176762</v>
      </c>
      <c r="P622" s="59">
        <f t="shared" si="493"/>
        <v>-0.1185061548090966</v>
      </c>
      <c r="S622" s="59">
        <f t="shared" si="494"/>
        <v>1.2863268222963315E-2</v>
      </c>
      <c r="V622" s="59">
        <f t="shared" si="495"/>
        <v>0.71769547325102878</v>
      </c>
      <c r="Y622" s="59">
        <f t="shared" si="496"/>
        <v>0.15501757126122609</v>
      </c>
      <c r="AB622" s="59">
        <f t="shared" si="497"/>
        <v>-0.13458559256390396</v>
      </c>
      <c r="AE622" s="59">
        <f t="shared" si="498"/>
        <v>0.17696220930232559</v>
      </c>
      <c r="AH622" s="59">
        <f t="shared" si="499"/>
        <v>0.22916666666666666</v>
      </c>
    </row>
    <row r="623" spans="1:34" x14ac:dyDescent="0.2">
      <c r="A623" s="10">
        <v>41487</v>
      </c>
      <c r="D623" s="59">
        <f t="shared" si="491"/>
        <v>3.8925663405775877E-2</v>
      </c>
      <c r="G623" s="59">
        <f t="shared" si="490"/>
        <v>-3.0665440049064702E-3</v>
      </c>
      <c r="J623" s="59">
        <f t="shared" si="489"/>
        <v>-8.4070796460176997E-2</v>
      </c>
      <c r="M623" s="59">
        <f t="shared" si="492"/>
        <v>3.0919555615044839E-2</v>
      </c>
      <c r="P623" s="59">
        <f t="shared" si="493"/>
        <v>-0.16030534351145037</v>
      </c>
      <c r="S623" s="59">
        <f t="shared" si="494"/>
        <v>6.1014314398600944E-2</v>
      </c>
      <c r="V623" s="59">
        <f t="shared" si="495"/>
        <v>1.045822102425876</v>
      </c>
      <c r="Y623" s="59">
        <f t="shared" si="496"/>
        <v>4.0900562851782361E-2</v>
      </c>
      <c r="AB623" s="59">
        <f t="shared" si="497"/>
        <v>-0.21559028431557145</v>
      </c>
      <c r="AE623" s="59">
        <f t="shared" si="498"/>
        <v>0.10204081632653061</v>
      </c>
      <c r="AH623" s="59">
        <f t="shared" si="499"/>
        <v>0.29462365591397849</v>
      </c>
    </row>
    <row r="624" spans="1:34" x14ac:dyDescent="0.2">
      <c r="A624" s="10">
        <v>41518</v>
      </c>
      <c r="D624" s="59">
        <f t="shared" si="491"/>
        <v>-8.0012453300124537E-3</v>
      </c>
      <c r="G624" s="59">
        <f t="shared" si="490"/>
        <v>3.3707865168539325E-2</v>
      </c>
      <c r="J624" s="59">
        <f t="shared" si="489"/>
        <v>-0.19713417281806339</v>
      </c>
      <c r="M624" s="59">
        <f t="shared" si="492"/>
        <v>0.16979051819184124</v>
      </c>
      <c r="P624" s="59">
        <f t="shared" si="493"/>
        <v>-0.11936560934891485</v>
      </c>
      <c r="S624" s="59">
        <f t="shared" si="494"/>
        <v>-2.7387009877282251E-2</v>
      </c>
      <c r="V624" s="59">
        <f t="shared" si="495"/>
        <v>1.1115173674588665</v>
      </c>
      <c r="Y624" s="59">
        <f t="shared" si="496"/>
        <v>7.6711070280202118E-2</v>
      </c>
      <c r="AB624" s="59">
        <f t="shared" si="497"/>
        <v>-0.1810844370860927</v>
      </c>
      <c r="AE624" s="59">
        <f t="shared" si="498"/>
        <v>2.943650126156434E-2</v>
      </c>
      <c r="AH624" s="59">
        <f t="shared" si="499"/>
        <v>0.2271604938271605</v>
      </c>
    </row>
    <row r="625" spans="1:34" x14ac:dyDescent="0.2">
      <c r="A625" s="10">
        <v>41548</v>
      </c>
      <c r="D625" s="59">
        <f t="shared" si="491"/>
        <v>2.2539921411253241E-2</v>
      </c>
      <c r="G625" s="59">
        <f t="shared" si="490"/>
        <v>6.0798289379900214E-2</v>
      </c>
      <c r="J625" s="59">
        <f t="shared" si="489"/>
        <v>-6.0620525059665871E-2</v>
      </c>
      <c r="M625" s="59">
        <f t="shared" si="492"/>
        <v>-1.141352063213345E-2</v>
      </c>
      <c r="P625" s="59">
        <f t="shared" si="493"/>
        <v>-0.20744389709906952</v>
      </c>
      <c r="S625" s="59">
        <f t="shared" si="494"/>
        <v>7.3783857233445063E-2</v>
      </c>
      <c r="V625" s="59">
        <f t="shared" si="495"/>
        <v>0.72918287937743187</v>
      </c>
      <c r="Y625" s="59">
        <f t="shared" si="496"/>
        <v>0.12689655172413794</v>
      </c>
      <c r="AB625" s="59">
        <f t="shared" si="497"/>
        <v>-0.2185075729589952</v>
      </c>
      <c r="AE625" s="59">
        <f t="shared" si="498"/>
        <v>5.4545454545454543E-2</v>
      </c>
      <c r="AH625" s="59">
        <f t="shared" si="499"/>
        <v>6.5173116089613028E-2</v>
      </c>
    </row>
    <row r="626" spans="1:34" x14ac:dyDescent="0.2">
      <c r="A626" s="10">
        <v>41579</v>
      </c>
      <c r="D626" s="59">
        <f t="shared" si="491"/>
        <v>1.2541386575699809E-2</v>
      </c>
      <c r="G626" s="59">
        <f t="shared" si="490"/>
        <v>7.7075911208550285E-2</v>
      </c>
      <c r="J626" s="59">
        <f t="shared" si="489"/>
        <v>-8.3965014577259481E-2</v>
      </c>
      <c r="M626" s="59">
        <f t="shared" si="492"/>
        <v>0.10978203083466241</v>
      </c>
      <c r="P626" s="59">
        <f t="shared" si="493"/>
        <v>-6.3848524878907964E-2</v>
      </c>
      <c r="S626" s="59">
        <f t="shared" si="494"/>
        <v>3.0357142857142857E-2</v>
      </c>
      <c r="V626" s="59">
        <f t="shared" si="495"/>
        <v>0.415547703180212</v>
      </c>
      <c r="Y626" s="59">
        <f t="shared" si="496"/>
        <v>-8.91566265060241E-2</v>
      </c>
      <c r="AB626" s="59">
        <f t="shared" si="497"/>
        <v>-0.19901088031651828</v>
      </c>
      <c r="AE626" s="59">
        <f t="shared" si="498"/>
        <v>-0.14918824045634049</v>
      </c>
      <c r="AH626" s="59">
        <f t="shared" si="499"/>
        <v>9.8484848484848481E-2</v>
      </c>
    </row>
    <row r="627" spans="1:34" x14ac:dyDescent="0.2">
      <c r="A627" s="10">
        <v>41609</v>
      </c>
      <c r="D627" s="59">
        <f t="shared" si="491"/>
        <v>6.9450107369050537E-2</v>
      </c>
      <c r="G627" s="59">
        <f t="shared" si="490"/>
        <v>2.8014222605322703E-3</v>
      </c>
      <c r="J627" s="59">
        <f t="shared" si="489"/>
        <v>-0.24430157802454705</v>
      </c>
      <c r="M627" s="59">
        <f t="shared" si="492"/>
        <v>0.21266021449123726</v>
      </c>
      <c r="P627" s="59">
        <f t="shared" si="493"/>
        <v>-2.9276818876993665E-2</v>
      </c>
      <c r="S627" s="59">
        <f t="shared" si="494"/>
        <v>0.13835525119689715</v>
      </c>
      <c r="V627" s="59">
        <f t="shared" si="495"/>
        <v>0.18901453957996769</v>
      </c>
      <c r="Y627" s="59">
        <f t="shared" si="496"/>
        <v>7.5845410628019319E-2</v>
      </c>
      <c r="AB627" s="59">
        <f t="shared" si="497"/>
        <v>-9.2957213176826953E-2</v>
      </c>
      <c r="AE627" s="59">
        <f t="shared" si="498"/>
        <v>0.11603942652329749</v>
      </c>
      <c r="AH627" s="59">
        <f t="shared" si="499"/>
        <v>-9.7402597402597407E-2</v>
      </c>
    </row>
    <row r="628" spans="1:34" x14ac:dyDescent="0.2">
      <c r="A628" s="10">
        <v>41640</v>
      </c>
      <c r="D628" s="59">
        <f t="shared" si="491"/>
        <v>4.0132438339864719E-2</v>
      </c>
      <c r="G628" s="59">
        <f t="shared" si="490"/>
        <v>-4.5442725263294757E-2</v>
      </c>
      <c r="J628" s="59">
        <f t="shared" si="489"/>
        <v>-0.33868974042027195</v>
      </c>
      <c r="M628" s="59">
        <f t="shared" si="492"/>
        <v>2.9368575624082231E-2</v>
      </c>
      <c r="P628" s="59">
        <f t="shared" si="493"/>
        <v>-5.5542312276519665E-2</v>
      </c>
      <c r="S628" s="59">
        <f t="shared" si="494"/>
        <v>0.13098130841121494</v>
      </c>
      <c r="V628" s="59">
        <f t="shared" si="495"/>
        <v>0.19121447028423771</v>
      </c>
      <c r="Y628" s="59">
        <f t="shared" si="496"/>
        <v>-0.16598480420806547</v>
      </c>
      <c r="AB628" s="59">
        <f t="shared" si="497"/>
        <v>-0.17302244497711919</v>
      </c>
      <c r="AE628" s="59">
        <f t="shared" si="498"/>
        <v>-0.14328004736530492</v>
      </c>
      <c r="AH628" s="59">
        <f t="shared" si="499"/>
        <v>-0.25916230366492149</v>
      </c>
    </row>
    <row r="629" spans="1:34" x14ac:dyDescent="0.2">
      <c r="A629" s="10">
        <v>41671</v>
      </c>
      <c r="D629" s="59">
        <f t="shared" si="491"/>
        <v>2.2280989362084027E-2</v>
      </c>
      <c r="G629" s="59">
        <f t="shared" si="490"/>
        <v>-5.9839978484502121E-2</v>
      </c>
      <c r="J629" s="59">
        <f t="shared" si="489"/>
        <v>-0.42263427109974422</v>
      </c>
      <c r="M629" s="59">
        <f t="shared" si="492"/>
        <v>-4.8479373682625712E-2</v>
      </c>
      <c r="P629" s="59">
        <f t="shared" si="493"/>
        <v>-9.0800477897252097E-2</v>
      </c>
      <c r="S629" s="59">
        <f t="shared" si="494"/>
        <v>0.11457665169980757</v>
      </c>
      <c r="V629" s="59">
        <f t="shared" si="495"/>
        <v>-6.8280571073867161E-3</v>
      </c>
      <c r="Y629" s="59">
        <f t="shared" si="496"/>
        <v>-0.31954674220963175</v>
      </c>
      <c r="AB629" s="59">
        <f t="shared" si="497"/>
        <v>-0.1171320397539044</v>
      </c>
      <c r="AE629" s="59">
        <f t="shared" si="498"/>
        <v>-0.27901658090337333</v>
      </c>
      <c r="AH629" s="59">
        <f t="shared" si="499"/>
        <v>-0.52713178294573648</v>
      </c>
    </row>
    <row r="630" spans="1:34" x14ac:dyDescent="0.2">
      <c r="A630" s="10">
        <v>41699</v>
      </c>
      <c r="D630" s="59">
        <f t="shared" si="491"/>
        <v>7.8847896726275998E-2</v>
      </c>
      <c r="G630" s="59">
        <f t="shared" si="490"/>
        <v>-1.5078112242120734E-2</v>
      </c>
      <c r="J630" s="59">
        <f t="shared" si="489"/>
        <v>-0.55315704263356724</v>
      </c>
      <c r="M630" s="59">
        <f t="shared" si="492"/>
        <v>0.13323983169705469</v>
      </c>
      <c r="P630" s="59">
        <f t="shared" si="493"/>
        <v>-0.15319412859210255</v>
      </c>
      <c r="S630" s="59">
        <f t="shared" si="494"/>
        <v>0.22160380523812342</v>
      </c>
      <c r="V630" s="59">
        <f t="shared" si="495"/>
        <v>2.2222222222222223E-2</v>
      </c>
      <c r="Y630" s="59">
        <f t="shared" si="496"/>
        <v>-0.38967136150234744</v>
      </c>
      <c r="AB630" s="59">
        <f t="shared" si="497"/>
        <v>-0.20111843419213102</v>
      </c>
      <c r="AE630" s="59">
        <f t="shared" si="498"/>
        <v>-0.29874055415617129</v>
      </c>
      <c r="AH630" s="59">
        <f t="shared" si="499"/>
        <v>-0.65102639296187681</v>
      </c>
    </row>
    <row r="631" spans="1:34" x14ac:dyDescent="0.2">
      <c r="A631" s="10">
        <v>41730</v>
      </c>
      <c r="D631" s="59">
        <f t="shared" si="491"/>
        <v>-4.9592200243742383E-2</v>
      </c>
      <c r="G631" s="59">
        <f t="shared" si="490"/>
        <v>5.6279439652535635E-3</v>
      </c>
      <c r="J631" s="59">
        <f t="shared" si="489"/>
        <v>-0.64464285714285718</v>
      </c>
      <c r="M631" s="59">
        <f t="shared" si="492"/>
        <v>0.17010167628469361</v>
      </c>
      <c r="P631" s="59">
        <f t="shared" si="493"/>
        <v>-4.2795120942733099E-2</v>
      </c>
      <c r="S631" s="59">
        <f t="shared" si="494"/>
        <v>-1.4481707317073171E-2</v>
      </c>
      <c r="V631" s="59">
        <f t="shared" si="495"/>
        <v>-1.511879049676026E-2</v>
      </c>
      <c r="Y631" s="59">
        <f t="shared" si="496"/>
        <v>-0.30818278427205104</v>
      </c>
      <c r="AB631" s="59">
        <f t="shared" si="497"/>
        <v>-0.10494450050454086</v>
      </c>
      <c r="AE631" s="59">
        <f t="shared" si="498"/>
        <v>-0.20769610261470153</v>
      </c>
      <c r="AH631" s="59">
        <f t="shared" si="499"/>
        <v>-0.7768817204301075</v>
      </c>
    </row>
    <row r="632" spans="1:34" x14ac:dyDescent="0.2">
      <c r="A632" s="10">
        <v>41760</v>
      </c>
      <c r="D632" s="59">
        <f t="shared" si="491"/>
        <v>-7.8213300782133E-3</v>
      </c>
      <c r="G632" s="59">
        <f t="shared" si="490"/>
        <v>6.9942097116321737E-3</v>
      </c>
      <c r="J632" s="59">
        <f t="shared" si="489"/>
        <v>-0.6795977011494253</v>
      </c>
      <c r="M632" s="59">
        <f t="shared" si="492"/>
        <v>3.4129692832764505E-3</v>
      </c>
      <c r="P632" s="59">
        <f t="shared" si="493"/>
        <v>1.5891563449404067E-2</v>
      </c>
      <c r="S632" s="59">
        <f t="shared" si="494"/>
        <v>0.11510118142472804</v>
      </c>
      <c r="V632" s="59">
        <f t="shared" si="495"/>
        <v>9.4418362023995825E-2</v>
      </c>
      <c r="Y632" s="59">
        <f t="shared" si="496"/>
        <v>-0.38330419580419578</v>
      </c>
      <c r="AB632" s="59">
        <f t="shared" si="497"/>
        <v>-0.12266722583350807</v>
      </c>
      <c r="AE632" s="59">
        <f t="shared" si="498"/>
        <v>-0.27498996386993174</v>
      </c>
      <c r="AH632" s="59">
        <f t="shared" si="499"/>
        <v>-0.64537444933920707</v>
      </c>
    </row>
    <row r="633" spans="1:34" x14ac:dyDescent="0.2">
      <c r="A633" s="10">
        <v>41791</v>
      </c>
      <c r="D633" s="59">
        <f t="shared" si="491"/>
        <v>4.9817582458284722E-2</v>
      </c>
      <c r="G633" s="59">
        <f t="shared" si="490"/>
        <v>0.11102714642794861</v>
      </c>
      <c r="J633" s="59">
        <f t="shared" si="489"/>
        <v>-0.68055555555555558</v>
      </c>
      <c r="M633" s="59">
        <f t="shared" si="492"/>
        <v>5.3772179330895301E-2</v>
      </c>
      <c r="P633" s="59">
        <f t="shared" si="493"/>
        <v>-2.7784103848781598E-2</v>
      </c>
      <c r="S633" s="59">
        <f t="shared" si="494"/>
        <v>0.1090417213986364</v>
      </c>
      <c r="V633" s="59">
        <f t="shared" si="495"/>
        <v>2.2274881516587679E-2</v>
      </c>
      <c r="Y633" s="59">
        <f t="shared" si="496"/>
        <v>-0.33083778966131905</v>
      </c>
      <c r="AB633" s="59">
        <f t="shared" si="497"/>
        <v>-0.10671409515340151</v>
      </c>
      <c r="AE633" s="59">
        <f t="shared" si="498"/>
        <v>-0.22933333333333333</v>
      </c>
      <c r="AH633" s="59">
        <f t="shared" si="499"/>
        <v>-0.54225352112676062</v>
      </c>
    </row>
    <row r="634" spans="1:34" x14ac:dyDescent="0.2">
      <c r="A634" s="10">
        <v>41821</v>
      </c>
      <c r="D634" s="59">
        <f t="shared" si="491"/>
        <v>-4.7287013768449364E-3</v>
      </c>
      <c r="G634" s="59">
        <f t="shared" si="490"/>
        <v>7.5858444288717589E-2</v>
      </c>
      <c r="J634" s="59">
        <f t="shared" si="489"/>
        <v>-0.69432918395573995</v>
      </c>
      <c r="M634" s="59">
        <f t="shared" si="492"/>
        <v>-7.7994428969359333E-2</v>
      </c>
      <c r="P634" s="59">
        <f t="shared" si="493"/>
        <v>-5.2071005917159767E-3</v>
      </c>
      <c r="S634" s="59">
        <f t="shared" si="494"/>
        <v>2.6737744329465872E-2</v>
      </c>
      <c r="V634" s="59">
        <f t="shared" si="495"/>
        <v>0.12074748442740776</v>
      </c>
      <c r="Y634" s="59">
        <f t="shared" si="496"/>
        <v>-0.37085868830290736</v>
      </c>
      <c r="AB634" s="59">
        <f t="shared" si="497"/>
        <v>-1.4992168270306557E-2</v>
      </c>
      <c r="AE634" s="59">
        <f t="shared" si="498"/>
        <v>-0.29422661315220749</v>
      </c>
      <c r="AH634" s="59">
        <f t="shared" si="499"/>
        <v>-0.64971751412429379</v>
      </c>
    </row>
    <row r="635" spans="1:34" x14ac:dyDescent="0.2">
      <c r="A635" s="10">
        <v>41852</v>
      </c>
      <c r="D635" s="59">
        <f t="shared" si="491"/>
        <v>4.0807983986918895E-3</v>
      </c>
      <c r="G635" s="59">
        <f t="shared" si="490"/>
        <v>5.229160258382036E-2</v>
      </c>
      <c r="J635" s="59">
        <f t="shared" si="489"/>
        <v>-0.62318840579710144</v>
      </c>
      <c r="M635" s="59">
        <f t="shared" si="492"/>
        <v>2.4668917164372889E-2</v>
      </c>
      <c r="P635" s="59">
        <f t="shared" si="493"/>
        <v>3.0303030303030304E-2</v>
      </c>
      <c r="S635" s="59">
        <f t="shared" si="494"/>
        <v>4.287487536373441E-2</v>
      </c>
      <c r="V635" s="59">
        <f t="shared" si="495"/>
        <v>8.3443126921387799E-3</v>
      </c>
      <c r="Y635" s="59">
        <f t="shared" si="496"/>
        <v>-0.44953136265320837</v>
      </c>
      <c r="AB635" s="59">
        <f t="shared" si="497"/>
        <v>-0.21555448871819491</v>
      </c>
      <c r="AE635" s="59">
        <f t="shared" si="498"/>
        <v>-0.32471264367816094</v>
      </c>
      <c r="AH635" s="59">
        <f t="shared" si="499"/>
        <v>-0.63455149501661134</v>
      </c>
    </row>
    <row r="636" spans="1:34" x14ac:dyDescent="0.2">
      <c r="A636" s="10">
        <v>41883</v>
      </c>
      <c r="D636" s="59">
        <f t="shared" si="491"/>
        <v>5.262111749259852E-3</v>
      </c>
      <c r="G636" s="59">
        <f t="shared" si="490"/>
        <v>6.2605872388481087E-2</v>
      </c>
      <c r="J636" s="59">
        <f>+SUM(J421-J409)/J409</f>
        <v>-0.55651703623580318</v>
      </c>
      <c r="M636" s="59">
        <f t="shared" si="492"/>
        <v>0.1357210179076343</v>
      </c>
      <c r="P636" s="59">
        <f t="shared" si="493"/>
        <v>3.8625592417061615E-2</v>
      </c>
      <c r="S636" s="59">
        <f t="shared" si="494"/>
        <v>5.8043117744610281E-2</v>
      </c>
      <c r="V636" s="59">
        <f t="shared" si="495"/>
        <v>-7.7056277056277059E-2</v>
      </c>
      <c r="Y636" s="59">
        <f t="shared" si="496"/>
        <v>-0.46757679180887374</v>
      </c>
      <c r="AB636" s="59">
        <f t="shared" si="497"/>
        <v>-0.22036896638867828</v>
      </c>
      <c r="AE636" s="59">
        <f t="shared" si="498"/>
        <v>-0.47467320261437906</v>
      </c>
      <c r="AH636" s="59">
        <f t="shared" si="499"/>
        <v>-0.65392354124748486</v>
      </c>
    </row>
    <row r="637" spans="1:34" x14ac:dyDescent="0.2">
      <c r="A637" s="10">
        <v>41913</v>
      </c>
      <c r="D637" s="59">
        <f t="shared" si="491"/>
        <v>3.2868379310908705E-2</v>
      </c>
      <c r="G637" s="59">
        <f>+SUM(G422-G410)/G410</f>
        <v>0.29187663777464223</v>
      </c>
      <c r="J637" s="59">
        <f>+SUM(J422-J410)/J410</f>
        <v>-0.61432926829268297</v>
      </c>
      <c r="M637" s="59">
        <f t="shared" si="492"/>
        <v>0.15053285968028418</v>
      </c>
      <c r="P637" s="59">
        <f t="shared" si="493"/>
        <v>3.2918968692449355E-2</v>
      </c>
      <c r="S637" s="59">
        <f t="shared" si="494"/>
        <v>0.10865988948411862</v>
      </c>
      <c r="V637" s="59">
        <f t="shared" si="495"/>
        <v>5.8955895589558958E-2</v>
      </c>
      <c r="Y637" s="59">
        <f t="shared" si="496"/>
        <v>-0.62341901264789878</v>
      </c>
      <c r="AB637" s="59">
        <f t="shared" si="497"/>
        <v>-0.31387378870243443</v>
      </c>
      <c r="AE637" s="59">
        <f t="shared" si="498"/>
        <v>-0.65129310344827585</v>
      </c>
      <c r="AH637" s="59">
        <f t="shared" si="499"/>
        <v>-0.54684512428298282</v>
      </c>
    </row>
    <row r="638" spans="1:34" x14ac:dyDescent="0.2">
      <c r="A638" s="10">
        <v>41944</v>
      </c>
      <c r="D638" s="59">
        <f t="shared" si="491"/>
        <v>-7.5544986127625849E-2</v>
      </c>
      <c r="G638" s="59">
        <f>+SUM(G423-G411)/G411</f>
        <v>0.10648177596844985</v>
      </c>
      <c r="J638" s="59">
        <f>+SUM(J423-J411)/J411</f>
        <v>-0.70210057288351368</v>
      </c>
      <c r="M638" s="59">
        <f t="shared" si="492"/>
        <v>-1.8922155688622756E-2</v>
      </c>
      <c r="P638" s="59">
        <f t="shared" si="493"/>
        <v>4.7036688617121356E-4</v>
      </c>
      <c r="S638" s="59">
        <f t="shared" si="494"/>
        <v>-3.6048526863084922E-3</v>
      </c>
      <c r="V638" s="59">
        <f t="shared" si="495"/>
        <v>-4.3434847728407389E-2</v>
      </c>
      <c r="Y638" s="59">
        <f t="shared" si="496"/>
        <v>-0.59576719576719572</v>
      </c>
      <c r="AB638" s="59">
        <f t="shared" si="497"/>
        <v>-0.32971103976290445</v>
      </c>
      <c r="AE638" s="59">
        <f t="shared" si="498"/>
        <v>-0.72563176895306858</v>
      </c>
      <c r="AH638" s="59">
        <f t="shared" si="499"/>
        <v>-0.68735632183908046</v>
      </c>
    </row>
    <row r="639" spans="1:34" x14ac:dyDescent="0.2">
      <c r="A639" s="10">
        <v>41974</v>
      </c>
      <c r="D639" s="59">
        <f t="shared" si="491"/>
        <v>5.2104514030093538E-3</v>
      </c>
      <c r="G639" s="59">
        <f>+SUM(G424-G412)/G412</f>
        <v>5.2970882131728805E-2</v>
      </c>
      <c r="J639" s="59">
        <f>+SUM(J424-J412)/J412</f>
        <v>-0.46867749419953597</v>
      </c>
      <c r="M639" s="59">
        <f t="shared" si="492"/>
        <v>2.5452976704055219E-2</v>
      </c>
      <c r="P639" s="59">
        <f t="shared" si="493"/>
        <v>8.9579113211793834E-2</v>
      </c>
      <c r="S639" s="59">
        <f t="shared" si="494"/>
        <v>0.1330653747870528</v>
      </c>
      <c r="V639" s="59">
        <f t="shared" si="495"/>
        <v>-0.1082427536231884</v>
      </c>
      <c r="Y639" s="59">
        <f t="shared" si="496"/>
        <v>-0.62011674898967217</v>
      </c>
      <c r="AB639" s="59">
        <f t="shared" si="497"/>
        <v>-0.38509705698184094</v>
      </c>
      <c r="AE639" s="59">
        <f t="shared" si="498"/>
        <v>-0.71657968687274187</v>
      </c>
      <c r="AH639" s="59">
        <f t="shared" si="499"/>
        <v>-0.56354916067146288</v>
      </c>
    </row>
  </sheetData>
  <mergeCells count="22">
    <mergeCell ref="Q2:S2"/>
    <mergeCell ref="T2:V2"/>
    <mergeCell ref="W2:Y2"/>
    <mergeCell ref="Z2:AB2"/>
    <mergeCell ref="AC2:AE2"/>
    <mergeCell ref="AF2:AH2"/>
    <mergeCell ref="T1:V1"/>
    <mergeCell ref="W1:Y1"/>
    <mergeCell ref="Z1:AB1"/>
    <mergeCell ref="AC1:AE1"/>
    <mergeCell ref="AF1:AH1"/>
    <mergeCell ref="B2:D2"/>
    <mergeCell ref="E2:G2"/>
    <mergeCell ref="H2:J2"/>
    <mergeCell ref="K2:M2"/>
    <mergeCell ref="N2:P2"/>
    <mergeCell ref="Q1:S1"/>
    <mergeCell ref="B1:D1"/>
    <mergeCell ref="E1:G1"/>
    <mergeCell ref="H1:J1"/>
    <mergeCell ref="K1:M1"/>
    <mergeCell ref="N1:P1"/>
  </mergeCells>
  <hyperlinks>
    <hyperlink ref="A1" location="'Table of Contents'!A1" display="Back to Contents"/>
  </hyperlinks>
  <pageMargins left="0.7" right="0.7" top="0.75" bottom="0.75" header="0.3" footer="0.3"/>
  <pageSetup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3:AR65"/>
  <sheetViews>
    <sheetView zoomScaleNormal="100" workbookViewId="0">
      <selection activeCell="F12" sqref="F12"/>
    </sheetView>
  </sheetViews>
  <sheetFormatPr defaultRowHeight="11.25" x14ac:dyDescent="0.2"/>
  <cols>
    <col min="1" max="1" width="14.5" style="89" customWidth="1"/>
    <col min="2" max="2" width="13" style="89" customWidth="1"/>
    <col min="3" max="4" width="11.1640625" style="42" customWidth="1"/>
    <col min="5" max="5" width="11.1640625" style="89" customWidth="1"/>
    <col min="6" max="6" width="11.1640625" style="93" customWidth="1"/>
    <col min="7" max="7" width="11.6640625" style="89" customWidth="1"/>
    <col min="8" max="8" width="13" style="93" customWidth="1"/>
    <col min="9" max="9" width="13" style="89" customWidth="1"/>
    <col min="10" max="10" width="13" style="93" customWidth="1"/>
    <col min="11" max="11" width="13" style="89" customWidth="1"/>
    <col min="12" max="12" width="13" style="93" customWidth="1"/>
    <col min="13" max="13" width="13" style="89" customWidth="1"/>
    <col min="14" max="14" width="13" style="93" customWidth="1"/>
    <col min="15" max="15" width="13" style="89" customWidth="1"/>
    <col min="16" max="16" width="13" style="93" customWidth="1"/>
    <col min="17" max="17" width="13" style="89" customWidth="1"/>
    <col min="18" max="18" width="13" style="93" customWidth="1"/>
    <col min="19" max="19" width="13" style="89" customWidth="1"/>
    <col min="20" max="20" width="13" style="93" customWidth="1"/>
    <col min="21" max="21" width="13" style="89" customWidth="1"/>
    <col min="22" max="22" width="13" style="93" customWidth="1"/>
    <col min="23" max="23" width="13" style="89" customWidth="1"/>
    <col min="24" max="24" width="13" style="93" customWidth="1"/>
    <col min="25" max="25" width="13" style="89" customWidth="1"/>
    <col min="26" max="26" width="13" style="93" customWidth="1"/>
    <col min="27" max="43" width="13" style="89" customWidth="1"/>
    <col min="44" max="44" width="11.6640625" style="89" customWidth="1"/>
    <col min="45" max="45" width="21.6640625" style="89" bestFit="1" customWidth="1"/>
    <col min="46" max="16384" width="9.33203125" style="89"/>
  </cols>
  <sheetData>
    <row r="3" spans="1:44" x14ac:dyDescent="0.2">
      <c r="A3" s="92" t="s">
        <v>60</v>
      </c>
      <c r="B3" s="122"/>
      <c r="C3" s="92" t="s">
        <v>52</v>
      </c>
      <c r="D3" s="122"/>
      <c r="E3" s="122"/>
      <c r="F3" s="122"/>
      <c r="G3" s="12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x14ac:dyDescent="0.2">
      <c r="A4" s="92" t="s">
        <v>51</v>
      </c>
      <c r="B4" s="91" t="s">
        <v>53</v>
      </c>
      <c r="C4" s="121">
        <v>2016</v>
      </c>
      <c r="D4" s="121">
        <v>2017</v>
      </c>
      <c r="E4" s="121">
        <v>2018</v>
      </c>
      <c r="F4" s="121">
        <v>2019</v>
      </c>
      <c r="G4" s="121" t="s">
        <v>58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x14ac:dyDescent="0.2">
      <c r="A5" s="139" t="s">
        <v>16</v>
      </c>
      <c r="B5" s="90" t="s">
        <v>38</v>
      </c>
      <c r="C5" s="88">
        <v>2277</v>
      </c>
      <c r="D5" s="88">
        <v>2175</v>
      </c>
      <c r="E5" s="88">
        <v>1920</v>
      </c>
      <c r="F5" s="88">
        <v>2277</v>
      </c>
      <c r="G5" s="88">
        <v>8649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x14ac:dyDescent="0.2">
      <c r="A6" s="140"/>
      <c r="B6" s="121" t="s">
        <v>39</v>
      </c>
      <c r="C6" s="88">
        <v>2118</v>
      </c>
      <c r="D6" s="88">
        <v>2226</v>
      </c>
      <c r="E6" s="88">
        <v>2074</v>
      </c>
      <c r="F6" s="88">
        <v>1839</v>
      </c>
      <c r="G6" s="88">
        <v>8257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x14ac:dyDescent="0.2">
      <c r="A7" s="140"/>
      <c r="B7" s="121" t="s">
        <v>40</v>
      </c>
      <c r="C7" s="88">
        <v>2431</v>
      </c>
      <c r="D7" s="88">
        <v>2621</v>
      </c>
      <c r="E7" s="88">
        <v>2428</v>
      </c>
      <c r="F7" s="88">
        <v>2203</v>
      </c>
      <c r="G7" s="88">
        <v>9683</v>
      </c>
      <c r="H7"/>
      <c r="I7"/>
      <c r="J7"/>
      <c r="K7"/>
      <c r="L7"/>
      <c r="M7"/>
      <c r="N7"/>
      <c r="O7"/>
      <c r="P7" s="89"/>
      <c r="R7" s="89"/>
      <c r="T7" s="89"/>
      <c r="V7" s="89"/>
      <c r="X7" s="89"/>
      <c r="Z7" s="89"/>
    </row>
    <row r="8" spans="1:44" x14ac:dyDescent="0.2">
      <c r="A8" s="140"/>
      <c r="B8" s="121" t="s">
        <v>41</v>
      </c>
      <c r="C8" s="88">
        <v>2047</v>
      </c>
      <c r="D8" s="88">
        <v>2591</v>
      </c>
      <c r="E8" s="88">
        <v>2371</v>
      </c>
      <c r="F8" s="88">
        <v>2311</v>
      </c>
      <c r="G8" s="88">
        <v>9320</v>
      </c>
      <c r="H8"/>
      <c r="I8"/>
      <c r="J8"/>
      <c r="K8"/>
      <c r="L8"/>
      <c r="M8"/>
      <c r="N8"/>
      <c r="O8"/>
      <c r="P8" s="89"/>
      <c r="R8" s="89"/>
      <c r="T8" s="89"/>
      <c r="V8" s="89"/>
      <c r="X8" s="89"/>
      <c r="Z8" s="89"/>
    </row>
    <row r="9" spans="1:44" x14ac:dyDescent="0.2">
      <c r="A9" s="140"/>
      <c r="B9" s="121" t="s">
        <v>42</v>
      </c>
      <c r="C9" s="88">
        <v>2558</v>
      </c>
      <c r="D9" s="88">
        <v>2918</v>
      </c>
      <c r="E9" s="88">
        <v>2520</v>
      </c>
      <c r="F9" s="88">
        <v>2527</v>
      </c>
      <c r="G9" s="88">
        <v>10523</v>
      </c>
      <c r="H9"/>
      <c r="I9"/>
      <c r="J9"/>
      <c r="K9"/>
      <c r="L9"/>
      <c r="M9"/>
      <c r="N9"/>
      <c r="O9"/>
      <c r="P9" s="89"/>
      <c r="R9" s="89"/>
      <c r="T9" s="89"/>
      <c r="V9" s="89"/>
      <c r="X9" s="89"/>
      <c r="Z9" s="89"/>
    </row>
    <row r="10" spans="1:44" x14ac:dyDescent="0.2">
      <c r="A10" s="140"/>
      <c r="B10" s="121" t="s">
        <v>43</v>
      </c>
      <c r="C10" s="88">
        <v>2552</v>
      </c>
      <c r="D10" s="88">
        <v>2868</v>
      </c>
      <c r="E10" s="88">
        <v>2652</v>
      </c>
      <c r="F10" s="88">
        <v>2688</v>
      </c>
      <c r="G10" s="88">
        <v>10760</v>
      </c>
      <c r="H10"/>
      <c r="I10"/>
      <c r="J10"/>
      <c r="K10"/>
      <c r="L10"/>
      <c r="M10"/>
      <c r="N10"/>
      <c r="O10"/>
      <c r="P10" s="89"/>
      <c r="R10" s="89"/>
      <c r="T10" s="89"/>
      <c r="V10" s="89"/>
      <c r="X10" s="89"/>
      <c r="Z10" s="89"/>
      <c r="AC10" s="95">
        <v>764000000</v>
      </c>
      <c r="AD10" s="89" t="e">
        <f>AC10/GETPIVOTDATA("Sum of PAX_ON",$A$3,"YEAR",2012,"AIRPORT","JAC")</f>
        <v>#REF!</v>
      </c>
    </row>
    <row r="11" spans="1:44" x14ac:dyDescent="0.2">
      <c r="A11" s="140"/>
      <c r="B11" s="121" t="s">
        <v>44</v>
      </c>
      <c r="C11" s="88">
        <v>2735</v>
      </c>
      <c r="D11" s="88">
        <v>2693</v>
      </c>
      <c r="E11" s="88">
        <v>2493</v>
      </c>
      <c r="F11" s="88">
        <v>2563</v>
      </c>
      <c r="G11" s="88">
        <v>10484</v>
      </c>
      <c r="H11"/>
      <c r="I11"/>
      <c r="J11"/>
      <c r="K11"/>
      <c r="L11"/>
      <c r="M11"/>
      <c r="N11"/>
      <c r="O11"/>
      <c r="P11" s="89"/>
      <c r="R11" s="89"/>
      <c r="T11" s="89"/>
      <c r="V11" s="89"/>
      <c r="X11" s="89"/>
      <c r="Z11" s="89"/>
    </row>
    <row r="12" spans="1:44" x14ac:dyDescent="0.2">
      <c r="A12" s="140"/>
      <c r="B12" s="121" t="s">
        <v>45</v>
      </c>
      <c r="C12" s="88">
        <v>2576</v>
      </c>
      <c r="D12" s="88">
        <v>2547</v>
      </c>
      <c r="E12" s="88">
        <v>2378</v>
      </c>
      <c r="F12" s="88">
        <v>2762</v>
      </c>
      <c r="G12" s="88">
        <v>10263</v>
      </c>
      <c r="H12"/>
      <c r="I12"/>
      <c r="J12"/>
      <c r="K12"/>
      <c r="L12"/>
      <c r="M12"/>
      <c r="N12"/>
      <c r="O12"/>
      <c r="P12" s="89"/>
      <c r="R12" s="89"/>
      <c r="T12" s="89"/>
      <c r="V12" s="89"/>
      <c r="X12" s="89"/>
      <c r="Z12" s="89"/>
    </row>
    <row r="13" spans="1:44" x14ac:dyDescent="0.2">
      <c r="A13" s="140"/>
      <c r="B13" s="121" t="s">
        <v>46</v>
      </c>
      <c r="C13" s="88">
        <v>2600</v>
      </c>
      <c r="D13" s="88">
        <v>2497</v>
      </c>
      <c r="E13" s="88">
        <v>2080</v>
      </c>
      <c r="F13" s="88">
        <v>2556</v>
      </c>
      <c r="G13" s="88">
        <v>9733</v>
      </c>
      <c r="H13"/>
      <c r="I13"/>
      <c r="J13"/>
      <c r="K13"/>
      <c r="L13"/>
      <c r="M13"/>
      <c r="N13"/>
      <c r="O13"/>
      <c r="P13" s="89"/>
      <c r="R13" s="89"/>
      <c r="T13" s="89"/>
      <c r="V13" s="89"/>
      <c r="X13" s="89"/>
      <c r="Z13" s="89"/>
    </row>
    <row r="14" spans="1:44" x14ac:dyDescent="0.2">
      <c r="A14" s="140"/>
      <c r="B14" s="121" t="s">
        <v>47</v>
      </c>
      <c r="C14" s="88">
        <v>2420</v>
      </c>
      <c r="D14" s="88">
        <v>2469</v>
      </c>
      <c r="E14" s="88">
        <v>2452</v>
      </c>
      <c r="F14" s="88"/>
      <c r="G14" s="88">
        <v>7341</v>
      </c>
      <c r="H14"/>
      <c r="I14"/>
      <c r="J14"/>
      <c r="K14"/>
      <c r="L14"/>
      <c r="M14"/>
      <c r="N14"/>
      <c r="O14"/>
      <c r="P14" s="89"/>
      <c r="R14" s="89"/>
      <c r="T14" s="89"/>
      <c r="V14" s="89"/>
      <c r="X14" s="89"/>
      <c r="Z14" s="89"/>
    </row>
    <row r="15" spans="1:44" x14ac:dyDescent="0.2">
      <c r="A15" s="140"/>
      <c r="B15" s="121" t="s">
        <v>48</v>
      </c>
      <c r="C15" s="88">
        <v>2533</v>
      </c>
      <c r="D15" s="88">
        <v>2448</v>
      </c>
      <c r="E15" s="88">
        <v>2272</v>
      </c>
      <c r="F15" s="88"/>
      <c r="G15" s="88">
        <v>7253</v>
      </c>
      <c r="H15"/>
      <c r="I15"/>
      <c r="J15"/>
      <c r="K15"/>
      <c r="L15"/>
      <c r="M15"/>
      <c r="N15"/>
      <c r="O15"/>
      <c r="P15" s="89"/>
      <c r="R15" s="89"/>
      <c r="T15" s="89"/>
      <c r="V15" s="89"/>
      <c r="X15" s="89"/>
      <c r="Z15" s="89"/>
    </row>
    <row r="16" spans="1:44" x14ac:dyDescent="0.2">
      <c r="A16" s="140"/>
      <c r="B16" s="121" t="s">
        <v>49</v>
      </c>
      <c r="C16" s="88">
        <v>2738</v>
      </c>
      <c r="D16" s="88">
        <v>2102</v>
      </c>
      <c r="E16" s="88">
        <v>2278</v>
      </c>
      <c r="F16" s="88"/>
      <c r="G16" s="88">
        <v>7118</v>
      </c>
      <c r="H16"/>
      <c r="I16"/>
      <c r="J16"/>
      <c r="K16"/>
      <c r="L16"/>
      <c r="M16"/>
      <c r="N16"/>
      <c r="O16"/>
      <c r="P16" s="89"/>
      <c r="R16" s="89"/>
      <c r="T16" s="89"/>
      <c r="V16" s="89"/>
      <c r="X16" s="89"/>
      <c r="Z16" s="89"/>
    </row>
    <row r="17" spans="1:26" x14ac:dyDescent="0.2">
      <c r="A17" s="139"/>
      <c r="B17" s="140"/>
      <c r="C17" s="88"/>
      <c r="D17" s="88"/>
      <c r="E17" s="88"/>
      <c r="F17" s="88"/>
      <c r="G17" s="88"/>
      <c r="H17"/>
      <c r="I17"/>
      <c r="J17"/>
      <c r="K17"/>
      <c r="L17"/>
      <c r="M17"/>
      <c r="N17"/>
      <c r="O17"/>
      <c r="P17" s="89"/>
      <c r="R17" s="89"/>
      <c r="T17" s="89"/>
      <c r="V17" s="89"/>
      <c r="X17" s="89"/>
      <c r="Z17" s="89"/>
    </row>
    <row r="18" spans="1:26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89"/>
      <c r="R18" s="89"/>
      <c r="T18" s="89"/>
      <c r="V18" s="89"/>
      <c r="X18" s="89"/>
      <c r="Z18" s="89"/>
    </row>
    <row r="19" spans="1:26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89"/>
      <c r="R19" s="89"/>
      <c r="T19" s="89"/>
      <c r="V19" s="89"/>
      <c r="X19" s="89"/>
      <c r="Z19" s="89"/>
    </row>
    <row r="20" spans="1:26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89"/>
      <c r="R20" s="89"/>
      <c r="T20" s="89"/>
      <c r="V20" s="89"/>
      <c r="X20" s="89"/>
      <c r="Z20" s="89"/>
    </row>
    <row r="21" spans="1:2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89"/>
      <c r="R21" s="89"/>
      <c r="T21" s="89"/>
      <c r="V21" s="89"/>
      <c r="X21" s="89"/>
      <c r="Z21" s="89"/>
    </row>
    <row r="22" spans="1:2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89"/>
      <c r="R22" s="89"/>
      <c r="T22" s="89"/>
      <c r="V22" s="89"/>
      <c r="X22" s="89"/>
      <c r="Z22" s="89"/>
    </row>
    <row r="23" spans="1:26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89"/>
      <c r="R23" s="89"/>
      <c r="T23" s="89"/>
      <c r="V23" s="89"/>
      <c r="X23" s="89"/>
      <c r="Z23" s="89"/>
    </row>
    <row r="24" spans="1:26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89"/>
      <c r="R24" s="89"/>
      <c r="T24" s="89"/>
      <c r="V24" s="89"/>
      <c r="X24" s="89"/>
      <c r="Z24" s="89"/>
    </row>
    <row r="25" spans="1:26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89"/>
      <c r="R25" s="89"/>
      <c r="T25" s="89"/>
      <c r="V25" s="89"/>
      <c r="X25" s="89"/>
      <c r="Z25" s="89"/>
    </row>
    <row r="26" spans="1:26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89"/>
      <c r="R26" s="89"/>
      <c r="T26" s="89"/>
      <c r="V26" s="89"/>
      <c r="X26" s="89"/>
      <c r="Z26" s="89"/>
    </row>
    <row r="27" spans="1:26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9"/>
      <c r="R27" s="89"/>
      <c r="T27" s="89"/>
      <c r="V27" s="89"/>
      <c r="X27" s="89"/>
      <c r="Z27" s="89"/>
    </row>
    <row r="28" spans="1:26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89"/>
      <c r="R28" s="89"/>
      <c r="T28" s="89"/>
      <c r="V28" s="89"/>
      <c r="X28" s="89"/>
      <c r="Z28" s="89"/>
    </row>
    <row r="29" spans="1:26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89"/>
      <c r="R29" s="89"/>
      <c r="T29" s="89"/>
      <c r="V29" s="89"/>
      <c r="X29" s="89"/>
      <c r="Z29" s="89"/>
    </row>
    <row r="30" spans="1:26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89"/>
      <c r="R30" s="89"/>
      <c r="T30" s="89"/>
      <c r="V30" s="89"/>
      <c r="X30" s="89"/>
      <c r="Z30" s="89"/>
    </row>
    <row r="31" spans="1:2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89"/>
      <c r="R31" s="89"/>
      <c r="T31" s="89"/>
      <c r="V31" s="89"/>
      <c r="X31" s="89"/>
      <c r="Z31" s="89"/>
    </row>
    <row r="32" spans="1:26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89"/>
      <c r="R32" s="89"/>
      <c r="T32" s="89"/>
      <c r="V32" s="89"/>
      <c r="X32" s="89"/>
      <c r="Z32" s="89"/>
    </row>
    <row r="33" spans="1:2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89"/>
      <c r="R33" s="89"/>
      <c r="T33" s="89"/>
      <c r="V33" s="89"/>
      <c r="X33" s="89"/>
      <c r="Z33" s="89"/>
    </row>
    <row r="34" spans="1:2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89"/>
      <c r="R34" s="89"/>
      <c r="T34" s="89"/>
      <c r="V34" s="89"/>
      <c r="X34" s="89"/>
      <c r="Z34" s="89"/>
    </row>
    <row r="35" spans="1:2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89"/>
      <c r="R35" s="89"/>
      <c r="T35" s="89"/>
      <c r="V35" s="89"/>
      <c r="X35" s="89"/>
      <c r="Z35" s="89"/>
    </row>
    <row r="36" spans="1:2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89"/>
      <c r="R36" s="89"/>
      <c r="T36" s="89"/>
      <c r="V36" s="89"/>
      <c r="X36" s="89"/>
      <c r="Z36" s="89"/>
    </row>
    <row r="37" spans="1:2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89"/>
      <c r="R37" s="89"/>
      <c r="T37" s="89"/>
      <c r="V37" s="89"/>
      <c r="X37" s="89"/>
      <c r="Z37" s="89"/>
    </row>
    <row r="38" spans="1:2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89"/>
      <c r="R38" s="89"/>
      <c r="T38" s="89"/>
      <c r="V38" s="89"/>
      <c r="X38" s="89"/>
      <c r="Z38" s="89"/>
    </row>
    <row r="39" spans="1:2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89"/>
      <c r="R39" s="89"/>
      <c r="T39" s="89"/>
      <c r="V39" s="89"/>
      <c r="X39" s="89"/>
      <c r="Z39" s="89"/>
    </row>
    <row r="40" spans="1:2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89"/>
      <c r="R40" s="89"/>
      <c r="T40" s="89"/>
      <c r="V40" s="89"/>
      <c r="X40" s="89"/>
      <c r="Z40" s="89"/>
    </row>
    <row r="41" spans="1:2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89"/>
      <c r="R41" s="89"/>
      <c r="T41" s="89"/>
      <c r="V41" s="89"/>
      <c r="X41" s="89"/>
      <c r="Z41" s="89"/>
    </row>
    <row r="42" spans="1:2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89"/>
      <c r="R42" s="89"/>
      <c r="T42" s="89"/>
      <c r="V42" s="89"/>
      <c r="X42" s="89"/>
      <c r="Z42" s="89"/>
    </row>
    <row r="43" spans="1:2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89"/>
      <c r="R43" s="89"/>
      <c r="T43" s="89"/>
      <c r="V43" s="89"/>
      <c r="X43" s="89"/>
      <c r="Z43" s="89"/>
    </row>
    <row r="44" spans="1:2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89"/>
      <c r="R44" s="89"/>
      <c r="T44" s="89"/>
      <c r="V44" s="89"/>
      <c r="X44" s="89"/>
      <c r="Z44" s="89"/>
    </row>
    <row r="45" spans="1:2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89"/>
      <c r="R45" s="89"/>
      <c r="T45" s="89"/>
      <c r="V45" s="89"/>
      <c r="X45" s="89"/>
      <c r="Z45" s="89"/>
    </row>
    <row r="46" spans="1:2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89"/>
      <c r="R46" s="89"/>
      <c r="T46" s="89"/>
      <c r="V46" s="89"/>
      <c r="X46" s="89"/>
      <c r="Z46" s="89"/>
    </row>
    <row r="47" spans="1:2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89"/>
      <c r="R47" s="89"/>
      <c r="T47" s="89"/>
      <c r="V47" s="89"/>
      <c r="X47" s="89"/>
      <c r="Z47" s="89"/>
    </row>
    <row r="48" spans="1:2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89"/>
      <c r="R48" s="89"/>
      <c r="T48" s="89"/>
      <c r="V48" s="89"/>
      <c r="X48" s="89"/>
      <c r="Z48" s="89"/>
    </row>
    <row r="49" spans="1:2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89"/>
      <c r="R49" s="89"/>
      <c r="T49" s="89"/>
      <c r="V49" s="89"/>
      <c r="X49" s="89"/>
      <c r="Z49" s="89"/>
    </row>
    <row r="50" spans="1:2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89"/>
      <c r="R50" s="89"/>
      <c r="T50" s="89"/>
      <c r="V50" s="89"/>
      <c r="X50" s="89"/>
      <c r="Z50" s="89"/>
    </row>
    <row r="51" spans="1:2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89"/>
      <c r="R51" s="89"/>
      <c r="T51" s="89"/>
      <c r="V51" s="89"/>
      <c r="X51" s="89"/>
      <c r="Z51" s="89"/>
    </row>
    <row r="52" spans="1:2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89"/>
      <c r="R52" s="89"/>
      <c r="T52" s="89"/>
      <c r="V52" s="89"/>
      <c r="X52" s="89"/>
      <c r="Z52" s="89"/>
    </row>
    <row r="53" spans="1:2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89"/>
      <c r="R53" s="89"/>
      <c r="T53" s="89"/>
      <c r="V53" s="89"/>
      <c r="X53" s="89"/>
      <c r="Z53" s="89"/>
    </row>
    <row r="54" spans="1:2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89"/>
      <c r="R54" s="89"/>
      <c r="T54" s="89"/>
      <c r="V54" s="89"/>
      <c r="X54" s="89"/>
      <c r="Z54" s="89"/>
    </row>
    <row r="55" spans="1:2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89"/>
      <c r="R55" s="89"/>
      <c r="T55" s="89"/>
      <c r="V55" s="89"/>
      <c r="X55" s="89"/>
      <c r="Z55" s="89"/>
    </row>
    <row r="56" spans="1:2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89"/>
      <c r="R56" s="89"/>
      <c r="T56" s="89"/>
      <c r="V56" s="89"/>
      <c r="X56" s="89"/>
      <c r="Z56" s="89"/>
    </row>
    <row r="57" spans="1:2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89"/>
      <c r="R57" s="89"/>
      <c r="T57" s="89"/>
      <c r="V57" s="89"/>
      <c r="X57" s="89"/>
      <c r="Z57" s="89"/>
    </row>
    <row r="58" spans="1:2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89"/>
      <c r="R58" s="89"/>
      <c r="T58" s="89"/>
      <c r="V58" s="89"/>
      <c r="X58" s="89"/>
      <c r="Z58" s="89"/>
    </row>
    <row r="59" spans="1:2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89"/>
      <c r="R59" s="89"/>
      <c r="T59" s="89"/>
      <c r="V59" s="89"/>
      <c r="X59" s="89"/>
      <c r="Z59" s="89"/>
    </row>
    <row r="60" spans="1:2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89"/>
      <c r="R60" s="89"/>
      <c r="T60" s="89"/>
      <c r="V60" s="89"/>
      <c r="X60" s="89"/>
      <c r="Z60" s="89"/>
    </row>
    <row r="61" spans="1:2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89"/>
      <c r="R61" s="89"/>
      <c r="T61" s="89"/>
      <c r="V61" s="89"/>
      <c r="X61" s="89"/>
      <c r="Z61" s="89"/>
    </row>
    <row r="62" spans="1:2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9"/>
      <c r="R62" s="89"/>
      <c r="T62" s="89"/>
      <c r="V62" s="89"/>
      <c r="X62" s="89"/>
      <c r="Z62" s="89"/>
    </row>
    <row r="63" spans="1:2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9"/>
      <c r="R63" s="89"/>
      <c r="T63" s="89"/>
      <c r="V63" s="89"/>
      <c r="X63" s="89"/>
      <c r="Z63" s="89"/>
    </row>
    <row r="64" spans="1:2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  <c r="R64" s="89"/>
      <c r="T64" s="89"/>
      <c r="V64" s="89"/>
      <c r="X64" s="89"/>
      <c r="Z64" s="89"/>
    </row>
    <row r="65" spans="3:26" x14ac:dyDescent="0.2">
      <c r="C65" s="89"/>
      <c r="D65" s="89"/>
      <c r="F65" s="89"/>
      <c r="H65" s="89"/>
      <c r="J65" s="89"/>
      <c r="L65" s="89"/>
      <c r="N65" s="89"/>
      <c r="P65" s="89"/>
      <c r="R65" s="89"/>
      <c r="T65" s="89"/>
      <c r="V65" s="89"/>
      <c r="X65" s="89"/>
      <c r="Z65" s="89"/>
    </row>
  </sheetData>
  <mergeCells count="2">
    <mergeCell ref="A5:A16"/>
    <mergeCell ref="A17:B17"/>
  </mergeCell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3:AR65"/>
  <sheetViews>
    <sheetView zoomScaleNormal="100" workbookViewId="0">
      <selection activeCell="D10" sqref="D10"/>
    </sheetView>
  </sheetViews>
  <sheetFormatPr defaultRowHeight="11.25" x14ac:dyDescent="0.2"/>
  <cols>
    <col min="1" max="1" width="14.5" style="89" customWidth="1"/>
    <col min="2" max="2" width="13" style="89" customWidth="1"/>
    <col min="3" max="4" width="11.1640625" style="42" customWidth="1"/>
    <col min="5" max="5" width="11.1640625" style="89" customWidth="1"/>
    <col min="6" max="6" width="11.1640625" style="93" customWidth="1"/>
    <col min="7" max="7" width="11.6640625" style="89" customWidth="1"/>
    <col min="8" max="8" width="13" style="93" customWidth="1"/>
    <col min="9" max="9" width="13" style="89" customWidth="1"/>
    <col min="10" max="10" width="13" style="93" customWidth="1"/>
    <col min="11" max="11" width="13" style="89" customWidth="1"/>
    <col min="12" max="12" width="13" style="93" customWidth="1"/>
    <col min="13" max="13" width="13" style="89" customWidth="1"/>
    <col min="14" max="14" width="13" style="93" customWidth="1"/>
    <col min="15" max="15" width="13" style="89" customWidth="1"/>
    <col min="16" max="16" width="13" style="93" customWidth="1"/>
    <col min="17" max="17" width="13" style="89" customWidth="1"/>
    <col min="18" max="18" width="13" style="93" customWidth="1"/>
    <col min="19" max="19" width="13" style="89" customWidth="1"/>
    <col min="20" max="20" width="13" style="93" customWidth="1"/>
    <col min="21" max="21" width="13" style="89" customWidth="1"/>
    <col min="22" max="22" width="13" style="93" customWidth="1"/>
    <col min="23" max="23" width="13" style="89" customWidth="1"/>
    <col min="24" max="24" width="13" style="93" customWidth="1"/>
    <col min="25" max="25" width="13" style="89" customWidth="1"/>
    <col min="26" max="26" width="13" style="93" customWidth="1"/>
    <col min="27" max="43" width="13" style="89" customWidth="1"/>
    <col min="44" max="44" width="11.6640625" style="89" customWidth="1"/>
    <col min="45" max="45" width="21.6640625" style="89" bestFit="1" customWidth="1"/>
    <col min="46" max="16384" width="9.33203125" style="89"/>
  </cols>
  <sheetData>
    <row r="3" spans="1:44" x14ac:dyDescent="0.2">
      <c r="A3" s="92" t="s">
        <v>60</v>
      </c>
      <c r="B3" s="122"/>
      <c r="C3" s="92" t="s">
        <v>52</v>
      </c>
      <c r="D3" s="122"/>
      <c r="E3" s="122"/>
      <c r="F3" s="122"/>
      <c r="G3" s="12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x14ac:dyDescent="0.2">
      <c r="A4" s="92" t="s">
        <v>51</v>
      </c>
      <c r="B4" s="91" t="s">
        <v>53</v>
      </c>
      <c r="C4" s="121">
        <v>2016</v>
      </c>
      <c r="D4" s="121">
        <v>2017</v>
      </c>
      <c r="E4" s="121">
        <v>2018</v>
      </c>
      <c r="F4" s="121">
        <v>2019</v>
      </c>
      <c r="G4" s="121" t="s">
        <v>58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x14ac:dyDescent="0.2">
      <c r="A5" s="139" t="s">
        <v>17</v>
      </c>
      <c r="B5" s="90" t="s">
        <v>38</v>
      </c>
      <c r="C5" s="88">
        <v>29637</v>
      </c>
      <c r="D5" s="88">
        <v>33346</v>
      </c>
      <c r="E5" s="88">
        <v>35589</v>
      </c>
      <c r="F5" s="88">
        <v>39292</v>
      </c>
      <c r="G5" s="88">
        <v>137864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x14ac:dyDescent="0.2">
      <c r="A6" s="140"/>
      <c r="B6" s="121" t="s">
        <v>39</v>
      </c>
      <c r="C6" s="88">
        <v>31273</v>
      </c>
      <c r="D6" s="88">
        <v>27546</v>
      </c>
      <c r="E6" s="88">
        <v>32033.279999999999</v>
      </c>
      <c r="F6" s="88">
        <v>37790</v>
      </c>
      <c r="G6" s="88">
        <v>128642.28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x14ac:dyDescent="0.2">
      <c r="A7" s="140"/>
      <c r="B7" s="121" t="s">
        <v>40</v>
      </c>
      <c r="C7" s="88">
        <v>33396</v>
      </c>
      <c r="D7" s="88">
        <v>33544</v>
      </c>
      <c r="E7" s="88">
        <v>36133</v>
      </c>
      <c r="F7" s="88">
        <v>46217</v>
      </c>
      <c r="G7" s="88">
        <v>149290</v>
      </c>
      <c r="H7"/>
      <c r="I7"/>
      <c r="J7"/>
      <c r="K7"/>
      <c r="L7"/>
      <c r="M7"/>
      <c r="N7"/>
      <c r="O7"/>
      <c r="P7" s="89"/>
      <c r="R7" s="89"/>
      <c r="T7" s="89"/>
      <c r="V7" s="89"/>
      <c r="X7" s="89"/>
      <c r="Z7" s="89"/>
    </row>
    <row r="8" spans="1:44" x14ac:dyDescent="0.2">
      <c r="A8" s="140"/>
      <c r="B8" s="121" t="s">
        <v>41</v>
      </c>
      <c r="C8" s="88">
        <v>9187</v>
      </c>
      <c r="D8" s="88">
        <v>9008</v>
      </c>
      <c r="E8" s="88">
        <v>12239</v>
      </c>
      <c r="F8" s="88">
        <v>13143</v>
      </c>
      <c r="G8" s="88">
        <v>43577</v>
      </c>
      <c r="H8"/>
      <c r="I8"/>
      <c r="J8"/>
      <c r="K8"/>
      <c r="L8"/>
      <c r="M8"/>
      <c r="N8"/>
      <c r="O8"/>
      <c r="P8" s="89"/>
      <c r="R8" s="89"/>
      <c r="T8" s="89"/>
      <c r="V8" s="89"/>
      <c r="X8" s="89"/>
      <c r="Z8" s="89"/>
    </row>
    <row r="9" spans="1:44" x14ac:dyDescent="0.2">
      <c r="A9" s="140"/>
      <c r="B9" s="121" t="s">
        <v>42</v>
      </c>
      <c r="C9" s="88">
        <v>13179</v>
      </c>
      <c r="D9" s="88">
        <v>13878</v>
      </c>
      <c r="E9" s="88">
        <v>12239</v>
      </c>
      <c r="F9" s="88">
        <v>18961</v>
      </c>
      <c r="G9" s="88">
        <v>58257</v>
      </c>
      <c r="H9"/>
      <c r="I9"/>
      <c r="J9"/>
      <c r="K9"/>
      <c r="L9"/>
      <c r="M9"/>
      <c r="N9"/>
      <c r="O9"/>
      <c r="P9" s="89"/>
      <c r="R9" s="89"/>
      <c r="T9" s="89"/>
      <c r="V9" s="89"/>
      <c r="X9" s="89"/>
      <c r="Z9" s="89"/>
    </row>
    <row r="10" spans="1:44" x14ac:dyDescent="0.2">
      <c r="A10" s="140"/>
      <c r="B10" s="121" t="s">
        <v>43</v>
      </c>
      <c r="C10" s="88">
        <v>33835</v>
      </c>
      <c r="D10" s="88">
        <v>36019</v>
      </c>
      <c r="E10" s="88">
        <v>37867</v>
      </c>
      <c r="F10" s="88">
        <v>48187</v>
      </c>
      <c r="G10" s="88">
        <v>155908</v>
      </c>
      <c r="H10"/>
      <c r="I10"/>
      <c r="J10"/>
      <c r="K10"/>
      <c r="L10"/>
      <c r="M10"/>
      <c r="N10"/>
      <c r="O10"/>
      <c r="P10" s="89"/>
      <c r="R10" s="89"/>
      <c r="T10" s="89"/>
      <c r="V10" s="89"/>
      <c r="X10" s="89"/>
      <c r="Z10" s="89"/>
      <c r="AC10" s="95">
        <v>764000000</v>
      </c>
      <c r="AD10" s="89" t="e">
        <f>AC10/GETPIVOTDATA("Sum of PAX_ON",$A$3,"YEAR",2012,"AIRPORT","JAC")</f>
        <v>#REF!</v>
      </c>
    </row>
    <row r="11" spans="1:44" x14ac:dyDescent="0.2">
      <c r="A11" s="140"/>
      <c r="B11" s="121" t="s">
        <v>44</v>
      </c>
      <c r="C11" s="88">
        <v>50762</v>
      </c>
      <c r="D11" s="88">
        <v>52090</v>
      </c>
      <c r="E11" s="88">
        <v>56762</v>
      </c>
      <c r="F11" s="88">
        <v>62417</v>
      </c>
      <c r="G11" s="88">
        <v>222031</v>
      </c>
      <c r="H11"/>
      <c r="I11"/>
      <c r="J11"/>
      <c r="K11"/>
      <c r="L11"/>
      <c r="M11"/>
      <c r="N11"/>
      <c r="O11"/>
      <c r="P11" s="89"/>
      <c r="R11" s="89"/>
      <c r="T11" s="89"/>
      <c r="V11" s="89"/>
      <c r="X11" s="89"/>
      <c r="Z11" s="89"/>
    </row>
    <row r="12" spans="1:44" x14ac:dyDescent="0.2">
      <c r="A12" s="140"/>
      <c r="B12" s="121" t="s">
        <v>45</v>
      </c>
      <c r="C12" s="88">
        <v>52435</v>
      </c>
      <c r="D12" s="88">
        <v>50746</v>
      </c>
      <c r="E12" s="88">
        <v>56903</v>
      </c>
      <c r="F12" s="88">
        <v>64055</v>
      </c>
      <c r="G12" s="88">
        <v>224139</v>
      </c>
      <c r="H12"/>
      <c r="I12"/>
      <c r="J12"/>
      <c r="K12"/>
      <c r="L12"/>
      <c r="M12"/>
      <c r="N12"/>
      <c r="O12"/>
      <c r="P12" s="89"/>
      <c r="R12" s="89"/>
      <c r="T12" s="89"/>
      <c r="V12" s="89"/>
      <c r="X12" s="89"/>
      <c r="Z12" s="89"/>
    </row>
    <row r="13" spans="1:44" x14ac:dyDescent="0.2">
      <c r="A13" s="140"/>
      <c r="B13" s="121" t="s">
        <v>46</v>
      </c>
      <c r="C13" s="88">
        <v>39373</v>
      </c>
      <c r="D13" s="88">
        <v>34835</v>
      </c>
      <c r="E13" s="88">
        <v>43333</v>
      </c>
      <c r="F13" s="88">
        <v>47761</v>
      </c>
      <c r="G13" s="88">
        <v>165302</v>
      </c>
      <c r="H13"/>
      <c r="I13"/>
      <c r="J13"/>
      <c r="K13"/>
      <c r="L13"/>
      <c r="M13"/>
      <c r="N13"/>
      <c r="O13"/>
      <c r="P13" s="89"/>
      <c r="R13" s="89"/>
      <c r="T13" s="89"/>
      <c r="V13" s="89"/>
      <c r="X13" s="89"/>
      <c r="Z13" s="89"/>
    </row>
    <row r="14" spans="1:44" x14ac:dyDescent="0.2">
      <c r="A14" s="140"/>
      <c r="B14" s="121" t="s">
        <v>47</v>
      </c>
      <c r="C14" s="88">
        <v>18858</v>
      </c>
      <c r="D14" s="88">
        <v>19214</v>
      </c>
      <c r="E14" s="88">
        <v>23122</v>
      </c>
      <c r="F14" s="88"/>
      <c r="G14" s="88">
        <v>61194</v>
      </c>
      <c r="H14"/>
      <c r="I14"/>
      <c r="J14"/>
      <c r="K14"/>
      <c r="L14"/>
      <c r="M14"/>
      <c r="N14"/>
      <c r="O14"/>
      <c r="P14" s="89"/>
      <c r="R14" s="89"/>
      <c r="T14" s="89"/>
      <c r="V14" s="89"/>
      <c r="X14" s="89"/>
      <c r="Z14" s="89"/>
    </row>
    <row r="15" spans="1:44" x14ac:dyDescent="0.2">
      <c r="A15" s="140"/>
      <c r="B15" s="121" t="s">
        <v>48</v>
      </c>
      <c r="C15" s="88">
        <v>8216</v>
      </c>
      <c r="D15" s="88">
        <v>8895</v>
      </c>
      <c r="E15" s="88">
        <v>12982</v>
      </c>
      <c r="F15" s="88"/>
      <c r="G15" s="88">
        <v>30093</v>
      </c>
      <c r="H15"/>
      <c r="I15"/>
      <c r="J15"/>
      <c r="K15"/>
      <c r="L15"/>
      <c r="M15"/>
      <c r="N15"/>
      <c r="O15"/>
      <c r="P15" s="89"/>
      <c r="R15" s="89"/>
      <c r="T15" s="89"/>
      <c r="V15" s="89"/>
      <c r="X15" s="89"/>
      <c r="Z15" s="89"/>
    </row>
    <row r="16" spans="1:44" x14ac:dyDescent="0.2">
      <c r="A16" s="140"/>
      <c r="B16" s="121" t="s">
        <v>49</v>
      </c>
      <c r="C16" s="88">
        <v>21705</v>
      </c>
      <c r="D16" s="88">
        <v>23726</v>
      </c>
      <c r="E16" s="88">
        <v>23305</v>
      </c>
      <c r="F16" s="88"/>
      <c r="G16" s="88">
        <v>68736</v>
      </c>
      <c r="H16"/>
      <c r="I16"/>
      <c r="J16"/>
      <c r="K16"/>
      <c r="L16"/>
      <c r="M16"/>
      <c r="N16"/>
      <c r="O16"/>
      <c r="P16" s="89"/>
      <c r="R16" s="89"/>
      <c r="T16" s="89"/>
      <c r="V16" s="89"/>
      <c r="X16" s="89"/>
      <c r="Z16" s="89"/>
    </row>
    <row r="17" spans="1:26" x14ac:dyDescent="0.2">
      <c r="A17" s="139"/>
      <c r="B17" s="140"/>
      <c r="C17" s="88"/>
      <c r="D17" s="88"/>
      <c r="E17" s="88"/>
      <c r="F17" s="88"/>
      <c r="G17" s="88"/>
      <c r="H17"/>
      <c r="I17"/>
      <c r="J17"/>
      <c r="K17"/>
      <c r="L17"/>
      <c r="M17"/>
      <c r="N17"/>
      <c r="O17"/>
      <c r="P17" s="89"/>
      <c r="R17" s="89"/>
      <c r="T17" s="89"/>
      <c r="V17" s="89"/>
      <c r="X17" s="89"/>
      <c r="Z17" s="89"/>
    </row>
    <row r="18" spans="1:26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89"/>
      <c r="R18" s="89"/>
      <c r="T18" s="89"/>
      <c r="V18" s="89"/>
      <c r="X18" s="89"/>
      <c r="Z18" s="89"/>
    </row>
    <row r="19" spans="1:26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89"/>
      <c r="R19" s="89"/>
      <c r="T19" s="89"/>
      <c r="V19" s="89"/>
      <c r="X19" s="89"/>
      <c r="Z19" s="89"/>
    </row>
    <row r="20" spans="1:26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89"/>
      <c r="R20" s="89"/>
      <c r="T20" s="89"/>
      <c r="V20" s="89"/>
      <c r="X20" s="89"/>
      <c r="Z20" s="89"/>
    </row>
    <row r="21" spans="1:2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89"/>
      <c r="R21" s="89"/>
      <c r="T21" s="89"/>
      <c r="V21" s="89"/>
      <c r="X21" s="89"/>
      <c r="Z21" s="89"/>
    </row>
    <row r="22" spans="1:2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89"/>
      <c r="R22" s="89"/>
      <c r="T22" s="89"/>
      <c r="V22" s="89"/>
      <c r="X22" s="89"/>
      <c r="Z22" s="89"/>
    </row>
    <row r="23" spans="1:26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89"/>
      <c r="R23" s="89"/>
      <c r="T23" s="89"/>
      <c r="V23" s="89"/>
      <c r="X23" s="89"/>
      <c r="Z23" s="89"/>
    </row>
    <row r="24" spans="1:26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89"/>
      <c r="R24" s="89"/>
      <c r="T24" s="89"/>
      <c r="V24" s="89"/>
      <c r="X24" s="89"/>
      <c r="Z24" s="89"/>
    </row>
    <row r="25" spans="1:26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89"/>
      <c r="R25" s="89"/>
      <c r="T25" s="89"/>
      <c r="V25" s="89"/>
      <c r="X25" s="89"/>
      <c r="Z25" s="89"/>
    </row>
    <row r="26" spans="1:26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89"/>
      <c r="R26" s="89"/>
      <c r="T26" s="89"/>
      <c r="V26" s="89"/>
      <c r="X26" s="89"/>
      <c r="Z26" s="89"/>
    </row>
    <row r="27" spans="1:26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9"/>
      <c r="R27" s="89"/>
      <c r="T27" s="89"/>
      <c r="V27" s="89"/>
      <c r="X27" s="89"/>
      <c r="Z27" s="89"/>
    </row>
    <row r="28" spans="1:26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89"/>
      <c r="R28" s="89"/>
      <c r="T28" s="89"/>
      <c r="V28" s="89"/>
      <c r="X28" s="89"/>
      <c r="Z28" s="89"/>
    </row>
    <row r="29" spans="1:26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89"/>
      <c r="R29" s="89"/>
      <c r="T29" s="89"/>
      <c r="V29" s="89"/>
      <c r="X29" s="89"/>
      <c r="Z29" s="89"/>
    </row>
    <row r="30" spans="1:26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89"/>
      <c r="R30" s="89"/>
      <c r="T30" s="89"/>
      <c r="V30" s="89"/>
      <c r="X30" s="89"/>
      <c r="Z30" s="89"/>
    </row>
    <row r="31" spans="1:2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89"/>
      <c r="R31" s="89"/>
      <c r="T31" s="89"/>
      <c r="V31" s="89"/>
      <c r="X31" s="89"/>
      <c r="Z31" s="89"/>
    </row>
    <row r="32" spans="1:26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89"/>
      <c r="R32" s="89"/>
      <c r="T32" s="89"/>
      <c r="V32" s="89"/>
      <c r="X32" s="89"/>
      <c r="Z32" s="89"/>
    </row>
    <row r="33" spans="1:2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89"/>
      <c r="R33" s="89"/>
      <c r="T33" s="89"/>
      <c r="V33" s="89"/>
      <c r="X33" s="89"/>
      <c r="Z33" s="89"/>
    </row>
    <row r="34" spans="1:2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89"/>
      <c r="R34" s="89"/>
      <c r="T34" s="89"/>
      <c r="V34" s="89"/>
      <c r="X34" s="89"/>
      <c r="Z34" s="89"/>
    </row>
    <row r="35" spans="1:2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89"/>
      <c r="R35" s="89"/>
      <c r="T35" s="89"/>
      <c r="V35" s="89"/>
      <c r="X35" s="89"/>
      <c r="Z35" s="89"/>
    </row>
    <row r="36" spans="1:2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89"/>
      <c r="R36" s="89"/>
      <c r="T36" s="89"/>
      <c r="V36" s="89"/>
      <c r="X36" s="89"/>
      <c r="Z36" s="89"/>
    </row>
    <row r="37" spans="1:2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89"/>
      <c r="R37" s="89"/>
      <c r="T37" s="89"/>
      <c r="V37" s="89"/>
      <c r="X37" s="89"/>
      <c r="Z37" s="89"/>
    </row>
    <row r="38" spans="1:2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89"/>
      <c r="R38" s="89"/>
      <c r="T38" s="89"/>
      <c r="V38" s="89"/>
      <c r="X38" s="89"/>
      <c r="Z38" s="89"/>
    </row>
    <row r="39" spans="1:2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89"/>
      <c r="R39" s="89"/>
      <c r="T39" s="89"/>
      <c r="V39" s="89"/>
      <c r="X39" s="89"/>
      <c r="Z39" s="89"/>
    </row>
    <row r="40" spans="1:2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89"/>
      <c r="R40" s="89"/>
      <c r="T40" s="89"/>
      <c r="V40" s="89"/>
      <c r="X40" s="89"/>
      <c r="Z40" s="89"/>
    </row>
    <row r="41" spans="1:2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89"/>
      <c r="R41" s="89"/>
      <c r="T41" s="89"/>
      <c r="V41" s="89"/>
      <c r="X41" s="89"/>
      <c r="Z41" s="89"/>
    </row>
    <row r="42" spans="1:2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89"/>
      <c r="R42" s="89"/>
      <c r="T42" s="89"/>
      <c r="V42" s="89"/>
      <c r="X42" s="89"/>
      <c r="Z42" s="89"/>
    </row>
    <row r="43" spans="1:2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89"/>
      <c r="R43" s="89"/>
      <c r="T43" s="89"/>
      <c r="V43" s="89"/>
      <c r="X43" s="89"/>
      <c r="Z43" s="89"/>
    </row>
    <row r="44" spans="1:2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89"/>
      <c r="R44" s="89"/>
      <c r="T44" s="89"/>
      <c r="V44" s="89"/>
      <c r="X44" s="89"/>
      <c r="Z44" s="89"/>
    </row>
    <row r="45" spans="1:2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89"/>
      <c r="R45" s="89"/>
      <c r="T45" s="89"/>
      <c r="V45" s="89"/>
      <c r="X45" s="89"/>
      <c r="Z45" s="89"/>
    </row>
    <row r="46" spans="1:2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89"/>
      <c r="R46" s="89"/>
      <c r="T46" s="89"/>
      <c r="V46" s="89"/>
      <c r="X46" s="89"/>
      <c r="Z46" s="89"/>
    </row>
    <row r="47" spans="1:2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89"/>
      <c r="R47" s="89"/>
      <c r="T47" s="89"/>
      <c r="V47" s="89"/>
      <c r="X47" s="89"/>
      <c r="Z47" s="89"/>
    </row>
    <row r="48" spans="1:2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89"/>
      <c r="R48" s="89"/>
      <c r="T48" s="89"/>
      <c r="V48" s="89"/>
      <c r="X48" s="89"/>
      <c r="Z48" s="89"/>
    </row>
    <row r="49" spans="1:2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89"/>
      <c r="R49" s="89"/>
      <c r="T49" s="89"/>
      <c r="V49" s="89"/>
      <c r="X49" s="89"/>
      <c r="Z49" s="89"/>
    </row>
    <row r="50" spans="1:2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89"/>
      <c r="R50" s="89"/>
      <c r="T50" s="89"/>
      <c r="V50" s="89"/>
      <c r="X50" s="89"/>
      <c r="Z50" s="89"/>
    </row>
    <row r="51" spans="1:2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89"/>
      <c r="R51" s="89"/>
      <c r="T51" s="89"/>
      <c r="V51" s="89"/>
      <c r="X51" s="89"/>
      <c r="Z51" s="89"/>
    </row>
    <row r="52" spans="1:2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89"/>
      <c r="R52" s="89"/>
      <c r="T52" s="89"/>
      <c r="V52" s="89"/>
      <c r="X52" s="89"/>
      <c r="Z52" s="89"/>
    </row>
    <row r="53" spans="1:2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89"/>
      <c r="R53" s="89"/>
      <c r="T53" s="89"/>
      <c r="V53" s="89"/>
      <c r="X53" s="89"/>
      <c r="Z53" s="89"/>
    </row>
    <row r="54" spans="1:2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89"/>
      <c r="R54" s="89"/>
      <c r="T54" s="89"/>
      <c r="V54" s="89"/>
      <c r="X54" s="89"/>
      <c r="Z54" s="89"/>
    </row>
    <row r="55" spans="1:2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89"/>
      <c r="R55" s="89"/>
      <c r="T55" s="89"/>
      <c r="V55" s="89"/>
      <c r="X55" s="89"/>
      <c r="Z55" s="89"/>
    </row>
    <row r="56" spans="1:2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89"/>
      <c r="R56" s="89"/>
      <c r="T56" s="89"/>
      <c r="V56" s="89"/>
      <c r="X56" s="89"/>
      <c r="Z56" s="89"/>
    </row>
    <row r="57" spans="1:2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89"/>
      <c r="R57" s="89"/>
      <c r="T57" s="89"/>
      <c r="V57" s="89"/>
      <c r="X57" s="89"/>
      <c r="Z57" s="89"/>
    </row>
    <row r="58" spans="1:2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89"/>
      <c r="R58" s="89"/>
      <c r="T58" s="89"/>
      <c r="V58" s="89"/>
      <c r="X58" s="89"/>
      <c r="Z58" s="89"/>
    </row>
    <row r="59" spans="1:2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89"/>
      <c r="R59" s="89"/>
      <c r="T59" s="89"/>
      <c r="V59" s="89"/>
      <c r="X59" s="89"/>
      <c r="Z59" s="89"/>
    </row>
    <row r="60" spans="1:2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89"/>
      <c r="R60" s="89"/>
      <c r="T60" s="89"/>
      <c r="V60" s="89"/>
      <c r="X60" s="89"/>
      <c r="Z60" s="89"/>
    </row>
    <row r="61" spans="1:2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89"/>
      <c r="R61" s="89"/>
      <c r="T61" s="89"/>
      <c r="V61" s="89"/>
      <c r="X61" s="89"/>
      <c r="Z61" s="89"/>
    </row>
    <row r="62" spans="1:2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9"/>
      <c r="R62" s="89"/>
      <c r="T62" s="89"/>
      <c r="V62" s="89"/>
      <c r="X62" s="89"/>
      <c r="Z62" s="89"/>
    </row>
    <row r="63" spans="1:2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9"/>
      <c r="R63" s="89"/>
      <c r="T63" s="89"/>
      <c r="V63" s="89"/>
      <c r="X63" s="89"/>
      <c r="Z63" s="89"/>
    </row>
    <row r="64" spans="1:2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  <c r="R64" s="89"/>
      <c r="T64" s="89"/>
      <c r="V64" s="89"/>
      <c r="X64" s="89"/>
      <c r="Z64" s="89"/>
    </row>
    <row r="65" spans="3:26" x14ac:dyDescent="0.2">
      <c r="C65" s="89"/>
      <c r="D65" s="89"/>
      <c r="F65" s="89"/>
      <c r="H65" s="89"/>
      <c r="J65" s="89"/>
      <c r="L65" s="89"/>
      <c r="N65" s="89"/>
      <c r="P65" s="89"/>
      <c r="R65" s="89"/>
      <c r="T65" s="89"/>
      <c r="V65" s="89"/>
      <c r="X65" s="89"/>
      <c r="Z65" s="89"/>
    </row>
  </sheetData>
  <mergeCells count="2">
    <mergeCell ref="A5:A16"/>
    <mergeCell ref="A17:B17"/>
  </mergeCells>
  <pageMargins left="0.7" right="0.7" top="0.75" bottom="0.75" header="0.3" footer="0.3"/>
  <pageSetup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AR65"/>
  <sheetViews>
    <sheetView zoomScaleNormal="100" workbookViewId="0">
      <selection activeCell="I8" sqref="I8"/>
    </sheetView>
  </sheetViews>
  <sheetFormatPr defaultRowHeight="11.25" x14ac:dyDescent="0.2"/>
  <cols>
    <col min="1" max="1" width="14.5" style="89" customWidth="1"/>
    <col min="2" max="2" width="13" style="89" customWidth="1"/>
    <col min="3" max="4" width="11.1640625" style="42" customWidth="1"/>
    <col min="5" max="5" width="11.1640625" style="89" customWidth="1"/>
    <col min="6" max="6" width="11.1640625" style="93" customWidth="1"/>
    <col min="7" max="7" width="11.6640625" style="89" customWidth="1"/>
    <col min="8" max="8" width="11.1640625" style="93" customWidth="1"/>
    <col min="9" max="9" width="11.1640625" style="89" customWidth="1"/>
    <col min="10" max="10" width="11.1640625" style="93" customWidth="1"/>
    <col min="11" max="11" width="11.1640625" style="89" customWidth="1"/>
    <col min="12" max="12" width="11.1640625" style="93" customWidth="1"/>
    <col min="13" max="13" width="11.1640625" style="89" customWidth="1"/>
    <col min="14" max="14" width="11.1640625" style="93" customWidth="1"/>
    <col min="15" max="15" width="11.1640625" style="89" customWidth="1"/>
    <col min="16" max="16" width="11.1640625" style="93" customWidth="1"/>
    <col min="17" max="17" width="11.1640625" style="89" customWidth="1"/>
    <col min="18" max="18" width="11.1640625" style="93" customWidth="1"/>
    <col min="19" max="19" width="11.1640625" style="89" customWidth="1"/>
    <col min="20" max="20" width="11.1640625" style="93" customWidth="1"/>
    <col min="21" max="21" width="11.1640625" style="89" customWidth="1"/>
    <col min="22" max="22" width="11.1640625" style="93" customWidth="1"/>
    <col min="23" max="23" width="11.1640625" style="89" customWidth="1"/>
    <col min="24" max="24" width="11.1640625" style="93" customWidth="1"/>
    <col min="25" max="25" width="11.1640625" style="89" customWidth="1"/>
    <col min="26" max="26" width="11.6640625" style="93" customWidth="1"/>
    <col min="27" max="43" width="13" style="89" customWidth="1"/>
    <col min="44" max="44" width="11.6640625" style="89" customWidth="1"/>
    <col min="45" max="45" width="21.6640625" style="89" bestFit="1" customWidth="1"/>
    <col min="46" max="16384" width="9.33203125" style="89"/>
  </cols>
  <sheetData>
    <row r="3" spans="1:44" x14ac:dyDescent="0.2">
      <c r="A3" s="92" t="s">
        <v>60</v>
      </c>
      <c r="B3" s="122"/>
      <c r="C3" s="92" t="s">
        <v>52</v>
      </c>
      <c r="D3" s="122"/>
      <c r="E3" s="122"/>
      <c r="F3" s="122"/>
      <c r="G3" s="12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x14ac:dyDescent="0.2">
      <c r="A4" s="92" t="s">
        <v>51</v>
      </c>
      <c r="B4" s="91" t="s">
        <v>53</v>
      </c>
      <c r="C4" s="121">
        <v>2016</v>
      </c>
      <c r="D4" s="121">
        <v>2017</v>
      </c>
      <c r="E4" s="121">
        <v>2018</v>
      </c>
      <c r="F4" s="121">
        <v>2019</v>
      </c>
      <c r="G4" s="121" t="s">
        <v>58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x14ac:dyDescent="0.2">
      <c r="A5" s="139" t="s">
        <v>18</v>
      </c>
      <c r="B5" s="90" t="s">
        <v>38</v>
      </c>
      <c r="C5" s="88">
        <v>1016</v>
      </c>
      <c r="D5" s="88">
        <v>927</v>
      </c>
      <c r="E5" s="88">
        <v>1067</v>
      </c>
      <c r="F5" s="88">
        <v>1112</v>
      </c>
      <c r="G5" s="88">
        <v>4122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x14ac:dyDescent="0.2">
      <c r="A6" s="140"/>
      <c r="B6" s="121" t="s">
        <v>39</v>
      </c>
      <c r="C6" s="88">
        <v>985</v>
      </c>
      <c r="D6" s="88">
        <v>948</v>
      </c>
      <c r="E6" s="88">
        <v>1091</v>
      </c>
      <c r="F6" s="88">
        <v>1184</v>
      </c>
      <c r="G6" s="88">
        <v>4208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x14ac:dyDescent="0.2">
      <c r="A7" s="140"/>
      <c r="B7" s="121" t="s">
        <v>40</v>
      </c>
      <c r="C7" s="88">
        <v>1251</v>
      </c>
      <c r="D7" s="88">
        <v>1287</v>
      </c>
      <c r="E7" s="88">
        <v>1232</v>
      </c>
      <c r="F7" s="88">
        <v>1243</v>
      </c>
      <c r="G7" s="88">
        <v>5013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44" x14ac:dyDescent="0.2">
      <c r="A8" s="140"/>
      <c r="B8" s="121" t="s">
        <v>41</v>
      </c>
      <c r="C8" s="88">
        <v>990</v>
      </c>
      <c r="D8" s="88">
        <v>1107</v>
      </c>
      <c r="E8" s="88">
        <v>1300</v>
      </c>
      <c r="F8" s="88">
        <v>1293</v>
      </c>
      <c r="G8" s="88">
        <v>4690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44" x14ac:dyDescent="0.2">
      <c r="A9" s="140"/>
      <c r="B9" s="121" t="s">
        <v>42</v>
      </c>
      <c r="C9" s="88">
        <v>1311</v>
      </c>
      <c r="D9" s="88">
        <v>1228</v>
      </c>
      <c r="E9" s="88">
        <v>1469</v>
      </c>
      <c r="F9" s="88">
        <v>1485</v>
      </c>
      <c r="G9" s="88">
        <v>5493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44" x14ac:dyDescent="0.2">
      <c r="A10" s="140"/>
      <c r="B10" s="121" t="s">
        <v>43</v>
      </c>
      <c r="C10" s="88">
        <v>1345</v>
      </c>
      <c r="D10" s="88">
        <v>1210</v>
      </c>
      <c r="E10" s="88">
        <v>1435</v>
      </c>
      <c r="F10" s="88">
        <v>1565</v>
      </c>
      <c r="G10" s="88">
        <v>5555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C10" s="95">
        <v>764000000</v>
      </c>
      <c r="AD10" s="89" t="e">
        <f>AC10/GETPIVOTDATA("Sum of PAX_ON",$A$3,"YEAR",2012,"AIRPORT","JAC")</f>
        <v>#REF!</v>
      </c>
    </row>
    <row r="11" spans="1:44" x14ac:dyDescent="0.2">
      <c r="A11" s="140"/>
      <c r="B11" s="121" t="s">
        <v>44</v>
      </c>
      <c r="C11" s="88">
        <v>1265</v>
      </c>
      <c r="D11" s="88">
        <v>1318</v>
      </c>
      <c r="E11" s="88">
        <v>1406</v>
      </c>
      <c r="F11" s="88">
        <v>1668</v>
      </c>
      <c r="G11" s="88">
        <v>5657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44" x14ac:dyDescent="0.2">
      <c r="A12" s="140"/>
      <c r="B12" s="121" t="s">
        <v>45</v>
      </c>
      <c r="C12" s="88">
        <v>1449</v>
      </c>
      <c r="D12" s="88">
        <v>1386</v>
      </c>
      <c r="E12" s="88">
        <v>1301</v>
      </c>
      <c r="F12" s="88">
        <v>1632</v>
      </c>
      <c r="G12" s="88">
        <v>5768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44" x14ac:dyDescent="0.2">
      <c r="A13" s="140"/>
      <c r="B13" s="121" t="s">
        <v>46</v>
      </c>
      <c r="C13" s="88">
        <v>1280</v>
      </c>
      <c r="D13" s="88">
        <v>1285</v>
      </c>
      <c r="E13" s="88">
        <v>1349</v>
      </c>
      <c r="F13" s="88">
        <v>1742</v>
      </c>
      <c r="G13" s="88">
        <v>5656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44" x14ac:dyDescent="0.2">
      <c r="A14" s="140"/>
      <c r="B14" s="121" t="s">
        <v>47</v>
      </c>
      <c r="C14" s="88">
        <v>1239</v>
      </c>
      <c r="D14" s="88">
        <v>1348</v>
      </c>
      <c r="E14" s="88">
        <v>1611</v>
      </c>
      <c r="F14" s="88"/>
      <c r="G14" s="88">
        <v>4198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44" x14ac:dyDescent="0.2">
      <c r="A15" s="140"/>
      <c r="B15" s="121" t="s">
        <v>48</v>
      </c>
      <c r="C15" s="88">
        <v>1314</v>
      </c>
      <c r="D15" s="88">
        <v>1392</v>
      </c>
      <c r="E15" s="88">
        <v>1562</v>
      </c>
      <c r="F15" s="88"/>
      <c r="G15" s="88">
        <v>4268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44" x14ac:dyDescent="0.2">
      <c r="A16" s="140"/>
      <c r="B16" s="121" t="s">
        <v>49</v>
      </c>
      <c r="C16" s="88">
        <v>1534</v>
      </c>
      <c r="D16" s="88">
        <v>1488</v>
      </c>
      <c r="E16" s="88">
        <v>1569</v>
      </c>
      <c r="F16" s="88"/>
      <c r="G16" s="88">
        <v>4591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x14ac:dyDescent="0.2">
      <c r="A17" s="139"/>
      <c r="B17" s="140"/>
      <c r="C17" s="88"/>
      <c r="D17" s="88"/>
      <c r="E17" s="88"/>
      <c r="F17" s="88"/>
      <c r="G17" s="8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89"/>
      <c r="R18" s="89"/>
      <c r="T18" s="89"/>
      <c r="V18" s="89"/>
      <c r="X18" s="89"/>
      <c r="Z18" s="89"/>
    </row>
    <row r="19" spans="1:26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89"/>
      <c r="R19" s="89"/>
      <c r="T19" s="89"/>
      <c r="V19" s="89"/>
      <c r="X19" s="89"/>
      <c r="Z19" s="89"/>
    </row>
    <row r="20" spans="1:26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89"/>
      <c r="R20" s="89"/>
      <c r="T20" s="89"/>
      <c r="V20" s="89"/>
      <c r="X20" s="89"/>
      <c r="Z20" s="89"/>
    </row>
    <row r="21" spans="1:2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89"/>
      <c r="R21" s="89"/>
      <c r="T21" s="89"/>
      <c r="V21" s="89"/>
      <c r="X21" s="89"/>
      <c r="Z21" s="89"/>
    </row>
    <row r="22" spans="1:2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89"/>
      <c r="R22" s="89"/>
      <c r="T22" s="89"/>
      <c r="V22" s="89"/>
      <c r="X22" s="89"/>
      <c r="Z22" s="89"/>
    </row>
    <row r="23" spans="1:26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89"/>
      <c r="R23" s="89"/>
      <c r="T23" s="89"/>
      <c r="V23" s="89"/>
      <c r="X23" s="89"/>
      <c r="Z23" s="89"/>
    </row>
    <row r="24" spans="1:26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89"/>
      <c r="R24" s="89"/>
      <c r="T24" s="89"/>
      <c r="V24" s="89"/>
      <c r="X24" s="89"/>
      <c r="Z24" s="89"/>
    </row>
    <row r="25" spans="1:26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89"/>
      <c r="R25" s="89"/>
      <c r="T25" s="89"/>
      <c r="V25" s="89"/>
      <c r="X25" s="89"/>
      <c r="Z25" s="89"/>
    </row>
    <row r="26" spans="1:26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89"/>
      <c r="R26" s="89"/>
      <c r="T26" s="89"/>
      <c r="V26" s="89"/>
      <c r="X26" s="89"/>
      <c r="Z26" s="89"/>
    </row>
    <row r="27" spans="1:26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9"/>
      <c r="R27" s="89"/>
      <c r="T27" s="89"/>
      <c r="V27" s="89"/>
      <c r="X27" s="89"/>
      <c r="Z27" s="89"/>
    </row>
    <row r="28" spans="1:26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89"/>
      <c r="R28" s="89"/>
      <c r="T28" s="89"/>
      <c r="V28" s="89"/>
      <c r="X28" s="89"/>
      <c r="Z28" s="89"/>
    </row>
    <row r="29" spans="1:26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89"/>
      <c r="R29" s="89"/>
      <c r="T29" s="89"/>
      <c r="V29" s="89"/>
      <c r="X29" s="89"/>
      <c r="Z29" s="89"/>
    </row>
    <row r="30" spans="1:26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89"/>
      <c r="R30" s="89"/>
      <c r="T30" s="89"/>
      <c r="V30" s="89"/>
      <c r="X30" s="89"/>
      <c r="Z30" s="89"/>
    </row>
    <row r="31" spans="1:2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89"/>
      <c r="R31" s="89"/>
      <c r="T31" s="89"/>
      <c r="V31" s="89"/>
      <c r="X31" s="89"/>
      <c r="Z31" s="89"/>
    </row>
    <row r="32" spans="1:26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89"/>
      <c r="R32" s="89"/>
      <c r="T32" s="89"/>
      <c r="V32" s="89"/>
      <c r="X32" s="89"/>
      <c r="Z32" s="89"/>
    </row>
    <row r="33" spans="1:2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89"/>
      <c r="R33" s="89"/>
      <c r="T33" s="89"/>
      <c r="V33" s="89"/>
      <c r="X33" s="89"/>
      <c r="Z33" s="89"/>
    </row>
    <row r="34" spans="1:2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89"/>
      <c r="R34" s="89"/>
      <c r="T34" s="89"/>
      <c r="V34" s="89"/>
      <c r="X34" s="89"/>
      <c r="Z34" s="89"/>
    </row>
    <row r="35" spans="1:2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89"/>
      <c r="R35" s="89"/>
      <c r="T35" s="89"/>
      <c r="V35" s="89"/>
      <c r="X35" s="89"/>
      <c r="Z35" s="89"/>
    </row>
    <row r="36" spans="1:2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89"/>
      <c r="R36" s="89"/>
      <c r="T36" s="89"/>
      <c r="V36" s="89"/>
      <c r="X36" s="89"/>
      <c r="Z36" s="89"/>
    </row>
    <row r="37" spans="1:2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89"/>
      <c r="R37" s="89"/>
      <c r="T37" s="89"/>
      <c r="V37" s="89"/>
      <c r="X37" s="89"/>
      <c r="Z37" s="89"/>
    </row>
    <row r="38" spans="1:2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89"/>
      <c r="R38" s="89"/>
      <c r="T38" s="89"/>
      <c r="V38" s="89"/>
      <c r="X38" s="89"/>
      <c r="Z38" s="89"/>
    </row>
    <row r="39" spans="1:2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89"/>
      <c r="R39" s="89"/>
      <c r="T39" s="89"/>
      <c r="V39" s="89"/>
      <c r="X39" s="89"/>
      <c r="Z39" s="89"/>
    </row>
    <row r="40" spans="1:2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89"/>
      <c r="R40" s="89"/>
      <c r="T40" s="89"/>
      <c r="V40" s="89"/>
      <c r="X40" s="89"/>
      <c r="Z40" s="89"/>
    </row>
    <row r="41" spans="1:2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89"/>
      <c r="R41" s="89"/>
      <c r="T41" s="89"/>
      <c r="V41" s="89"/>
      <c r="X41" s="89"/>
      <c r="Z41" s="89"/>
    </row>
    <row r="42" spans="1:2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89"/>
      <c r="R42" s="89"/>
      <c r="T42" s="89"/>
      <c r="V42" s="89"/>
      <c r="X42" s="89"/>
      <c r="Z42" s="89"/>
    </row>
    <row r="43" spans="1:2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89"/>
      <c r="R43" s="89"/>
      <c r="T43" s="89"/>
      <c r="V43" s="89"/>
      <c r="X43" s="89"/>
      <c r="Z43" s="89"/>
    </row>
    <row r="44" spans="1:2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89"/>
      <c r="R44" s="89"/>
      <c r="T44" s="89"/>
      <c r="V44" s="89"/>
      <c r="X44" s="89"/>
      <c r="Z44" s="89"/>
    </row>
    <row r="45" spans="1:2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89"/>
      <c r="R45" s="89"/>
      <c r="T45" s="89"/>
      <c r="V45" s="89"/>
      <c r="X45" s="89"/>
      <c r="Z45" s="89"/>
    </row>
    <row r="46" spans="1:2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89"/>
      <c r="R46" s="89"/>
      <c r="T46" s="89"/>
      <c r="V46" s="89"/>
      <c r="X46" s="89"/>
      <c r="Z46" s="89"/>
    </row>
    <row r="47" spans="1:2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89"/>
      <c r="R47" s="89"/>
      <c r="T47" s="89"/>
      <c r="V47" s="89"/>
      <c r="X47" s="89"/>
      <c r="Z47" s="89"/>
    </row>
    <row r="48" spans="1:2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89"/>
      <c r="R48" s="89"/>
      <c r="T48" s="89"/>
      <c r="V48" s="89"/>
      <c r="X48" s="89"/>
      <c r="Z48" s="89"/>
    </row>
    <row r="49" spans="1:2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89"/>
      <c r="R49" s="89"/>
      <c r="T49" s="89"/>
      <c r="V49" s="89"/>
      <c r="X49" s="89"/>
      <c r="Z49" s="89"/>
    </row>
    <row r="50" spans="1:2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89"/>
      <c r="R50" s="89"/>
      <c r="T50" s="89"/>
      <c r="V50" s="89"/>
      <c r="X50" s="89"/>
      <c r="Z50" s="89"/>
    </row>
    <row r="51" spans="1:2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89"/>
      <c r="R51" s="89"/>
      <c r="T51" s="89"/>
      <c r="V51" s="89"/>
      <c r="X51" s="89"/>
      <c r="Z51" s="89"/>
    </row>
    <row r="52" spans="1:2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89"/>
      <c r="R52" s="89"/>
      <c r="T52" s="89"/>
      <c r="V52" s="89"/>
      <c r="X52" s="89"/>
      <c r="Z52" s="89"/>
    </row>
    <row r="53" spans="1:2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89"/>
      <c r="R53" s="89"/>
      <c r="T53" s="89"/>
      <c r="V53" s="89"/>
      <c r="X53" s="89"/>
      <c r="Z53" s="89"/>
    </row>
    <row r="54" spans="1:2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89"/>
      <c r="R54" s="89"/>
      <c r="T54" s="89"/>
      <c r="V54" s="89"/>
      <c r="X54" s="89"/>
      <c r="Z54" s="89"/>
    </row>
    <row r="55" spans="1:2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89"/>
      <c r="R55" s="89"/>
      <c r="T55" s="89"/>
      <c r="V55" s="89"/>
      <c r="X55" s="89"/>
      <c r="Z55" s="89"/>
    </row>
    <row r="56" spans="1:2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89"/>
      <c r="R56" s="89"/>
      <c r="T56" s="89"/>
      <c r="V56" s="89"/>
      <c r="X56" s="89"/>
      <c r="Z56" s="89"/>
    </row>
    <row r="57" spans="1:2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89"/>
      <c r="R57" s="89"/>
      <c r="T57" s="89"/>
      <c r="V57" s="89"/>
      <c r="X57" s="89"/>
      <c r="Z57" s="89"/>
    </row>
    <row r="58" spans="1:2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89"/>
      <c r="R58" s="89"/>
      <c r="T58" s="89"/>
      <c r="V58" s="89"/>
      <c r="X58" s="89"/>
      <c r="Z58" s="89"/>
    </row>
    <row r="59" spans="1:2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89"/>
      <c r="R59" s="89"/>
      <c r="T59" s="89"/>
      <c r="V59" s="89"/>
      <c r="X59" s="89"/>
      <c r="Z59" s="89"/>
    </row>
    <row r="60" spans="1:2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89"/>
      <c r="R60" s="89"/>
      <c r="T60" s="89"/>
      <c r="V60" s="89"/>
      <c r="X60" s="89"/>
      <c r="Z60" s="89"/>
    </row>
    <row r="61" spans="1:2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89"/>
      <c r="R61" s="89"/>
      <c r="T61" s="89"/>
      <c r="V61" s="89"/>
      <c r="X61" s="89"/>
      <c r="Z61" s="89"/>
    </row>
    <row r="62" spans="1:2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9"/>
      <c r="R62" s="89"/>
      <c r="T62" s="89"/>
      <c r="V62" s="89"/>
      <c r="X62" s="89"/>
      <c r="Z62" s="89"/>
    </row>
    <row r="63" spans="1:2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9"/>
      <c r="R63" s="89"/>
      <c r="T63" s="89"/>
      <c r="V63" s="89"/>
      <c r="X63" s="89"/>
      <c r="Z63" s="89"/>
    </row>
    <row r="64" spans="1:2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  <c r="R64" s="89"/>
      <c r="T64" s="89"/>
      <c r="V64" s="89"/>
      <c r="X64" s="89"/>
      <c r="Z64" s="89"/>
    </row>
    <row r="65" spans="3:26" x14ac:dyDescent="0.2">
      <c r="C65" s="89"/>
      <c r="D65" s="89"/>
      <c r="F65" s="89"/>
      <c r="H65" s="89"/>
      <c r="J65" s="89"/>
      <c r="L65" s="89"/>
      <c r="N65" s="89"/>
      <c r="P65" s="89"/>
      <c r="R65" s="89"/>
      <c r="T65" s="89"/>
      <c r="V65" s="89"/>
      <c r="X65" s="89"/>
      <c r="Z65" s="89"/>
    </row>
  </sheetData>
  <mergeCells count="2">
    <mergeCell ref="A5:A16"/>
    <mergeCell ref="A17:B17"/>
  </mergeCell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3:AR65"/>
  <sheetViews>
    <sheetView zoomScaleNormal="100" workbookViewId="0">
      <selection activeCell="C7" sqref="C7"/>
    </sheetView>
  </sheetViews>
  <sheetFormatPr defaultRowHeight="11.25" x14ac:dyDescent="0.2"/>
  <cols>
    <col min="1" max="1" width="14.5" style="89" customWidth="1"/>
    <col min="2" max="2" width="13" style="89" customWidth="1"/>
    <col min="3" max="4" width="11.1640625" style="42" customWidth="1"/>
    <col min="5" max="5" width="11.1640625" style="89" customWidth="1"/>
    <col min="6" max="6" width="11.1640625" style="93" customWidth="1"/>
    <col min="7" max="7" width="11.6640625" style="89" customWidth="1"/>
    <col min="8" max="8" width="13" style="93" customWidth="1"/>
    <col min="9" max="9" width="13" style="89" customWidth="1"/>
    <col min="10" max="10" width="13" style="93" customWidth="1"/>
    <col min="11" max="11" width="13" style="89" customWidth="1"/>
    <col min="12" max="12" width="13" style="93" customWidth="1"/>
    <col min="13" max="13" width="13" style="89" customWidth="1"/>
    <col min="14" max="14" width="13" style="93" customWidth="1"/>
    <col min="15" max="15" width="13" style="89" customWidth="1"/>
    <col min="16" max="16" width="13" style="93" customWidth="1"/>
    <col min="17" max="17" width="13" style="89" customWidth="1"/>
    <col min="18" max="18" width="13" style="93" customWidth="1"/>
    <col min="19" max="19" width="13" style="89" customWidth="1"/>
    <col min="20" max="20" width="13" style="93" customWidth="1"/>
    <col min="21" max="21" width="13" style="89" customWidth="1"/>
    <col min="22" max="22" width="13" style="93" customWidth="1"/>
    <col min="23" max="23" width="13" style="89" customWidth="1"/>
    <col min="24" max="24" width="13" style="93" customWidth="1"/>
    <col min="25" max="25" width="13" style="89" customWidth="1"/>
    <col min="26" max="26" width="13" style="93" customWidth="1"/>
    <col min="27" max="43" width="13" style="89" customWidth="1"/>
    <col min="44" max="44" width="11.6640625" style="89" customWidth="1"/>
    <col min="45" max="45" width="21.6640625" style="89" bestFit="1" customWidth="1"/>
    <col min="46" max="16384" width="9.33203125" style="89"/>
  </cols>
  <sheetData>
    <row r="3" spans="1:44" x14ac:dyDescent="0.2">
      <c r="A3" s="92" t="s">
        <v>60</v>
      </c>
      <c r="B3" s="122"/>
      <c r="C3" s="92" t="s">
        <v>52</v>
      </c>
      <c r="D3" s="122"/>
      <c r="E3" s="122"/>
      <c r="F3" s="122"/>
      <c r="G3" s="12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x14ac:dyDescent="0.2">
      <c r="A4" s="92" t="s">
        <v>51</v>
      </c>
      <c r="B4" s="91" t="s">
        <v>53</v>
      </c>
      <c r="C4" s="121">
        <v>2016</v>
      </c>
      <c r="D4" s="121">
        <v>2017</v>
      </c>
      <c r="E4" s="121">
        <v>2018</v>
      </c>
      <c r="F4" s="121">
        <v>2019</v>
      </c>
      <c r="G4" s="121" t="s">
        <v>58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x14ac:dyDescent="0.2">
      <c r="A5" s="139" t="s">
        <v>19</v>
      </c>
      <c r="B5" s="90" t="s">
        <v>38</v>
      </c>
      <c r="C5" s="88">
        <v>228</v>
      </c>
      <c r="D5" s="88">
        <v>746</v>
      </c>
      <c r="E5" s="88">
        <v>512</v>
      </c>
      <c r="F5" s="88">
        <v>504</v>
      </c>
      <c r="G5" s="88">
        <v>1990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x14ac:dyDescent="0.2">
      <c r="A6" s="140"/>
      <c r="B6" s="121" t="s">
        <v>39</v>
      </c>
      <c r="C6" s="88">
        <v>166</v>
      </c>
      <c r="D6" s="88">
        <v>652</v>
      </c>
      <c r="E6" s="88">
        <v>505</v>
      </c>
      <c r="F6" s="88">
        <v>472</v>
      </c>
      <c r="G6" s="88">
        <v>1795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x14ac:dyDescent="0.2">
      <c r="A7" s="140"/>
      <c r="B7" s="121" t="s">
        <v>40</v>
      </c>
      <c r="C7" s="88">
        <v>157</v>
      </c>
      <c r="D7" s="88">
        <v>716</v>
      </c>
      <c r="E7" s="88">
        <v>545</v>
      </c>
      <c r="F7" s="88">
        <v>590</v>
      </c>
      <c r="G7" s="88">
        <v>2008</v>
      </c>
      <c r="H7"/>
      <c r="I7"/>
      <c r="J7"/>
      <c r="K7"/>
      <c r="L7"/>
      <c r="M7"/>
      <c r="N7"/>
      <c r="O7"/>
      <c r="P7" s="89"/>
      <c r="R7" s="89"/>
      <c r="T7" s="89"/>
      <c r="V7" s="89"/>
      <c r="X7" s="89"/>
      <c r="Z7" s="89"/>
    </row>
    <row r="8" spans="1:44" x14ac:dyDescent="0.2">
      <c r="A8" s="140"/>
      <c r="B8" s="121" t="s">
        <v>41</v>
      </c>
      <c r="C8" s="88">
        <v>176</v>
      </c>
      <c r="D8" s="88">
        <v>676</v>
      </c>
      <c r="E8" s="88">
        <v>551</v>
      </c>
      <c r="F8" s="88">
        <v>510</v>
      </c>
      <c r="G8" s="88">
        <v>1913</v>
      </c>
      <c r="H8"/>
      <c r="I8"/>
      <c r="J8"/>
      <c r="K8"/>
      <c r="L8"/>
      <c r="M8"/>
      <c r="N8"/>
      <c r="O8"/>
      <c r="P8" s="89"/>
      <c r="R8" s="89"/>
      <c r="T8" s="89"/>
      <c r="V8" s="89"/>
      <c r="X8" s="89"/>
      <c r="Z8" s="89"/>
    </row>
    <row r="9" spans="1:44" x14ac:dyDescent="0.2">
      <c r="A9" s="140"/>
      <c r="B9" s="121" t="s">
        <v>42</v>
      </c>
      <c r="C9" s="88">
        <v>175</v>
      </c>
      <c r="D9" s="88">
        <v>774</v>
      </c>
      <c r="E9" s="88">
        <v>547</v>
      </c>
      <c r="F9" s="88">
        <v>674</v>
      </c>
      <c r="G9" s="88">
        <v>2170</v>
      </c>
      <c r="H9"/>
      <c r="I9"/>
      <c r="J9"/>
      <c r="K9"/>
      <c r="L9"/>
      <c r="M9"/>
      <c r="N9"/>
      <c r="O9"/>
      <c r="P9" s="89"/>
      <c r="R9" s="89"/>
      <c r="T9" s="89"/>
      <c r="V9" s="89"/>
      <c r="X9" s="89"/>
      <c r="Z9" s="89"/>
    </row>
    <row r="10" spans="1:44" x14ac:dyDescent="0.2">
      <c r="A10" s="140"/>
      <c r="B10" s="121" t="s">
        <v>43</v>
      </c>
      <c r="C10" s="88">
        <v>156</v>
      </c>
      <c r="D10" s="88">
        <v>637</v>
      </c>
      <c r="E10" s="88">
        <v>573</v>
      </c>
      <c r="F10" s="88">
        <v>625</v>
      </c>
      <c r="G10" s="88">
        <v>1991</v>
      </c>
      <c r="H10"/>
      <c r="I10"/>
      <c r="J10"/>
      <c r="K10"/>
      <c r="L10"/>
      <c r="M10"/>
      <c r="N10"/>
      <c r="O10"/>
      <c r="P10" s="89"/>
      <c r="R10" s="89"/>
      <c r="T10" s="89"/>
      <c r="V10" s="89"/>
      <c r="X10" s="89"/>
      <c r="Z10" s="89"/>
      <c r="AC10" s="95">
        <v>764000000</v>
      </c>
      <c r="AD10" s="89" t="e">
        <f>AC10/GETPIVOTDATA("Sum of PAX_ON",$A$3,"YEAR",2012,"AIRPORT","JAC")</f>
        <v>#REF!</v>
      </c>
    </row>
    <row r="11" spans="1:44" x14ac:dyDescent="0.2">
      <c r="A11" s="140"/>
      <c r="B11" s="121" t="s">
        <v>44</v>
      </c>
      <c r="C11" s="88">
        <v>295</v>
      </c>
      <c r="D11" s="88">
        <v>629</v>
      </c>
      <c r="E11" s="88">
        <v>657</v>
      </c>
      <c r="F11" s="88">
        <v>641</v>
      </c>
      <c r="G11" s="88">
        <v>2222</v>
      </c>
      <c r="H11"/>
      <c r="I11"/>
      <c r="J11"/>
      <c r="K11"/>
      <c r="L11"/>
      <c r="M11"/>
      <c r="N11"/>
      <c r="O11"/>
      <c r="P11" s="89"/>
      <c r="R11" s="89"/>
      <c r="T11" s="89"/>
      <c r="V11" s="89"/>
      <c r="X11" s="89"/>
      <c r="Z11" s="89"/>
    </row>
    <row r="12" spans="1:44" x14ac:dyDescent="0.2">
      <c r="A12" s="140"/>
      <c r="B12" s="121" t="s">
        <v>45</v>
      </c>
      <c r="C12" s="88">
        <v>439</v>
      </c>
      <c r="D12" s="88">
        <v>779</v>
      </c>
      <c r="E12" s="88">
        <v>703</v>
      </c>
      <c r="F12" s="88">
        <v>731</v>
      </c>
      <c r="G12" s="88">
        <v>2652</v>
      </c>
      <c r="H12"/>
      <c r="I12"/>
      <c r="J12"/>
      <c r="K12"/>
      <c r="L12"/>
      <c r="M12"/>
      <c r="N12"/>
      <c r="O12"/>
      <c r="P12" s="89"/>
      <c r="R12" s="89"/>
      <c r="T12" s="89"/>
      <c r="V12" s="89"/>
      <c r="X12" s="89"/>
      <c r="Z12" s="89"/>
    </row>
    <row r="13" spans="1:44" x14ac:dyDescent="0.2">
      <c r="A13" s="140"/>
      <c r="B13" s="121" t="s">
        <v>46</v>
      </c>
      <c r="C13" s="88">
        <v>486</v>
      </c>
      <c r="D13" s="88">
        <v>541</v>
      </c>
      <c r="E13" s="88">
        <v>656</v>
      </c>
      <c r="F13" s="88">
        <v>663</v>
      </c>
      <c r="G13" s="88">
        <v>2346</v>
      </c>
      <c r="H13"/>
      <c r="I13"/>
      <c r="J13"/>
      <c r="K13"/>
      <c r="L13"/>
      <c r="M13"/>
      <c r="N13"/>
      <c r="O13"/>
      <c r="P13" s="89"/>
      <c r="R13" s="89"/>
      <c r="T13" s="89"/>
      <c r="V13" s="89"/>
      <c r="X13" s="89"/>
      <c r="Z13" s="89"/>
    </row>
    <row r="14" spans="1:44" x14ac:dyDescent="0.2">
      <c r="A14" s="140"/>
      <c r="B14" s="121" t="s">
        <v>47</v>
      </c>
      <c r="C14" s="88">
        <v>559</v>
      </c>
      <c r="D14" s="88">
        <v>519</v>
      </c>
      <c r="E14" s="88">
        <v>654</v>
      </c>
      <c r="F14" s="88"/>
      <c r="G14" s="88">
        <v>1732</v>
      </c>
      <c r="H14"/>
      <c r="I14"/>
      <c r="J14"/>
      <c r="K14"/>
      <c r="L14"/>
      <c r="M14"/>
      <c r="N14"/>
      <c r="O14"/>
      <c r="P14" s="89"/>
      <c r="R14" s="89"/>
      <c r="T14" s="89"/>
      <c r="V14" s="89"/>
      <c r="X14" s="89"/>
      <c r="Z14" s="89"/>
    </row>
    <row r="15" spans="1:44" x14ac:dyDescent="0.2">
      <c r="A15" s="140"/>
      <c r="B15" s="121" t="s">
        <v>48</v>
      </c>
      <c r="C15" s="88">
        <v>726</v>
      </c>
      <c r="D15" s="88">
        <v>517</v>
      </c>
      <c r="E15" s="88">
        <v>681</v>
      </c>
      <c r="F15" s="88"/>
      <c r="G15" s="88">
        <v>1924</v>
      </c>
      <c r="H15"/>
      <c r="I15"/>
      <c r="J15"/>
      <c r="K15"/>
      <c r="L15"/>
      <c r="M15"/>
      <c r="N15"/>
      <c r="O15"/>
      <c r="P15" s="89"/>
      <c r="R15" s="89"/>
      <c r="T15" s="89"/>
      <c r="V15" s="89"/>
      <c r="X15" s="89"/>
      <c r="Z15" s="89"/>
    </row>
    <row r="16" spans="1:44" x14ac:dyDescent="0.2">
      <c r="A16" s="140"/>
      <c r="B16" s="121" t="s">
        <v>49</v>
      </c>
      <c r="C16" s="88">
        <v>760</v>
      </c>
      <c r="D16" s="88">
        <v>587</v>
      </c>
      <c r="E16" s="88">
        <v>713</v>
      </c>
      <c r="F16" s="88"/>
      <c r="G16" s="88">
        <v>2060</v>
      </c>
      <c r="H16"/>
      <c r="I16"/>
      <c r="J16"/>
      <c r="K16"/>
      <c r="L16"/>
      <c r="M16"/>
      <c r="N16"/>
      <c r="O16"/>
      <c r="P16" s="89"/>
      <c r="R16" s="89"/>
      <c r="T16" s="89"/>
      <c r="V16" s="89"/>
      <c r="X16" s="89"/>
      <c r="Z16" s="89"/>
    </row>
    <row r="17" spans="1:26" x14ac:dyDescent="0.2">
      <c r="A17" s="139"/>
      <c r="B17" s="140"/>
      <c r="C17" s="88"/>
      <c r="D17" s="88"/>
      <c r="E17" s="88"/>
      <c r="F17" s="88"/>
      <c r="G17" s="88"/>
      <c r="H17"/>
      <c r="I17"/>
      <c r="J17"/>
      <c r="K17"/>
      <c r="L17"/>
      <c r="M17"/>
      <c r="N17"/>
      <c r="O17"/>
      <c r="P17" s="89"/>
      <c r="R17" s="89"/>
      <c r="T17" s="89"/>
      <c r="V17" s="89"/>
      <c r="X17" s="89"/>
      <c r="Z17" s="89"/>
    </row>
    <row r="18" spans="1:26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89"/>
      <c r="R18" s="89"/>
      <c r="T18" s="89"/>
      <c r="V18" s="89"/>
      <c r="X18" s="89"/>
      <c r="Z18" s="89"/>
    </row>
    <row r="19" spans="1:26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89"/>
      <c r="R19" s="89"/>
      <c r="T19" s="89"/>
      <c r="V19" s="89"/>
      <c r="X19" s="89"/>
      <c r="Z19" s="89"/>
    </row>
    <row r="20" spans="1:26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89"/>
      <c r="R20" s="89"/>
      <c r="T20" s="89"/>
      <c r="V20" s="89"/>
      <c r="X20" s="89"/>
      <c r="Z20" s="89"/>
    </row>
    <row r="21" spans="1:2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89"/>
      <c r="R21" s="89"/>
      <c r="T21" s="89"/>
      <c r="V21" s="89"/>
      <c r="X21" s="89"/>
      <c r="Z21" s="89"/>
    </row>
    <row r="22" spans="1:2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89"/>
      <c r="R22" s="89"/>
      <c r="T22" s="89"/>
      <c r="V22" s="89"/>
      <c r="X22" s="89"/>
      <c r="Z22" s="89"/>
    </row>
    <row r="23" spans="1:26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89"/>
      <c r="R23" s="89"/>
      <c r="T23" s="89"/>
      <c r="V23" s="89"/>
      <c r="X23" s="89"/>
      <c r="Z23" s="89"/>
    </row>
    <row r="24" spans="1:26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89"/>
      <c r="R24" s="89"/>
      <c r="T24" s="89"/>
      <c r="V24" s="89"/>
      <c r="X24" s="89"/>
      <c r="Z24" s="89"/>
    </row>
    <row r="25" spans="1:26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89"/>
      <c r="R25" s="89"/>
      <c r="T25" s="89"/>
      <c r="V25" s="89"/>
      <c r="X25" s="89"/>
      <c r="Z25" s="89"/>
    </row>
    <row r="26" spans="1:26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89"/>
      <c r="R26" s="89"/>
      <c r="T26" s="89"/>
      <c r="V26" s="89"/>
      <c r="X26" s="89"/>
      <c r="Z26" s="89"/>
    </row>
    <row r="27" spans="1:26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9"/>
      <c r="R27" s="89"/>
      <c r="T27" s="89"/>
      <c r="V27" s="89"/>
      <c r="X27" s="89"/>
      <c r="Z27" s="89"/>
    </row>
    <row r="28" spans="1:26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89"/>
      <c r="R28" s="89"/>
      <c r="T28" s="89"/>
      <c r="V28" s="89"/>
      <c r="X28" s="89"/>
      <c r="Z28" s="89"/>
    </row>
    <row r="29" spans="1:26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89"/>
      <c r="R29" s="89"/>
      <c r="T29" s="89"/>
      <c r="V29" s="89"/>
      <c r="X29" s="89"/>
      <c r="Z29" s="89"/>
    </row>
    <row r="30" spans="1:26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89"/>
      <c r="R30" s="89"/>
      <c r="T30" s="89"/>
      <c r="V30" s="89"/>
      <c r="X30" s="89"/>
      <c r="Z30" s="89"/>
    </row>
    <row r="31" spans="1:2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89"/>
      <c r="R31" s="89"/>
      <c r="T31" s="89"/>
      <c r="V31" s="89"/>
      <c r="X31" s="89"/>
      <c r="Z31" s="89"/>
    </row>
    <row r="32" spans="1:26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89"/>
      <c r="R32" s="89"/>
      <c r="T32" s="89"/>
      <c r="V32" s="89"/>
      <c r="X32" s="89"/>
      <c r="Z32" s="89"/>
    </row>
    <row r="33" spans="1:2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89"/>
      <c r="R33" s="89"/>
      <c r="T33" s="89"/>
      <c r="V33" s="89"/>
      <c r="X33" s="89"/>
      <c r="Z33" s="89"/>
    </row>
    <row r="34" spans="1:2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89"/>
      <c r="R34" s="89"/>
      <c r="T34" s="89"/>
      <c r="V34" s="89"/>
      <c r="X34" s="89"/>
      <c r="Z34" s="89"/>
    </row>
    <row r="35" spans="1:2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89"/>
      <c r="R35" s="89"/>
      <c r="T35" s="89"/>
      <c r="V35" s="89"/>
      <c r="X35" s="89"/>
      <c r="Z35" s="89"/>
    </row>
    <row r="36" spans="1:2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89"/>
      <c r="R36" s="89"/>
      <c r="T36" s="89"/>
      <c r="V36" s="89"/>
      <c r="X36" s="89"/>
      <c r="Z36" s="89"/>
    </row>
    <row r="37" spans="1:2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89"/>
      <c r="R37" s="89"/>
      <c r="T37" s="89"/>
      <c r="V37" s="89"/>
      <c r="X37" s="89"/>
      <c r="Z37" s="89"/>
    </row>
    <row r="38" spans="1:2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89"/>
      <c r="R38" s="89"/>
      <c r="T38" s="89"/>
      <c r="V38" s="89"/>
      <c r="X38" s="89"/>
      <c r="Z38" s="89"/>
    </row>
    <row r="39" spans="1:2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89"/>
      <c r="R39" s="89"/>
      <c r="T39" s="89"/>
      <c r="V39" s="89"/>
      <c r="X39" s="89"/>
      <c r="Z39" s="89"/>
    </row>
    <row r="40" spans="1:2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89"/>
      <c r="R40" s="89"/>
      <c r="T40" s="89"/>
      <c r="V40" s="89"/>
      <c r="X40" s="89"/>
      <c r="Z40" s="89"/>
    </row>
    <row r="41" spans="1:2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89"/>
      <c r="R41" s="89"/>
      <c r="T41" s="89"/>
      <c r="V41" s="89"/>
      <c r="X41" s="89"/>
      <c r="Z41" s="89"/>
    </row>
    <row r="42" spans="1:2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89"/>
      <c r="R42" s="89"/>
      <c r="T42" s="89"/>
      <c r="V42" s="89"/>
      <c r="X42" s="89"/>
      <c r="Z42" s="89"/>
    </row>
    <row r="43" spans="1:2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89"/>
      <c r="R43" s="89"/>
      <c r="T43" s="89"/>
      <c r="V43" s="89"/>
      <c r="X43" s="89"/>
      <c r="Z43" s="89"/>
    </row>
    <row r="44" spans="1:2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89"/>
      <c r="R44" s="89"/>
      <c r="T44" s="89"/>
      <c r="V44" s="89"/>
      <c r="X44" s="89"/>
      <c r="Z44" s="89"/>
    </row>
    <row r="45" spans="1:2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89"/>
      <c r="R45" s="89"/>
      <c r="T45" s="89"/>
      <c r="V45" s="89"/>
      <c r="X45" s="89"/>
      <c r="Z45" s="89"/>
    </row>
    <row r="46" spans="1:2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89"/>
      <c r="R46" s="89"/>
      <c r="T46" s="89"/>
      <c r="V46" s="89"/>
      <c r="X46" s="89"/>
      <c r="Z46" s="89"/>
    </row>
    <row r="47" spans="1:2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89"/>
      <c r="R47" s="89"/>
      <c r="T47" s="89"/>
      <c r="V47" s="89"/>
      <c r="X47" s="89"/>
      <c r="Z47" s="89"/>
    </row>
    <row r="48" spans="1:2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89"/>
      <c r="R48" s="89"/>
      <c r="T48" s="89"/>
      <c r="V48" s="89"/>
      <c r="X48" s="89"/>
      <c r="Z48" s="89"/>
    </row>
    <row r="49" spans="1:2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89"/>
      <c r="R49" s="89"/>
      <c r="T49" s="89"/>
      <c r="V49" s="89"/>
      <c r="X49" s="89"/>
      <c r="Z49" s="89"/>
    </row>
    <row r="50" spans="1:2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89"/>
      <c r="R50" s="89"/>
      <c r="T50" s="89"/>
      <c r="V50" s="89"/>
      <c r="X50" s="89"/>
      <c r="Z50" s="89"/>
    </row>
    <row r="51" spans="1:2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89"/>
      <c r="R51" s="89"/>
      <c r="T51" s="89"/>
      <c r="V51" s="89"/>
      <c r="X51" s="89"/>
      <c r="Z51" s="89"/>
    </row>
    <row r="52" spans="1:2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89"/>
      <c r="R52" s="89"/>
      <c r="T52" s="89"/>
      <c r="V52" s="89"/>
      <c r="X52" s="89"/>
      <c r="Z52" s="89"/>
    </row>
    <row r="53" spans="1:2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89"/>
      <c r="R53" s="89"/>
      <c r="T53" s="89"/>
      <c r="V53" s="89"/>
      <c r="X53" s="89"/>
      <c r="Z53" s="89"/>
    </row>
    <row r="54" spans="1:2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89"/>
      <c r="R54" s="89"/>
      <c r="T54" s="89"/>
      <c r="V54" s="89"/>
      <c r="X54" s="89"/>
      <c r="Z54" s="89"/>
    </row>
    <row r="55" spans="1:2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89"/>
      <c r="R55" s="89"/>
      <c r="T55" s="89"/>
      <c r="V55" s="89"/>
      <c r="X55" s="89"/>
      <c r="Z55" s="89"/>
    </row>
    <row r="56" spans="1:2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89"/>
      <c r="R56" s="89"/>
      <c r="T56" s="89"/>
      <c r="V56" s="89"/>
      <c r="X56" s="89"/>
      <c r="Z56" s="89"/>
    </row>
    <row r="57" spans="1:2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89"/>
      <c r="R57" s="89"/>
      <c r="T57" s="89"/>
      <c r="V57" s="89"/>
      <c r="X57" s="89"/>
      <c r="Z57" s="89"/>
    </row>
    <row r="58" spans="1:2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89"/>
      <c r="R58" s="89"/>
      <c r="T58" s="89"/>
      <c r="V58" s="89"/>
      <c r="X58" s="89"/>
      <c r="Z58" s="89"/>
    </row>
    <row r="59" spans="1:2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89"/>
      <c r="R59" s="89"/>
      <c r="T59" s="89"/>
      <c r="V59" s="89"/>
      <c r="X59" s="89"/>
      <c r="Z59" s="89"/>
    </row>
    <row r="60" spans="1:2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89"/>
      <c r="R60" s="89"/>
      <c r="T60" s="89"/>
      <c r="V60" s="89"/>
      <c r="X60" s="89"/>
      <c r="Z60" s="89"/>
    </row>
    <row r="61" spans="1:2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89"/>
      <c r="R61" s="89"/>
      <c r="T61" s="89"/>
      <c r="V61" s="89"/>
      <c r="X61" s="89"/>
      <c r="Z61" s="89"/>
    </row>
    <row r="62" spans="1:2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9"/>
      <c r="R62" s="89"/>
      <c r="T62" s="89"/>
      <c r="V62" s="89"/>
      <c r="X62" s="89"/>
      <c r="Z62" s="89"/>
    </row>
    <row r="63" spans="1:2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9"/>
      <c r="R63" s="89"/>
      <c r="T63" s="89"/>
      <c r="V63" s="89"/>
      <c r="X63" s="89"/>
      <c r="Z63" s="89"/>
    </row>
    <row r="64" spans="1:2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  <c r="R64" s="89"/>
      <c r="T64" s="89"/>
      <c r="V64" s="89"/>
      <c r="X64" s="89"/>
      <c r="Z64" s="89"/>
    </row>
    <row r="65" spans="3:26" x14ac:dyDescent="0.2">
      <c r="C65" s="89"/>
      <c r="D65" s="89"/>
      <c r="F65" s="89"/>
      <c r="H65" s="89"/>
      <c r="J65" s="89"/>
      <c r="L65" s="89"/>
      <c r="N65" s="89"/>
      <c r="P65" s="89"/>
      <c r="R65" s="89"/>
      <c r="T65" s="89"/>
      <c r="V65" s="89"/>
      <c r="X65" s="89"/>
      <c r="Z65" s="89"/>
    </row>
  </sheetData>
  <mergeCells count="2">
    <mergeCell ref="A5:A16"/>
    <mergeCell ref="A17:B17"/>
  </mergeCells>
  <pageMargins left="0.7" right="0.7" top="0.75" bottom="0.75" header="0.3" footer="0.3"/>
  <pageSetup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65"/>
  <sheetViews>
    <sheetView zoomScaleNormal="100" workbookViewId="0">
      <selection activeCell="C13" sqref="C13"/>
    </sheetView>
  </sheetViews>
  <sheetFormatPr defaultRowHeight="11.25" x14ac:dyDescent="0.2"/>
  <cols>
    <col min="1" max="1" width="14.5" style="89" customWidth="1"/>
    <col min="2" max="2" width="13" style="89" customWidth="1"/>
    <col min="3" max="4" width="11.1640625" style="42" customWidth="1"/>
    <col min="5" max="5" width="11.1640625" style="89" customWidth="1"/>
    <col min="6" max="6" width="11.1640625" style="93" customWidth="1"/>
    <col min="7" max="7" width="11.6640625" style="89" customWidth="1"/>
    <col min="8" max="8" width="13" style="93" customWidth="1"/>
    <col min="9" max="9" width="13" style="89" customWidth="1"/>
    <col min="10" max="10" width="13" style="93" customWidth="1"/>
    <col min="11" max="11" width="13" style="89" customWidth="1"/>
    <col min="12" max="12" width="13" style="93" customWidth="1"/>
    <col min="13" max="13" width="13" style="89" customWidth="1"/>
    <col min="14" max="14" width="13" style="93" customWidth="1"/>
    <col min="15" max="15" width="13" style="89" customWidth="1"/>
    <col min="16" max="16" width="13" style="93" customWidth="1"/>
    <col min="17" max="17" width="13" style="89" customWidth="1"/>
    <col min="18" max="18" width="13" style="93" customWidth="1"/>
    <col min="19" max="19" width="13" style="89" customWidth="1"/>
    <col min="20" max="20" width="13" style="93" customWidth="1"/>
    <col min="21" max="21" width="13" style="89" customWidth="1"/>
    <col min="22" max="22" width="13" style="93" customWidth="1"/>
    <col min="23" max="23" width="13" style="89" customWidth="1"/>
    <col min="24" max="24" width="13" style="93" customWidth="1"/>
    <col min="25" max="25" width="13" style="89" customWidth="1"/>
    <col min="26" max="26" width="13" style="93" customWidth="1"/>
    <col min="27" max="43" width="13" style="89" customWidth="1"/>
    <col min="44" max="44" width="11.6640625" style="89" customWidth="1"/>
    <col min="45" max="45" width="21.6640625" style="89" bestFit="1" customWidth="1"/>
    <col min="46" max="16384" width="9.33203125" style="89"/>
  </cols>
  <sheetData>
    <row r="3" spans="1:44" x14ac:dyDescent="0.2">
      <c r="A3" s="92" t="s">
        <v>60</v>
      </c>
      <c r="B3" s="122"/>
      <c r="C3" s="92" t="s">
        <v>52</v>
      </c>
      <c r="D3" s="122"/>
      <c r="E3" s="122"/>
      <c r="F3" s="122"/>
      <c r="G3" s="12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x14ac:dyDescent="0.2">
      <c r="A4" s="92" t="s">
        <v>51</v>
      </c>
      <c r="B4" s="91" t="s">
        <v>53</v>
      </c>
      <c r="C4" s="121">
        <v>2016</v>
      </c>
      <c r="D4" s="121">
        <v>2017</v>
      </c>
      <c r="E4" s="121">
        <v>2018</v>
      </c>
      <c r="F4" s="121">
        <v>2019</v>
      </c>
      <c r="G4" s="121" t="s">
        <v>58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x14ac:dyDescent="0.2">
      <c r="A5" s="139" t="s">
        <v>20</v>
      </c>
      <c r="B5" s="90" t="s">
        <v>38</v>
      </c>
      <c r="C5" s="88">
        <v>1535</v>
      </c>
      <c r="D5" s="88">
        <v>1248</v>
      </c>
      <c r="E5" s="88">
        <v>1505</v>
      </c>
      <c r="F5" s="88">
        <v>1815</v>
      </c>
      <c r="G5" s="88">
        <v>6103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x14ac:dyDescent="0.2">
      <c r="A6" s="140"/>
      <c r="B6" s="121" t="s">
        <v>39</v>
      </c>
      <c r="C6" s="88">
        <v>1150</v>
      </c>
      <c r="D6" s="88">
        <v>1255</v>
      </c>
      <c r="E6" s="88">
        <v>1272</v>
      </c>
      <c r="F6" s="88">
        <v>1660</v>
      </c>
      <c r="G6" s="88">
        <v>5337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x14ac:dyDescent="0.2">
      <c r="A7" s="140"/>
      <c r="B7" s="121" t="s">
        <v>40</v>
      </c>
      <c r="C7" s="88">
        <v>1320</v>
      </c>
      <c r="D7" s="88">
        <v>1334</v>
      </c>
      <c r="E7" s="88">
        <v>1525</v>
      </c>
      <c r="F7" s="88">
        <v>2068</v>
      </c>
      <c r="G7" s="88">
        <v>6247</v>
      </c>
      <c r="H7"/>
      <c r="I7"/>
      <c r="J7"/>
      <c r="K7"/>
      <c r="L7"/>
      <c r="M7"/>
      <c r="N7"/>
      <c r="O7"/>
      <c r="P7" s="89"/>
      <c r="R7" s="89"/>
      <c r="T7" s="89"/>
      <c r="V7" s="89"/>
      <c r="X7" s="89"/>
      <c r="Z7" s="89"/>
    </row>
    <row r="8" spans="1:44" x14ac:dyDescent="0.2">
      <c r="A8" s="140"/>
      <c r="B8" s="121" t="s">
        <v>41</v>
      </c>
      <c r="C8" s="88">
        <v>1172</v>
      </c>
      <c r="D8" s="88">
        <v>1371</v>
      </c>
      <c r="E8" s="88">
        <v>1581</v>
      </c>
      <c r="F8" s="88">
        <v>1796</v>
      </c>
      <c r="G8" s="88">
        <v>5920</v>
      </c>
      <c r="H8"/>
      <c r="I8"/>
      <c r="J8"/>
      <c r="K8"/>
      <c r="L8"/>
      <c r="M8"/>
      <c r="N8"/>
      <c r="O8"/>
      <c r="P8" s="89"/>
      <c r="R8" s="89"/>
      <c r="T8" s="89"/>
      <c r="V8" s="89"/>
      <c r="X8" s="89"/>
      <c r="Z8" s="89"/>
    </row>
    <row r="9" spans="1:44" x14ac:dyDescent="0.2">
      <c r="A9" s="140"/>
      <c r="B9" s="121" t="s">
        <v>42</v>
      </c>
      <c r="C9" s="88">
        <v>1333</v>
      </c>
      <c r="D9" s="88">
        <v>1596</v>
      </c>
      <c r="E9" s="88">
        <v>2094</v>
      </c>
      <c r="F9" s="88">
        <v>1796</v>
      </c>
      <c r="G9" s="88">
        <v>6819</v>
      </c>
      <c r="H9"/>
      <c r="I9"/>
      <c r="J9"/>
      <c r="K9"/>
      <c r="L9"/>
      <c r="M9"/>
      <c r="N9"/>
      <c r="O9"/>
      <c r="P9" s="89"/>
      <c r="R9" s="89"/>
      <c r="T9" s="89"/>
      <c r="V9" s="89"/>
      <c r="X9" s="89"/>
      <c r="Z9" s="89"/>
    </row>
    <row r="10" spans="1:44" x14ac:dyDescent="0.2">
      <c r="A10" s="140"/>
      <c r="B10" s="121" t="s">
        <v>43</v>
      </c>
      <c r="C10" s="88">
        <v>1445</v>
      </c>
      <c r="D10" s="88">
        <v>1440</v>
      </c>
      <c r="E10" s="88">
        <v>2014</v>
      </c>
      <c r="F10" s="88">
        <v>1838</v>
      </c>
      <c r="G10" s="88">
        <v>6737</v>
      </c>
      <c r="H10"/>
      <c r="I10"/>
      <c r="J10"/>
      <c r="K10"/>
      <c r="L10"/>
      <c r="M10"/>
      <c r="N10"/>
      <c r="O10"/>
      <c r="P10" s="89"/>
      <c r="R10" s="89"/>
      <c r="T10" s="89"/>
      <c r="V10" s="89"/>
      <c r="X10" s="89"/>
      <c r="Z10" s="89"/>
      <c r="AC10" s="95">
        <v>764000000</v>
      </c>
      <c r="AD10" s="89" t="e">
        <f>AC10/GETPIVOTDATA("Sum of PAX_ON",$A$3,"YEAR",2012,"AIRPORT","JAC")</f>
        <v>#REF!</v>
      </c>
    </row>
    <row r="11" spans="1:44" x14ac:dyDescent="0.2">
      <c r="A11" s="140"/>
      <c r="B11" s="121" t="s">
        <v>44</v>
      </c>
      <c r="C11" s="88">
        <v>1390</v>
      </c>
      <c r="D11" s="88">
        <v>1464</v>
      </c>
      <c r="E11" s="88">
        <v>2136</v>
      </c>
      <c r="F11" s="88">
        <v>2377</v>
      </c>
      <c r="G11" s="88">
        <v>7367</v>
      </c>
      <c r="H11"/>
      <c r="I11"/>
      <c r="J11"/>
      <c r="K11"/>
      <c r="L11"/>
      <c r="M11"/>
      <c r="N11"/>
      <c r="O11"/>
      <c r="P11" s="89"/>
      <c r="R11" s="89"/>
      <c r="T11" s="89"/>
      <c r="V11" s="89"/>
      <c r="X11" s="89"/>
      <c r="Z11" s="89"/>
    </row>
    <row r="12" spans="1:44" x14ac:dyDescent="0.2">
      <c r="A12" s="140"/>
      <c r="B12" s="121" t="s">
        <v>45</v>
      </c>
      <c r="C12" s="88">
        <v>1227</v>
      </c>
      <c r="D12" s="88">
        <v>1660</v>
      </c>
      <c r="E12" s="88">
        <v>2094</v>
      </c>
      <c r="F12" s="88">
        <v>2123</v>
      </c>
      <c r="G12" s="88">
        <v>7104</v>
      </c>
      <c r="H12"/>
      <c r="I12"/>
      <c r="J12"/>
      <c r="K12"/>
      <c r="L12"/>
      <c r="M12"/>
      <c r="N12"/>
      <c r="O12"/>
      <c r="P12" s="89"/>
      <c r="R12" s="89"/>
      <c r="T12" s="89"/>
      <c r="V12" s="89"/>
      <c r="X12" s="89"/>
      <c r="Z12" s="89"/>
    </row>
    <row r="13" spans="1:44" x14ac:dyDescent="0.2">
      <c r="A13" s="140"/>
      <c r="B13" s="121" t="s">
        <v>46</v>
      </c>
      <c r="C13" s="88">
        <v>1246</v>
      </c>
      <c r="D13" s="88">
        <v>1420</v>
      </c>
      <c r="E13" s="88">
        <v>1915</v>
      </c>
      <c r="F13" s="88">
        <v>1936</v>
      </c>
      <c r="G13" s="88">
        <v>6517</v>
      </c>
      <c r="H13"/>
      <c r="I13"/>
      <c r="J13"/>
      <c r="K13"/>
      <c r="L13"/>
      <c r="M13"/>
      <c r="N13"/>
      <c r="O13"/>
      <c r="P13" s="89"/>
      <c r="R13" s="89"/>
      <c r="T13" s="89"/>
      <c r="V13" s="89"/>
      <c r="X13" s="89"/>
      <c r="Z13" s="89"/>
    </row>
    <row r="14" spans="1:44" x14ac:dyDescent="0.2">
      <c r="A14" s="140"/>
      <c r="B14" s="121" t="s">
        <v>47</v>
      </c>
      <c r="C14" s="88">
        <v>1364</v>
      </c>
      <c r="D14" s="88">
        <v>1493</v>
      </c>
      <c r="E14" s="88">
        <v>2033</v>
      </c>
      <c r="F14" s="88"/>
      <c r="G14" s="88">
        <v>4890</v>
      </c>
      <c r="H14"/>
      <c r="I14"/>
      <c r="J14"/>
      <c r="K14"/>
      <c r="L14"/>
      <c r="M14"/>
      <c r="N14"/>
      <c r="O14"/>
      <c r="P14" s="89"/>
      <c r="R14" s="89"/>
      <c r="T14" s="89"/>
      <c r="V14" s="89"/>
      <c r="X14" s="89"/>
      <c r="Z14" s="89"/>
    </row>
    <row r="15" spans="1:44" x14ac:dyDescent="0.2">
      <c r="A15" s="140"/>
      <c r="B15" s="121" t="s">
        <v>48</v>
      </c>
      <c r="C15" s="88">
        <v>1258</v>
      </c>
      <c r="D15" s="88">
        <v>1564</v>
      </c>
      <c r="E15" s="88">
        <v>2164</v>
      </c>
      <c r="F15" s="88"/>
      <c r="G15" s="88">
        <v>4986</v>
      </c>
      <c r="H15"/>
      <c r="I15"/>
      <c r="J15"/>
      <c r="K15"/>
      <c r="L15"/>
      <c r="M15"/>
      <c r="N15"/>
      <c r="O15"/>
      <c r="P15" s="89"/>
      <c r="R15" s="89"/>
      <c r="T15" s="89"/>
      <c r="V15" s="89"/>
      <c r="X15" s="89"/>
      <c r="Z15" s="89"/>
    </row>
    <row r="16" spans="1:44" x14ac:dyDescent="0.2">
      <c r="A16" s="140"/>
      <c r="B16" s="121" t="s">
        <v>49</v>
      </c>
      <c r="C16" s="88">
        <v>1442</v>
      </c>
      <c r="D16" s="88">
        <v>1555</v>
      </c>
      <c r="E16" s="88">
        <v>2268</v>
      </c>
      <c r="F16" s="88"/>
      <c r="G16" s="88">
        <v>5265</v>
      </c>
      <c r="H16"/>
      <c r="I16"/>
      <c r="J16"/>
      <c r="K16"/>
      <c r="L16"/>
      <c r="M16"/>
      <c r="N16"/>
      <c r="O16"/>
      <c r="P16" s="89"/>
      <c r="R16" s="89"/>
      <c r="T16" s="89"/>
      <c r="V16" s="89"/>
      <c r="X16" s="89"/>
      <c r="Z16" s="89"/>
    </row>
    <row r="17" spans="1:26" x14ac:dyDescent="0.2">
      <c r="A17" s="139"/>
      <c r="B17" s="140"/>
      <c r="C17" s="88"/>
      <c r="D17" s="88"/>
      <c r="E17" s="88"/>
      <c r="F17" s="88"/>
      <c r="G17" s="88"/>
      <c r="H17"/>
      <c r="I17"/>
      <c r="J17"/>
      <c r="K17"/>
      <c r="L17"/>
      <c r="M17"/>
      <c r="N17"/>
      <c r="O17"/>
      <c r="P17" s="89"/>
      <c r="R17" s="89"/>
      <c r="T17" s="89"/>
      <c r="V17" s="89"/>
      <c r="X17" s="89"/>
      <c r="Z17" s="89"/>
    </row>
    <row r="18" spans="1:26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89"/>
      <c r="R18" s="89"/>
      <c r="T18" s="89"/>
      <c r="V18" s="89"/>
      <c r="X18" s="89"/>
      <c r="Z18" s="89"/>
    </row>
    <row r="19" spans="1:26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89"/>
      <c r="R19" s="89"/>
      <c r="T19" s="89"/>
      <c r="V19" s="89"/>
      <c r="X19" s="89"/>
      <c r="Z19" s="89"/>
    </row>
    <row r="20" spans="1:26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89"/>
      <c r="R20" s="89"/>
      <c r="T20" s="89"/>
      <c r="V20" s="89"/>
      <c r="X20" s="89"/>
      <c r="Z20" s="89"/>
    </row>
    <row r="21" spans="1:2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89"/>
      <c r="R21" s="89"/>
      <c r="T21" s="89"/>
      <c r="V21" s="89"/>
      <c r="X21" s="89"/>
      <c r="Z21" s="89"/>
    </row>
    <row r="22" spans="1:2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89"/>
      <c r="R22" s="89"/>
      <c r="T22" s="89"/>
      <c r="V22" s="89"/>
      <c r="X22" s="89"/>
      <c r="Z22" s="89"/>
    </row>
    <row r="23" spans="1:26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89"/>
      <c r="R23" s="89"/>
      <c r="T23" s="89"/>
      <c r="V23" s="89"/>
      <c r="X23" s="89"/>
      <c r="Z23" s="89"/>
    </row>
    <row r="24" spans="1:26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89"/>
      <c r="R24" s="89"/>
      <c r="T24" s="89"/>
      <c r="V24" s="89"/>
      <c r="X24" s="89"/>
      <c r="Z24" s="89"/>
    </row>
    <row r="25" spans="1:26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89"/>
      <c r="R25" s="89"/>
      <c r="T25" s="89"/>
      <c r="V25" s="89"/>
      <c r="X25" s="89"/>
      <c r="Z25" s="89"/>
    </row>
    <row r="26" spans="1:26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89"/>
      <c r="R26" s="89"/>
      <c r="T26" s="89"/>
      <c r="V26" s="89"/>
      <c r="X26" s="89"/>
      <c r="Z26" s="89"/>
    </row>
    <row r="27" spans="1:26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9"/>
      <c r="R27" s="89"/>
      <c r="T27" s="89"/>
      <c r="V27" s="89"/>
      <c r="X27" s="89"/>
      <c r="Z27" s="89"/>
    </row>
    <row r="28" spans="1:26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89"/>
      <c r="R28" s="89"/>
      <c r="T28" s="89"/>
      <c r="V28" s="89"/>
      <c r="X28" s="89"/>
      <c r="Z28" s="89"/>
    </row>
    <row r="29" spans="1:26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89"/>
      <c r="R29" s="89"/>
      <c r="T29" s="89"/>
      <c r="V29" s="89"/>
      <c r="X29" s="89"/>
      <c r="Z29" s="89"/>
    </row>
    <row r="30" spans="1:26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89"/>
      <c r="R30" s="89"/>
      <c r="T30" s="89"/>
      <c r="V30" s="89"/>
      <c r="X30" s="89"/>
      <c r="Z30" s="89"/>
    </row>
    <row r="31" spans="1:2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89"/>
      <c r="R31" s="89"/>
      <c r="T31" s="89"/>
      <c r="V31" s="89"/>
      <c r="X31" s="89"/>
      <c r="Z31" s="89"/>
    </row>
    <row r="32" spans="1:26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89"/>
      <c r="R32" s="89"/>
      <c r="T32" s="89"/>
      <c r="V32" s="89"/>
      <c r="X32" s="89"/>
      <c r="Z32" s="89"/>
    </row>
    <row r="33" spans="1:2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89"/>
      <c r="R33" s="89"/>
      <c r="T33" s="89"/>
      <c r="V33" s="89"/>
      <c r="X33" s="89"/>
      <c r="Z33" s="89"/>
    </row>
    <row r="34" spans="1:2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89"/>
      <c r="R34" s="89"/>
      <c r="T34" s="89"/>
      <c r="V34" s="89"/>
      <c r="X34" s="89"/>
      <c r="Z34" s="89"/>
    </row>
    <row r="35" spans="1:2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89"/>
      <c r="R35" s="89"/>
      <c r="T35" s="89"/>
      <c r="V35" s="89"/>
      <c r="X35" s="89"/>
      <c r="Z35" s="89"/>
    </row>
    <row r="36" spans="1:2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89"/>
      <c r="R36" s="89"/>
      <c r="T36" s="89"/>
      <c r="V36" s="89"/>
      <c r="X36" s="89"/>
      <c r="Z36" s="89"/>
    </row>
    <row r="37" spans="1:2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89"/>
      <c r="R37" s="89"/>
      <c r="T37" s="89"/>
      <c r="V37" s="89"/>
      <c r="X37" s="89"/>
      <c r="Z37" s="89"/>
    </row>
    <row r="38" spans="1:2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89"/>
      <c r="R38" s="89"/>
      <c r="T38" s="89"/>
      <c r="V38" s="89"/>
      <c r="X38" s="89"/>
      <c r="Z38" s="89"/>
    </row>
    <row r="39" spans="1:2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89"/>
      <c r="R39" s="89"/>
      <c r="T39" s="89"/>
      <c r="V39" s="89"/>
      <c r="X39" s="89"/>
      <c r="Z39" s="89"/>
    </row>
    <row r="40" spans="1:2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89"/>
      <c r="R40" s="89"/>
      <c r="T40" s="89"/>
      <c r="V40" s="89"/>
      <c r="X40" s="89"/>
      <c r="Z40" s="89"/>
    </row>
    <row r="41" spans="1:2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89"/>
      <c r="R41" s="89"/>
      <c r="T41" s="89"/>
      <c r="V41" s="89"/>
      <c r="X41" s="89"/>
      <c r="Z41" s="89"/>
    </row>
    <row r="42" spans="1:2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89"/>
      <c r="R42" s="89"/>
      <c r="T42" s="89"/>
      <c r="V42" s="89"/>
      <c r="X42" s="89"/>
      <c r="Z42" s="89"/>
    </row>
    <row r="43" spans="1:2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89"/>
      <c r="R43" s="89"/>
      <c r="T43" s="89"/>
      <c r="V43" s="89"/>
      <c r="X43" s="89"/>
      <c r="Z43" s="89"/>
    </row>
    <row r="44" spans="1:2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89"/>
      <c r="R44" s="89"/>
      <c r="T44" s="89"/>
      <c r="V44" s="89"/>
      <c r="X44" s="89"/>
      <c r="Z44" s="89"/>
    </row>
    <row r="45" spans="1:2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89"/>
      <c r="R45" s="89"/>
      <c r="T45" s="89"/>
      <c r="V45" s="89"/>
      <c r="X45" s="89"/>
      <c r="Z45" s="89"/>
    </row>
    <row r="46" spans="1:2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89"/>
      <c r="R46" s="89"/>
      <c r="T46" s="89"/>
      <c r="V46" s="89"/>
      <c r="X46" s="89"/>
      <c r="Z46" s="89"/>
    </row>
    <row r="47" spans="1:2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89"/>
      <c r="R47" s="89"/>
      <c r="T47" s="89"/>
      <c r="V47" s="89"/>
      <c r="X47" s="89"/>
      <c r="Z47" s="89"/>
    </row>
    <row r="48" spans="1:2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89"/>
      <c r="R48" s="89"/>
      <c r="T48" s="89"/>
      <c r="V48" s="89"/>
      <c r="X48" s="89"/>
      <c r="Z48" s="89"/>
    </row>
    <row r="49" spans="1:2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89"/>
      <c r="R49" s="89"/>
      <c r="T49" s="89"/>
      <c r="V49" s="89"/>
      <c r="X49" s="89"/>
      <c r="Z49" s="89"/>
    </row>
    <row r="50" spans="1:2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89"/>
      <c r="R50" s="89"/>
      <c r="T50" s="89"/>
      <c r="V50" s="89"/>
      <c r="X50" s="89"/>
      <c r="Z50" s="89"/>
    </row>
    <row r="51" spans="1:2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89"/>
      <c r="R51" s="89"/>
      <c r="T51" s="89"/>
      <c r="V51" s="89"/>
      <c r="X51" s="89"/>
      <c r="Z51" s="89"/>
    </row>
    <row r="52" spans="1:2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89"/>
      <c r="R52" s="89"/>
      <c r="T52" s="89"/>
      <c r="V52" s="89"/>
      <c r="X52" s="89"/>
      <c r="Z52" s="89"/>
    </row>
    <row r="53" spans="1:2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89"/>
      <c r="R53" s="89"/>
      <c r="T53" s="89"/>
      <c r="V53" s="89"/>
      <c r="X53" s="89"/>
      <c r="Z53" s="89"/>
    </row>
    <row r="54" spans="1:2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89"/>
      <c r="R54" s="89"/>
      <c r="T54" s="89"/>
      <c r="V54" s="89"/>
      <c r="X54" s="89"/>
      <c r="Z54" s="89"/>
    </row>
    <row r="55" spans="1:2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89"/>
      <c r="R55" s="89"/>
      <c r="T55" s="89"/>
      <c r="V55" s="89"/>
      <c r="X55" s="89"/>
      <c r="Z55" s="89"/>
    </row>
    <row r="56" spans="1:2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89"/>
      <c r="R56" s="89"/>
      <c r="T56" s="89"/>
      <c r="V56" s="89"/>
      <c r="X56" s="89"/>
      <c r="Z56" s="89"/>
    </row>
    <row r="57" spans="1:2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89"/>
      <c r="R57" s="89"/>
      <c r="T57" s="89"/>
      <c r="V57" s="89"/>
      <c r="X57" s="89"/>
      <c r="Z57" s="89"/>
    </row>
    <row r="58" spans="1:2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89"/>
      <c r="R58" s="89"/>
      <c r="T58" s="89"/>
      <c r="V58" s="89"/>
      <c r="X58" s="89"/>
      <c r="Z58" s="89"/>
    </row>
    <row r="59" spans="1:2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89"/>
      <c r="R59" s="89"/>
      <c r="T59" s="89"/>
      <c r="V59" s="89"/>
      <c r="X59" s="89"/>
      <c r="Z59" s="89"/>
    </row>
    <row r="60" spans="1:2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89"/>
      <c r="R60" s="89"/>
      <c r="T60" s="89"/>
      <c r="V60" s="89"/>
      <c r="X60" s="89"/>
      <c r="Z60" s="89"/>
    </row>
    <row r="61" spans="1:2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89"/>
      <c r="R61" s="89"/>
      <c r="T61" s="89"/>
      <c r="V61" s="89"/>
      <c r="X61" s="89"/>
      <c r="Z61" s="89"/>
    </row>
    <row r="62" spans="1:2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9"/>
      <c r="R62" s="89"/>
      <c r="T62" s="89"/>
      <c r="V62" s="89"/>
      <c r="X62" s="89"/>
      <c r="Z62" s="89"/>
    </row>
    <row r="63" spans="1:2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9"/>
      <c r="R63" s="89"/>
      <c r="T63" s="89"/>
      <c r="V63" s="89"/>
      <c r="X63" s="89"/>
      <c r="Z63" s="89"/>
    </row>
    <row r="64" spans="1:2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  <c r="R64" s="89"/>
      <c r="T64" s="89"/>
      <c r="V64" s="89"/>
      <c r="X64" s="89"/>
      <c r="Z64" s="89"/>
    </row>
    <row r="65" spans="3:26" x14ac:dyDescent="0.2">
      <c r="C65" s="89"/>
      <c r="D65" s="89"/>
      <c r="F65" s="89"/>
      <c r="H65" s="89"/>
      <c r="J65" s="89"/>
      <c r="L65" s="89"/>
      <c r="N65" s="89"/>
      <c r="P65" s="89"/>
      <c r="R65" s="89"/>
      <c r="T65" s="89"/>
      <c r="V65" s="89"/>
      <c r="X65" s="89"/>
      <c r="Z65" s="89"/>
    </row>
  </sheetData>
  <mergeCells count="2">
    <mergeCell ref="A5:A16"/>
    <mergeCell ref="A17:B17"/>
  </mergeCells>
  <pageMargins left="0.7" right="0.7" top="0.75" bottom="0.75" header="0.3" footer="0.3"/>
  <pageSetup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3:AR65"/>
  <sheetViews>
    <sheetView zoomScaleNormal="100" workbookViewId="0">
      <selection activeCell="D11" sqref="D11"/>
    </sheetView>
  </sheetViews>
  <sheetFormatPr defaultRowHeight="11.25" x14ac:dyDescent="0.2"/>
  <cols>
    <col min="1" max="1" width="14.5" style="89" customWidth="1"/>
    <col min="2" max="2" width="13" style="89" customWidth="1"/>
    <col min="3" max="4" width="11.1640625" style="42" customWidth="1"/>
    <col min="5" max="5" width="11.1640625" style="89" customWidth="1"/>
    <col min="6" max="6" width="11.6640625" style="93" customWidth="1"/>
    <col min="7" max="7" width="11.6640625" style="89" customWidth="1"/>
    <col min="8" max="8" width="13" style="93" customWidth="1"/>
    <col min="9" max="9" width="13" style="89" customWidth="1"/>
    <col min="10" max="10" width="13" style="93" customWidth="1"/>
    <col min="11" max="11" width="13" style="89" customWidth="1"/>
    <col min="12" max="12" width="13" style="93" customWidth="1"/>
    <col min="13" max="13" width="13" style="89" customWidth="1"/>
    <col min="14" max="14" width="13" style="93" customWidth="1"/>
    <col min="15" max="15" width="13" style="89" customWidth="1"/>
    <col min="16" max="16" width="13" style="93" customWidth="1"/>
    <col min="17" max="17" width="13" style="89" customWidth="1"/>
    <col min="18" max="18" width="13" style="93" customWidth="1"/>
    <col min="19" max="19" width="13" style="89" customWidth="1"/>
    <col min="20" max="20" width="13" style="93" customWidth="1"/>
    <col min="21" max="21" width="13" style="89" customWidth="1"/>
    <col min="22" max="22" width="13" style="93" customWidth="1"/>
    <col min="23" max="23" width="13" style="89" customWidth="1"/>
    <col min="24" max="24" width="13" style="93" customWidth="1"/>
    <col min="25" max="25" width="13" style="89" customWidth="1"/>
    <col min="26" max="26" width="13" style="93" customWidth="1"/>
    <col min="27" max="43" width="13" style="89" customWidth="1"/>
    <col min="44" max="44" width="11.6640625" style="89" customWidth="1"/>
    <col min="45" max="45" width="21.6640625" style="89" bestFit="1" customWidth="1"/>
    <col min="46" max="16384" width="9.33203125" style="89"/>
  </cols>
  <sheetData>
    <row r="3" spans="1:44" x14ac:dyDescent="0.2">
      <c r="A3" s="92" t="s">
        <v>60</v>
      </c>
      <c r="B3" s="122"/>
      <c r="C3" s="92" t="s">
        <v>52</v>
      </c>
      <c r="D3" s="122"/>
      <c r="E3" s="122"/>
      <c r="F3" s="12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x14ac:dyDescent="0.2">
      <c r="A4" s="92" t="s">
        <v>51</v>
      </c>
      <c r="B4" s="91" t="s">
        <v>53</v>
      </c>
      <c r="C4" s="121">
        <v>2017</v>
      </c>
      <c r="D4" s="121">
        <v>2018</v>
      </c>
      <c r="E4" s="121">
        <v>2019</v>
      </c>
      <c r="F4" s="121" t="s">
        <v>58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x14ac:dyDescent="0.2">
      <c r="A5" s="139" t="s">
        <v>21</v>
      </c>
      <c r="B5" s="90" t="s">
        <v>38</v>
      </c>
      <c r="C5" s="88">
        <v>714</v>
      </c>
      <c r="D5" s="88">
        <v>753</v>
      </c>
      <c r="E5" s="88">
        <v>745</v>
      </c>
      <c r="F5" s="88">
        <v>2212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x14ac:dyDescent="0.2">
      <c r="A6" s="140"/>
      <c r="B6" s="121" t="s">
        <v>39</v>
      </c>
      <c r="C6" s="88">
        <v>643</v>
      </c>
      <c r="D6" s="88">
        <v>686</v>
      </c>
      <c r="E6" s="88">
        <v>676</v>
      </c>
      <c r="F6" s="88">
        <v>2005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x14ac:dyDescent="0.2">
      <c r="A7" s="140"/>
      <c r="B7" s="121" t="s">
        <v>40</v>
      </c>
      <c r="C7" s="88">
        <v>771</v>
      </c>
      <c r="D7" s="88">
        <v>815</v>
      </c>
      <c r="E7" s="88">
        <v>712</v>
      </c>
      <c r="F7" s="88">
        <v>2298</v>
      </c>
      <c r="G7"/>
      <c r="H7"/>
      <c r="I7"/>
      <c r="J7"/>
      <c r="K7"/>
      <c r="L7"/>
      <c r="M7"/>
      <c r="N7"/>
      <c r="O7"/>
      <c r="P7" s="89"/>
      <c r="R7" s="89"/>
      <c r="T7" s="89"/>
      <c r="V7" s="89"/>
      <c r="X7" s="89"/>
      <c r="Z7" s="89"/>
    </row>
    <row r="8" spans="1:44" x14ac:dyDescent="0.2">
      <c r="A8" s="140"/>
      <c r="B8" s="121" t="s">
        <v>41</v>
      </c>
      <c r="C8" s="88">
        <v>664</v>
      </c>
      <c r="D8" s="88">
        <v>686</v>
      </c>
      <c r="E8" s="88">
        <v>662</v>
      </c>
      <c r="F8" s="88">
        <v>2012</v>
      </c>
      <c r="G8"/>
      <c r="H8"/>
      <c r="I8"/>
      <c r="J8"/>
      <c r="K8"/>
      <c r="L8"/>
      <c r="M8"/>
      <c r="N8"/>
      <c r="O8"/>
      <c r="P8" s="89"/>
      <c r="R8" s="89"/>
      <c r="T8" s="89"/>
      <c r="V8" s="89"/>
      <c r="X8" s="89"/>
      <c r="Z8" s="89"/>
    </row>
    <row r="9" spans="1:44" x14ac:dyDescent="0.2">
      <c r="A9" s="140"/>
      <c r="B9" s="121" t="s">
        <v>42</v>
      </c>
      <c r="C9" s="88">
        <v>752</v>
      </c>
      <c r="D9" s="88">
        <v>787</v>
      </c>
      <c r="E9" s="88">
        <v>828</v>
      </c>
      <c r="F9" s="88">
        <v>2367</v>
      </c>
      <c r="G9"/>
      <c r="H9"/>
      <c r="I9"/>
      <c r="J9"/>
      <c r="K9"/>
      <c r="L9"/>
      <c r="M9"/>
      <c r="N9"/>
      <c r="O9"/>
      <c r="P9" s="89"/>
      <c r="R9" s="89"/>
      <c r="T9" s="89"/>
      <c r="V9" s="89"/>
      <c r="X9" s="89"/>
      <c r="Z9" s="89"/>
    </row>
    <row r="10" spans="1:44" x14ac:dyDescent="0.2">
      <c r="A10" s="140"/>
      <c r="B10" s="121" t="s">
        <v>43</v>
      </c>
      <c r="C10" s="88">
        <v>866</v>
      </c>
      <c r="D10" s="88">
        <v>853</v>
      </c>
      <c r="E10" s="88">
        <v>839</v>
      </c>
      <c r="F10" s="88">
        <v>2558</v>
      </c>
      <c r="G10"/>
      <c r="H10"/>
      <c r="I10"/>
      <c r="J10"/>
      <c r="K10"/>
      <c r="L10"/>
      <c r="M10"/>
      <c r="N10"/>
      <c r="O10"/>
      <c r="P10" s="89"/>
      <c r="R10" s="89"/>
      <c r="T10" s="89"/>
      <c r="V10" s="89"/>
      <c r="X10" s="89"/>
      <c r="Z10" s="89"/>
      <c r="AC10" s="95">
        <v>764000000</v>
      </c>
      <c r="AD10" s="89" t="e">
        <f>AC10/GETPIVOTDATA("Sum of PAX_ON",$A$3,"YEAR",2012,"AIRPORT","JAC")</f>
        <v>#REF!</v>
      </c>
    </row>
    <row r="11" spans="1:44" x14ac:dyDescent="0.2">
      <c r="A11" s="140"/>
      <c r="B11" s="121" t="s">
        <v>44</v>
      </c>
      <c r="C11" s="88">
        <v>799</v>
      </c>
      <c r="D11" s="88">
        <v>899</v>
      </c>
      <c r="E11" s="88">
        <v>880</v>
      </c>
      <c r="F11" s="88">
        <v>2578</v>
      </c>
      <c r="G11"/>
      <c r="H11"/>
      <c r="I11"/>
      <c r="J11"/>
      <c r="K11"/>
      <c r="L11"/>
      <c r="M11"/>
      <c r="N11"/>
      <c r="O11"/>
      <c r="P11" s="89"/>
      <c r="R11" s="89"/>
      <c r="T11" s="89"/>
      <c r="V11" s="89"/>
      <c r="X11" s="89"/>
      <c r="Z11" s="89"/>
    </row>
    <row r="12" spans="1:44" x14ac:dyDescent="0.2">
      <c r="A12" s="140"/>
      <c r="B12" s="121" t="s">
        <v>45</v>
      </c>
      <c r="C12" s="88">
        <v>884</v>
      </c>
      <c r="D12" s="88">
        <v>881</v>
      </c>
      <c r="E12" s="88">
        <v>1006</v>
      </c>
      <c r="F12" s="88">
        <v>2771</v>
      </c>
      <c r="G12"/>
      <c r="H12"/>
      <c r="I12"/>
      <c r="J12"/>
      <c r="K12"/>
      <c r="L12"/>
      <c r="M12"/>
      <c r="N12"/>
      <c r="O12"/>
      <c r="P12" s="89"/>
      <c r="R12" s="89"/>
      <c r="T12" s="89"/>
      <c r="V12" s="89"/>
      <c r="X12" s="89"/>
      <c r="Z12" s="89"/>
    </row>
    <row r="13" spans="1:44" x14ac:dyDescent="0.2">
      <c r="A13" s="140"/>
      <c r="B13" s="121" t="s">
        <v>46</v>
      </c>
      <c r="C13" s="88">
        <v>800</v>
      </c>
      <c r="D13" s="88">
        <v>854</v>
      </c>
      <c r="E13" s="88">
        <v>963</v>
      </c>
      <c r="F13" s="88">
        <v>2617</v>
      </c>
      <c r="G13"/>
      <c r="H13"/>
      <c r="I13"/>
      <c r="J13"/>
      <c r="K13"/>
      <c r="L13"/>
      <c r="M13"/>
      <c r="N13"/>
      <c r="O13"/>
      <c r="P13" s="89"/>
      <c r="R13" s="89"/>
      <c r="T13" s="89"/>
      <c r="V13" s="89"/>
      <c r="X13" s="89"/>
      <c r="Z13" s="89"/>
    </row>
    <row r="14" spans="1:44" x14ac:dyDescent="0.2">
      <c r="A14" s="140"/>
      <c r="B14" s="121" t="s">
        <v>47</v>
      </c>
      <c r="C14" s="88">
        <v>762</v>
      </c>
      <c r="D14" s="88">
        <v>823</v>
      </c>
      <c r="E14" s="88"/>
      <c r="F14" s="88">
        <v>1585</v>
      </c>
      <c r="G14"/>
      <c r="H14"/>
      <c r="I14"/>
      <c r="J14"/>
      <c r="K14"/>
      <c r="L14"/>
      <c r="M14"/>
      <c r="N14"/>
      <c r="O14"/>
      <c r="P14" s="89"/>
      <c r="R14" s="89"/>
      <c r="T14" s="89"/>
      <c r="V14" s="89"/>
      <c r="X14" s="89"/>
      <c r="Z14" s="89"/>
    </row>
    <row r="15" spans="1:44" x14ac:dyDescent="0.2">
      <c r="A15" s="140"/>
      <c r="B15" s="121" t="s">
        <v>48</v>
      </c>
      <c r="C15" s="88">
        <v>1906</v>
      </c>
      <c r="D15" s="88">
        <v>821</v>
      </c>
      <c r="E15" s="88"/>
      <c r="F15" s="88">
        <v>2727</v>
      </c>
      <c r="G15"/>
      <c r="H15"/>
      <c r="I15"/>
      <c r="J15"/>
      <c r="K15"/>
      <c r="L15"/>
      <c r="M15"/>
      <c r="N15"/>
      <c r="O15"/>
      <c r="P15" s="89"/>
      <c r="R15" s="89"/>
      <c r="T15" s="89"/>
      <c r="V15" s="89"/>
      <c r="X15" s="89"/>
      <c r="Z15" s="89"/>
    </row>
    <row r="16" spans="1:44" x14ac:dyDescent="0.2">
      <c r="A16" s="140"/>
      <c r="B16" s="121" t="s">
        <v>49</v>
      </c>
      <c r="C16" s="88">
        <v>805</v>
      </c>
      <c r="D16" s="88">
        <v>915</v>
      </c>
      <c r="E16" s="88"/>
      <c r="F16" s="88">
        <v>1720</v>
      </c>
      <c r="G16"/>
      <c r="H16"/>
      <c r="I16"/>
      <c r="J16"/>
      <c r="K16"/>
      <c r="L16"/>
      <c r="M16"/>
      <c r="N16"/>
      <c r="O16"/>
      <c r="P16" s="89"/>
      <c r="R16" s="89"/>
      <c r="T16" s="89"/>
      <c r="V16" s="89"/>
      <c r="X16" s="89"/>
      <c r="Z16" s="89"/>
    </row>
    <row r="17" spans="1:26" x14ac:dyDescent="0.2">
      <c r="A17" s="139"/>
      <c r="B17" s="140"/>
      <c r="C17" s="88"/>
      <c r="D17" s="88"/>
      <c r="E17" s="88"/>
      <c r="F17" s="88"/>
      <c r="G17"/>
      <c r="H17"/>
      <c r="I17"/>
      <c r="J17"/>
      <c r="K17"/>
      <c r="L17"/>
      <c r="M17"/>
      <c r="N17"/>
      <c r="O17"/>
      <c r="P17" s="89"/>
      <c r="R17" s="89"/>
      <c r="T17" s="89"/>
      <c r="V17" s="89"/>
      <c r="X17" s="89"/>
      <c r="Z17" s="89"/>
    </row>
    <row r="18" spans="1:26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89"/>
      <c r="R18" s="89"/>
      <c r="T18" s="89"/>
      <c r="V18" s="89"/>
      <c r="X18" s="89"/>
      <c r="Z18" s="89"/>
    </row>
    <row r="19" spans="1:26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89"/>
      <c r="R19" s="89"/>
      <c r="T19" s="89"/>
      <c r="V19" s="89"/>
      <c r="X19" s="89"/>
      <c r="Z19" s="89"/>
    </row>
    <row r="20" spans="1:26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89"/>
      <c r="R20" s="89"/>
      <c r="T20" s="89"/>
      <c r="V20" s="89"/>
      <c r="X20" s="89"/>
      <c r="Z20" s="89"/>
    </row>
    <row r="21" spans="1:2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89"/>
      <c r="R21" s="89"/>
      <c r="T21" s="89"/>
      <c r="V21" s="89"/>
      <c r="X21" s="89"/>
      <c r="Z21" s="89"/>
    </row>
    <row r="22" spans="1:2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89"/>
      <c r="R22" s="89"/>
      <c r="T22" s="89"/>
      <c r="V22" s="89"/>
      <c r="X22" s="89"/>
      <c r="Z22" s="89"/>
    </row>
    <row r="23" spans="1:26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89"/>
      <c r="R23" s="89"/>
      <c r="T23" s="89"/>
      <c r="V23" s="89"/>
      <c r="X23" s="89"/>
      <c r="Z23" s="89"/>
    </row>
    <row r="24" spans="1:26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89"/>
      <c r="R24" s="89"/>
      <c r="T24" s="89"/>
      <c r="V24" s="89"/>
      <c r="X24" s="89"/>
      <c r="Z24" s="89"/>
    </row>
    <row r="25" spans="1:26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89"/>
      <c r="R25" s="89"/>
      <c r="T25" s="89"/>
      <c r="V25" s="89"/>
      <c r="X25" s="89"/>
      <c r="Z25" s="89"/>
    </row>
    <row r="26" spans="1:26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89"/>
      <c r="R26" s="89"/>
      <c r="T26" s="89"/>
      <c r="V26" s="89"/>
      <c r="X26" s="89"/>
      <c r="Z26" s="89"/>
    </row>
    <row r="27" spans="1:26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9"/>
      <c r="R27" s="89"/>
      <c r="T27" s="89"/>
      <c r="V27" s="89"/>
      <c r="X27" s="89"/>
      <c r="Z27" s="89"/>
    </row>
    <row r="28" spans="1:26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89"/>
      <c r="R28" s="89"/>
      <c r="T28" s="89"/>
      <c r="V28" s="89"/>
      <c r="X28" s="89"/>
      <c r="Z28" s="89"/>
    </row>
    <row r="29" spans="1:26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89"/>
      <c r="R29" s="89"/>
      <c r="T29" s="89"/>
      <c r="V29" s="89"/>
      <c r="X29" s="89"/>
      <c r="Z29" s="89"/>
    </row>
    <row r="30" spans="1:26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89"/>
      <c r="R30" s="89"/>
      <c r="T30" s="89"/>
      <c r="V30" s="89"/>
      <c r="X30" s="89"/>
      <c r="Z30" s="89"/>
    </row>
    <row r="31" spans="1:2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89"/>
      <c r="R31" s="89"/>
      <c r="T31" s="89"/>
      <c r="V31" s="89"/>
      <c r="X31" s="89"/>
      <c r="Z31" s="89"/>
    </row>
    <row r="32" spans="1:26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89"/>
      <c r="R32" s="89"/>
      <c r="T32" s="89"/>
      <c r="V32" s="89"/>
      <c r="X32" s="89"/>
      <c r="Z32" s="89"/>
    </row>
    <row r="33" spans="1:2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89"/>
      <c r="R33" s="89"/>
      <c r="T33" s="89"/>
      <c r="V33" s="89"/>
      <c r="X33" s="89"/>
      <c r="Z33" s="89"/>
    </row>
    <row r="34" spans="1:2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89"/>
      <c r="R34" s="89"/>
      <c r="T34" s="89"/>
      <c r="V34" s="89"/>
      <c r="X34" s="89"/>
      <c r="Z34" s="89"/>
    </row>
    <row r="35" spans="1:2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89"/>
      <c r="R35" s="89"/>
      <c r="T35" s="89"/>
      <c r="V35" s="89"/>
      <c r="X35" s="89"/>
      <c r="Z35" s="89"/>
    </row>
    <row r="36" spans="1:2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89"/>
      <c r="R36" s="89"/>
      <c r="T36" s="89"/>
      <c r="V36" s="89"/>
      <c r="X36" s="89"/>
      <c r="Z36" s="89"/>
    </row>
    <row r="37" spans="1:2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89"/>
      <c r="R37" s="89"/>
      <c r="T37" s="89"/>
      <c r="V37" s="89"/>
      <c r="X37" s="89"/>
      <c r="Z37" s="89"/>
    </row>
    <row r="38" spans="1:2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89"/>
      <c r="R38" s="89"/>
      <c r="T38" s="89"/>
      <c r="V38" s="89"/>
      <c r="X38" s="89"/>
      <c r="Z38" s="89"/>
    </row>
    <row r="39" spans="1:2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89"/>
      <c r="R39" s="89"/>
      <c r="T39" s="89"/>
      <c r="V39" s="89"/>
      <c r="X39" s="89"/>
      <c r="Z39" s="89"/>
    </row>
    <row r="40" spans="1:2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89"/>
      <c r="R40" s="89"/>
      <c r="T40" s="89"/>
      <c r="V40" s="89"/>
      <c r="X40" s="89"/>
      <c r="Z40" s="89"/>
    </row>
    <row r="41" spans="1:2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89"/>
      <c r="R41" s="89"/>
      <c r="T41" s="89"/>
      <c r="V41" s="89"/>
      <c r="X41" s="89"/>
      <c r="Z41" s="89"/>
    </row>
    <row r="42" spans="1:2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89"/>
      <c r="R42" s="89"/>
      <c r="T42" s="89"/>
      <c r="V42" s="89"/>
      <c r="X42" s="89"/>
      <c r="Z42" s="89"/>
    </row>
    <row r="43" spans="1:2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89"/>
      <c r="R43" s="89"/>
      <c r="T43" s="89"/>
      <c r="V43" s="89"/>
      <c r="X43" s="89"/>
      <c r="Z43" s="89"/>
    </row>
    <row r="44" spans="1:2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89"/>
      <c r="R44" s="89"/>
      <c r="T44" s="89"/>
      <c r="V44" s="89"/>
      <c r="X44" s="89"/>
      <c r="Z44" s="89"/>
    </row>
    <row r="45" spans="1:2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89"/>
      <c r="R45" s="89"/>
      <c r="T45" s="89"/>
      <c r="V45" s="89"/>
      <c r="X45" s="89"/>
      <c r="Z45" s="89"/>
    </row>
    <row r="46" spans="1:2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89"/>
      <c r="R46" s="89"/>
      <c r="T46" s="89"/>
      <c r="V46" s="89"/>
      <c r="X46" s="89"/>
      <c r="Z46" s="89"/>
    </row>
    <row r="47" spans="1:2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89"/>
      <c r="R47" s="89"/>
      <c r="T47" s="89"/>
      <c r="V47" s="89"/>
      <c r="X47" s="89"/>
      <c r="Z47" s="89"/>
    </row>
    <row r="48" spans="1:2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89"/>
      <c r="R48" s="89"/>
      <c r="T48" s="89"/>
      <c r="V48" s="89"/>
      <c r="X48" s="89"/>
      <c r="Z48" s="89"/>
    </row>
    <row r="49" spans="1:2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89"/>
      <c r="R49" s="89"/>
      <c r="T49" s="89"/>
      <c r="V49" s="89"/>
      <c r="X49" s="89"/>
      <c r="Z49" s="89"/>
    </row>
    <row r="50" spans="1:2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89"/>
      <c r="R50" s="89"/>
      <c r="T50" s="89"/>
      <c r="V50" s="89"/>
      <c r="X50" s="89"/>
      <c r="Z50" s="89"/>
    </row>
    <row r="51" spans="1:2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89"/>
      <c r="R51" s="89"/>
      <c r="T51" s="89"/>
      <c r="V51" s="89"/>
      <c r="X51" s="89"/>
      <c r="Z51" s="89"/>
    </row>
    <row r="52" spans="1:2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89"/>
      <c r="R52" s="89"/>
      <c r="T52" s="89"/>
      <c r="V52" s="89"/>
      <c r="X52" s="89"/>
      <c r="Z52" s="89"/>
    </row>
    <row r="53" spans="1:2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89"/>
      <c r="R53" s="89"/>
      <c r="T53" s="89"/>
      <c r="V53" s="89"/>
      <c r="X53" s="89"/>
      <c r="Z53" s="89"/>
    </row>
    <row r="54" spans="1:2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89"/>
      <c r="R54" s="89"/>
      <c r="T54" s="89"/>
      <c r="V54" s="89"/>
      <c r="X54" s="89"/>
      <c r="Z54" s="89"/>
    </row>
    <row r="55" spans="1:2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89"/>
      <c r="R55" s="89"/>
      <c r="T55" s="89"/>
      <c r="V55" s="89"/>
      <c r="X55" s="89"/>
      <c r="Z55" s="89"/>
    </row>
    <row r="56" spans="1:2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89"/>
      <c r="R56" s="89"/>
      <c r="T56" s="89"/>
      <c r="V56" s="89"/>
      <c r="X56" s="89"/>
      <c r="Z56" s="89"/>
    </row>
    <row r="57" spans="1:2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89"/>
      <c r="R57" s="89"/>
      <c r="T57" s="89"/>
      <c r="V57" s="89"/>
      <c r="X57" s="89"/>
      <c r="Z57" s="89"/>
    </row>
    <row r="58" spans="1:2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89"/>
      <c r="R58" s="89"/>
      <c r="T58" s="89"/>
      <c r="V58" s="89"/>
      <c r="X58" s="89"/>
      <c r="Z58" s="89"/>
    </row>
    <row r="59" spans="1:2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89"/>
      <c r="R59" s="89"/>
      <c r="T59" s="89"/>
      <c r="V59" s="89"/>
      <c r="X59" s="89"/>
      <c r="Z59" s="89"/>
    </row>
    <row r="60" spans="1:2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89"/>
      <c r="R60" s="89"/>
      <c r="T60" s="89"/>
      <c r="V60" s="89"/>
      <c r="X60" s="89"/>
      <c r="Z60" s="89"/>
    </row>
    <row r="61" spans="1:2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89"/>
      <c r="R61" s="89"/>
      <c r="T61" s="89"/>
      <c r="V61" s="89"/>
      <c r="X61" s="89"/>
      <c r="Z61" s="89"/>
    </row>
    <row r="62" spans="1:2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9"/>
      <c r="R62" s="89"/>
      <c r="T62" s="89"/>
      <c r="V62" s="89"/>
      <c r="X62" s="89"/>
      <c r="Z62" s="89"/>
    </row>
    <row r="63" spans="1:2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9"/>
      <c r="R63" s="89"/>
      <c r="T63" s="89"/>
      <c r="V63" s="89"/>
      <c r="X63" s="89"/>
      <c r="Z63" s="89"/>
    </row>
    <row r="64" spans="1:2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  <c r="R64" s="89"/>
      <c r="T64" s="89"/>
      <c r="V64" s="89"/>
      <c r="X64" s="89"/>
      <c r="Z64" s="89"/>
    </row>
    <row r="65" spans="3:26" x14ac:dyDescent="0.2">
      <c r="C65" s="89"/>
      <c r="D65" s="89"/>
      <c r="F65" s="89"/>
      <c r="H65" s="89"/>
      <c r="J65" s="89"/>
      <c r="L65" s="89"/>
      <c r="N65" s="89"/>
      <c r="P65" s="89"/>
      <c r="R65" s="89"/>
      <c r="T65" s="89"/>
      <c r="V65" s="89"/>
      <c r="X65" s="89"/>
      <c r="Z65" s="89"/>
    </row>
  </sheetData>
  <mergeCells count="2">
    <mergeCell ref="A5:A16"/>
    <mergeCell ref="A17:B17"/>
  </mergeCells>
  <pageMargins left="0.7" right="0.7" top="0.75" bottom="0.75" header="0.3" footer="0.3"/>
  <pageSetup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3:AR65"/>
  <sheetViews>
    <sheetView zoomScaleNormal="100" workbookViewId="0">
      <selection activeCell="D10" sqref="D10"/>
    </sheetView>
  </sheetViews>
  <sheetFormatPr defaultRowHeight="11.25" x14ac:dyDescent="0.2"/>
  <cols>
    <col min="1" max="1" width="14.5" style="89" customWidth="1"/>
    <col min="2" max="2" width="13" style="89" customWidth="1"/>
    <col min="3" max="3" width="11.1640625" style="42" customWidth="1"/>
    <col min="4" max="4" width="11.6640625" style="42" customWidth="1"/>
    <col min="5" max="5" width="11.1640625" style="89" customWidth="1"/>
    <col min="6" max="6" width="11.6640625" style="93" customWidth="1"/>
    <col min="7" max="7" width="11.6640625" style="89" customWidth="1"/>
    <col min="8" max="8" width="13" style="93" customWidth="1"/>
    <col min="9" max="9" width="13" style="89" customWidth="1"/>
    <col min="10" max="10" width="13" style="93" customWidth="1"/>
    <col min="11" max="11" width="13" style="89" customWidth="1"/>
    <col min="12" max="12" width="13" style="93" customWidth="1"/>
    <col min="13" max="13" width="13" style="89" customWidth="1"/>
    <col min="14" max="14" width="13" style="93" customWidth="1"/>
    <col min="15" max="15" width="13" style="89" customWidth="1"/>
    <col min="16" max="16" width="13" style="93" customWidth="1"/>
    <col min="17" max="17" width="13" style="89" customWidth="1"/>
    <col min="18" max="18" width="13" style="93" customWidth="1"/>
    <col min="19" max="19" width="13" style="89" customWidth="1"/>
    <col min="20" max="20" width="13" style="93" customWidth="1"/>
    <col min="21" max="21" width="13" style="89" customWidth="1"/>
    <col min="22" max="22" width="13" style="93" customWidth="1"/>
    <col min="23" max="23" width="13" style="89" customWidth="1"/>
    <col min="24" max="24" width="13" style="93" customWidth="1"/>
    <col min="25" max="25" width="13" style="89" customWidth="1"/>
    <col min="26" max="26" width="13" style="93" customWidth="1"/>
    <col min="27" max="43" width="13" style="89" customWidth="1"/>
    <col min="44" max="44" width="11.6640625" style="89" customWidth="1"/>
    <col min="45" max="45" width="21.6640625" style="89" bestFit="1" customWidth="1"/>
    <col min="46" max="16384" width="9.33203125" style="89"/>
  </cols>
  <sheetData>
    <row r="3" spans="1:44" x14ac:dyDescent="0.2">
      <c r="A3" s="92" t="s">
        <v>60</v>
      </c>
      <c r="B3" s="122"/>
      <c r="C3" s="92" t="s">
        <v>52</v>
      </c>
      <c r="D3" s="12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x14ac:dyDescent="0.2">
      <c r="A4" s="92" t="s">
        <v>51</v>
      </c>
      <c r="B4" s="91" t="s">
        <v>53</v>
      </c>
      <c r="C4" s="121">
        <v>2016</v>
      </c>
      <c r="D4" s="121" t="s">
        <v>58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x14ac:dyDescent="0.2">
      <c r="A5" s="139" t="s">
        <v>22</v>
      </c>
      <c r="B5" s="90" t="s">
        <v>38</v>
      </c>
      <c r="C5" s="88">
        <v>40</v>
      </c>
      <c r="D5" s="88">
        <v>40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x14ac:dyDescent="0.2">
      <c r="A6" s="140"/>
      <c r="B6" s="121" t="s">
        <v>39</v>
      </c>
      <c r="C6" s="88">
        <v>46</v>
      </c>
      <c r="D6" s="88">
        <v>46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x14ac:dyDescent="0.2">
      <c r="A7" s="140"/>
      <c r="B7" s="121" t="s">
        <v>40</v>
      </c>
      <c r="C7" s="88">
        <v>46</v>
      </c>
      <c r="D7" s="88">
        <v>46</v>
      </c>
      <c r="E7"/>
      <c r="F7"/>
      <c r="G7"/>
      <c r="H7"/>
      <c r="I7"/>
      <c r="J7"/>
      <c r="K7"/>
      <c r="L7"/>
      <c r="M7"/>
      <c r="N7"/>
      <c r="O7"/>
      <c r="P7" s="89"/>
      <c r="R7" s="89"/>
      <c r="T7" s="89"/>
      <c r="V7" s="89"/>
      <c r="X7" s="89"/>
      <c r="Z7" s="89"/>
    </row>
    <row r="8" spans="1:44" x14ac:dyDescent="0.2">
      <c r="A8" s="140"/>
      <c r="B8" s="121" t="s">
        <v>41</v>
      </c>
      <c r="C8" s="88">
        <v>44</v>
      </c>
      <c r="D8" s="88">
        <v>44</v>
      </c>
      <c r="E8"/>
      <c r="F8"/>
      <c r="G8"/>
      <c r="H8"/>
      <c r="I8"/>
      <c r="J8"/>
      <c r="K8"/>
      <c r="L8"/>
      <c r="M8"/>
      <c r="N8"/>
      <c r="O8"/>
      <c r="P8" s="89"/>
      <c r="R8" s="89"/>
      <c r="T8" s="89"/>
      <c r="V8" s="89"/>
      <c r="X8" s="89"/>
      <c r="Z8" s="89"/>
    </row>
    <row r="9" spans="1:44" x14ac:dyDescent="0.2">
      <c r="A9" s="140"/>
      <c r="B9" s="121" t="s">
        <v>42</v>
      </c>
      <c r="C9" s="88">
        <v>50</v>
      </c>
      <c r="D9" s="88">
        <v>50</v>
      </c>
      <c r="E9"/>
      <c r="F9"/>
      <c r="G9"/>
      <c r="H9"/>
      <c r="I9"/>
      <c r="J9"/>
      <c r="K9"/>
      <c r="L9"/>
      <c r="M9"/>
      <c r="N9"/>
      <c r="O9"/>
      <c r="P9" s="89"/>
      <c r="R9" s="89"/>
      <c r="T9" s="89"/>
      <c r="V9" s="89"/>
      <c r="X9" s="89"/>
      <c r="Z9" s="89"/>
    </row>
    <row r="10" spans="1:44" x14ac:dyDescent="0.2">
      <c r="A10" s="140"/>
      <c r="B10" s="121" t="s">
        <v>43</v>
      </c>
      <c r="C10" s="88">
        <v>26</v>
      </c>
      <c r="D10" s="88">
        <v>26</v>
      </c>
      <c r="E10"/>
      <c r="F10"/>
      <c r="G10"/>
      <c r="H10"/>
      <c r="I10"/>
      <c r="J10"/>
      <c r="K10"/>
      <c r="L10"/>
      <c r="M10"/>
      <c r="N10"/>
      <c r="O10"/>
      <c r="P10" s="89"/>
      <c r="R10" s="89"/>
      <c r="T10" s="89"/>
      <c r="V10" s="89"/>
      <c r="X10" s="89"/>
      <c r="Z10" s="89"/>
      <c r="AC10" s="95">
        <v>764000000</v>
      </c>
      <c r="AD10" s="89" t="e">
        <f>AC10/GETPIVOTDATA("Sum of PAX_ON",$A$3,"YEAR",2012,"AIRPORT","JAC")</f>
        <v>#REF!</v>
      </c>
    </row>
    <row r="11" spans="1:44" x14ac:dyDescent="0.2">
      <c r="A11" s="140"/>
      <c r="B11" s="121" t="s">
        <v>44</v>
      </c>
      <c r="C11" s="88">
        <v>60</v>
      </c>
      <c r="D11" s="88">
        <v>60</v>
      </c>
      <c r="E11"/>
      <c r="F11"/>
      <c r="G11"/>
      <c r="H11"/>
      <c r="I11"/>
      <c r="J11"/>
      <c r="K11"/>
      <c r="L11"/>
      <c r="M11"/>
      <c r="N11"/>
      <c r="O11"/>
      <c r="P11" s="89"/>
      <c r="R11" s="89"/>
      <c r="T11" s="89"/>
      <c r="V11" s="89"/>
      <c r="X11" s="89"/>
      <c r="Z11" s="89"/>
    </row>
    <row r="12" spans="1:44" x14ac:dyDescent="0.2">
      <c r="A12" s="140"/>
      <c r="B12" s="121" t="s">
        <v>45</v>
      </c>
      <c r="C12" s="88">
        <v>41</v>
      </c>
      <c r="D12" s="88">
        <v>41</v>
      </c>
      <c r="E12"/>
      <c r="F12"/>
      <c r="G12"/>
      <c r="H12"/>
      <c r="I12"/>
      <c r="J12"/>
      <c r="K12"/>
      <c r="L12"/>
      <c r="M12"/>
      <c r="N12"/>
      <c r="O12"/>
      <c r="P12" s="89"/>
      <c r="R12" s="89"/>
      <c r="T12" s="89"/>
      <c r="V12" s="89"/>
      <c r="X12" s="89"/>
      <c r="Z12" s="89"/>
    </row>
    <row r="13" spans="1:44" x14ac:dyDescent="0.2">
      <c r="A13" s="140"/>
      <c r="B13" s="121" t="s">
        <v>46</v>
      </c>
      <c r="C13" s="88">
        <v>33</v>
      </c>
      <c r="D13" s="88">
        <v>33</v>
      </c>
      <c r="E13"/>
      <c r="F13"/>
      <c r="G13"/>
      <c r="H13"/>
      <c r="I13"/>
      <c r="J13"/>
      <c r="K13"/>
      <c r="L13"/>
      <c r="M13"/>
      <c r="N13"/>
      <c r="O13"/>
      <c r="P13" s="89"/>
      <c r="R13" s="89"/>
      <c r="T13" s="89"/>
      <c r="V13" s="89"/>
      <c r="X13" s="89"/>
      <c r="Z13" s="89"/>
    </row>
    <row r="14" spans="1:44" x14ac:dyDescent="0.2">
      <c r="A14" s="139"/>
      <c r="B14" s="140"/>
      <c r="C14" s="88"/>
      <c r="D14" s="88"/>
      <c r="E14"/>
      <c r="F14"/>
      <c r="G14"/>
      <c r="H14"/>
      <c r="I14"/>
      <c r="J14"/>
      <c r="K14"/>
      <c r="L14"/>
      <c r="M14"/>
      <c r="N14"/>
      <c r="O14"/>
      <c r="P14" s="89"/>
      <c r="R14" s="89"/>
      <c r="T14" s="89"/>
      <c r="V14" s="89"/>
      <c r="X14" s="89"/>
      <c r="Z14" s="89"/>
    </row>
    <row r="15" spans="1:44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89"/>
      <c r="R15" s="89"/>
      <c r="T15" s="89"/>
      <c r="V15" s="89"/>
      <c r="X15" s="89"/>
      <c r="Z15" s="89"/>
    </row>
    <row r="16" spans="1:44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89"/>
      <c r="R16" s="89"/>
      <c r="T16" s="89"/>
      <c r="V16" s="89"/>
      <c r="X16" s="89"/>
      <c r="Z16" s="89"/>
    </row>
    <row r="17" spans="1:26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89"/>
      <c r="R17" s="89"/>
      <c r="T17" s="89"/>
      <c r="V17" s="89"/>
      <c r="X17" s="89"/>
      <c r="Z17" s="89"/>
    </row>
    <row r="18" spans="1:26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89"/>
      <c r="R18" s="89"/>
      <c r="T18" s="89"/>
      <c r="V18" s="89"/>
      <c r="X18" s="89"/>
      <c r="Z18" s="89"/>
    </row>
    <row r="19" spans="1:26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89"/>
      <c r="R19" s="89"/>
      <c r="T19" s="89"/>
      <c r="V19" s="89"/>
      <c r="X19" s="89"/>
      <c r="Z19" s="89"/>
    </row>
    <row r="20" spans="1:26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89"/>
      <c r="R20" s="89"/>
      <c r="T20" s="89"/>
      <c r="V20" s="89"/>
      <c r="X20" s="89"/>
      <c r="Z20" s="89"/>
    </row>
    <row r="21" spans="1:2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89"/>
      <c r="R21" s="89"/>
      <c r="T21" s="89"/>
      <c r="V21" s="89"/>
      <c r="X21" s="89"/>
      <c r="Z21" s="89"/>
    </row>
    <row r="22" spans="1:2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89"/>
      <c r="R22" s="89"/>
      <c r="T22" s="89"/>
      <c r="V22" s="89"/>
      <c r="X22" s="89"/>
      <c r="Z22" s="89"/>
    </row>
    <row r="23" spans="1:26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89"/>
      <c r="R23" s="89"/>
      <c r="T23" s="89"/>
      <c r="V23" s="89"/>
      <c r="X23" s="89"/>
      <c r="Z23" s="89"/>
    </row>
    <row r="24" spans="1:26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89"/>
      <c r="R24" s="89"/>
      <c r="T24" s="89"/>
      <c r="V24" s="89"/>
      <c r="X24" s="89"/>
      <c r="Z24" s="89"/>
    </row>
    <row r="25" spans="1:26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89"/>
      <c r="R25" s="89"/>
      <c r="T25" s="89"/>
      <c r="V25" s="89"/>
      <c r="X25" s="89"/>
      <c r="Z25" s="89"/>
    </row>
    <row r="26" spans="1:26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89"/>
      <c r="R26" s="89"/>
      <c r="T26" s="89"/>
      <c r="V26" s="89"/>
      <c r="X26" s="89"/>
      <c r="Z26" s="89"/>
    </row>
    <row r="27" spans="1:26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9"/>
      <c r="R27" s="89"/>
      <c r="T27" s="89"/>
      <c r="V27" s="89"/>
      <c r="X27" s="89"/>
      <c r="Z27" s="89"/>
    </row>
    <row r="28" spans="1:26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89"/>
      <c r="R28" s="89"/>
      <c r="T28" s="89"/>
      <c r="V28" s="89"/>
      <c r="X28" s="89"/>
      <c r="Z28" s="89"/>
    </row>
    <row r="29" spans="1:26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89"/>
      <c r="R29" s="89"/>
      <c r="T29" s="89"/>
      <c r="V29" s="89"/>
      <c r="X29" s="89"/>
      <c r="Z29" s="89"/>
    </row>
    <row r="30" spans="1:26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89"/>
      <c r="R30" s="89"/>
      <c r="T30" s="89"/>
      <c r="V30" s="89"/>
      <c r="X30" s="89"/>
      <c r="Z30" s="89"/>
    </row>
    <row r="31" spans="1:2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89"/>
      <c r="R31" s="89"/>
      <c r="T31" s="89"/>
      <c r="V31" s="89"/>
      <c r="X31" s="89"/>
      <c r="Z31" s="89"/>
    </row>
    <row r="32" spans="1:26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89"/>
      <c r="R32" s="89"/>
      <c r="T32" s="89"/>
      <c r="V32" s="89"/>
      <c r="X32" s="89"/>
      <c r="Z32" s="89"/>
    </row>
    <row r="33" spans="1:2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89"/>
      <c r="R33" s="89"/>
      <c r="T33" s="89"/>
      <c r="V33" s="89"/>
      <c r="X33" s="89"/>
      <c r="Z33" s="89"/>
    </row>
    <row r="34" spans="1:2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89"/>
      <c r="R34" s="89"/>
      <c r="T34" s="89"/>
      <c r="V34" s="89"/>
      <c r="X34" s="89"/>
      <c r="Z34" s="89"/>
    </row>
    <row r="35" spans="1:2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89"/>
      <c r="R35" s="89"/>
      <c r="T35" s="89"/>
      <c r="V35" s="89"/>
      <c r="X35" s="89"/>
      <c r="Z35" s="89"/>
    </row>
    <row r="36" spans="1:2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89"/>
      <c r="R36" s="89"/>
      <c r="T36" s="89"/>
      <c r="V36" s="89"/>
      <c r="X36" s="89"/>
      <c r="Z36" s="89"/>
    </row>
    <row r="37" spans="1:2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89"/>
      <c r="R37" s="89"/>
      <c r="T37" s="89"/>
      <c r="V37" s="89"/>
      <c r="X37" s="89"/>
      <c r="Z37" s="89"/>
    </row>
    <row r="38" spans="1:2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89"/>
      <c r="R38" s="89"/>
      <c r="T38" s="89"/>
      <c r="V38" s="89"/>
      <c r="X38" s="89"/>
      <c r="Z38" s="89"/>
    </row>
    <row r="39" spans="1:2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89"/>
      <c r="R39" s="89"/>
      <c r="T39" s="89"/>
      <c r="V39" s="89"/>
      <c r="X39" s="89"/>
      <c r="Z39" s="89"/>
    </row>
    <row r="40" spans="1:2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89"/>
      <c r="R40" s="89"/>
      <c r="T40" s="89"/>
      <c r="V40" s="89"/>
      <c r="X40" s="89"/>
      <c r="Z40" s="89"/>
    </row>
    <row r="41" spans="1:2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89"/>
      <c r="R41" s="89"/>
      <c r="T41" s="89"/>
      <c r="V41" s="89"/>
      <c r="X41" s="89"/>
      <c r="Z41" s="89"/>
    </row>
    <row r="42" spans="1:2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89"/>
      <c r="R42" s="89"/>
      <c r="T42" s="89"/>
      <c r="V42" s="89"/>
      <c r="X42" s="89"/>
      <c r="Z42" s="89"/>
    </row>
    <row r="43" spans="1:2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89"/>
      <c r="R43" s="89"/>
      <c r="T43" s="89"/>
      <c r="V43" s="89"/>
      <c r="X43" s="89"/>
      <c r="Z43" s="89"/>
    </row>
    <row r="44" spans="1:2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89"/>
      <c r="R44" s="89"/>
      <c r="T44" s="89"/>
      <c r="V44" s="89"/>
      <c r="X44" s="89"/>
      <c r="Z44" s="89"/>
    </row>
    <row r="45" spans="1:2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89"/>
      <c r="R45" s="89"/>
      <c r="T45" s="89"/>
      <c r="V45" s="89"/>
      <c r="X45" s="89"/>
      <c r="Z45" s="89"/>
    </row>
    <row r="46" spans="1:2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89"/>
      <c r="R46" s="89"/>
      <c r="T46" s="89"/>
      <c r="V46" s="89"/>
      <c r="X46" s="89"/>
      <c r="Z46" s="89"/>
    </row>
    <row r="47" spans="1:2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89"/>
      <c r="R47" s="89"/>
      <c r="T47" s="89"/>
      <c r="V47" s="89"/>
      <c r="X47" s="89"/>
      <c r="Z47" s="89"/>
    </row>
    <row r="48" spans="1:2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89"/>
      <c r="R48" s="89"/>
      <c r="T48" s="89"/>
      <c r="V48" s="89"/>
      <c r="X48" s="89"/>
      <c r="Z48" s="89"/>
    </row>
    <row r="49" spans="1:2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89"/>
      <c r="R49" s="89"/>
      <c r="T49" s="89"/>
      <c r="V49" s="89"/>
      <c r="X49" s="89"/>
      <c r="Z49" s="89"/>
    </row>
    <row r="50" spans="1:2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89"/>
      <c r="R50" s="89"/>
      <c r="T50" s="89"/>
      <c r="V50" s="89"/>
      <c r="X50" s="89"/>
      <c r="Z50" s="89"/>
    </row>
    <row r="51" spans="1:2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89"/>
      <c r="R51" s="89"/>
      <c r="T51" s="89"/>
      <c r="V51" s="89"/>
      <c r="X51" s="89"/>
      <c r="Z51" s="89"/>
    </row>
    <row r="52" spans="1:2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89"/>
      <c r="R52" s="89"/>
      <c r="T52" s="89"/>
      <c r="V52" s="89"/>
      <c r="X52" s="89"/>
      <c r="Z52" s="89"/>
    </row>
    <row r="53" spans="1:2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89"/>
      <c r="R53" s="89"/>
      <c r="T53" s="89"/>
      <c r="V53" s="89"/>
      <c r="X53" s="89"/>
      <c r="Z53" s="89"/>
    </row>
    <row r="54" spans="1:2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89"/>
      <c r="R54" s="89"/>
      <c r="T54" s="89"/>
      <c r="V54" s="89"/>
      <c r="X54" s="89"/>
      <c r="Z54" s="89"/>
    </row>
    <row r="55" spans="1:2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89"/>
      <c r="R55" s="89"/>
      <c r="T55" s="89"/>
      <c r="V55" s="89"/>
      <c r="X55" s="89"/>
      <c r="Z55" s="89"/>
    </row>
    <row r="56" spans="1:2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89"/>
      <c r="R56" s="89"/>
      <c r="T56" s="89"/>
      <c r="V56" s="89"/>
      <c r="X56" s="89"/>
      <c r="Z56" s="89"/>
    </row>
    <row r="57" spans="1:2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89"/>
      <c r="R57" s="89"/>
      <c r="T57" s="89"/>
      <c r="V57" s="89"/>
      <c r="X57" s="89"/>
      <c r="Z57" s="89"/>
    </row>
    <row r="58" spans="1:2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89"/>
      <c r="R58" s="89"/>
      <c r="T58" s="89"/>
      <c r="V58" s="89"/>
      <c r="X58" s="89"/>
      <c r="Z58" s="89"/>
    </row>
    <row r="59" spans="1:2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89"/>
      <c r="R59" s="89"/>
      <c r="T59" s="89"/>
      <c r="V59" s="89"/>
      <c r="X59" s="89"/>
      <c r="Z59" s="89"/>
    </row>
    <row r="60" spans="1:2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89"/>
      <c r="R60" s="89"/>
      <c r="T60" s="89"/>
      <c r="V60" s="89"/>
      <c r="X60" s="89"/>
      <c r="Z60" s="89"/>
    </row>
    <row r="61" spans="1:2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89"/>
      <c r="R61" s="89"/>
      <c r="T61" s="89"/>
      <c r="V61" s="89"/>
      <c r="X61" s="89"/>
      <c r="Z61" s="89"/>
    </row>
    <row r="62" spans="1:2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9"/>
      <c r="R62" s="89"/>
      <c r="T62" s="89"/>
      <c r="V62" s="89"/>
      <c r="X62" s="89"/>
      <c r="Z62" s="89"/>
    </row>
    <row r="63" spans="1:2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9"/>
      <c r="R63" s="89"/>
      <c r="T63" s="89"/>
      <c r="V63" s="89"/>
      <c r="X63" s="89"/>
      <c r="Z63" s="89"/>
    </row>
    <row r="64" spans="1:2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  <c r="R64" s="89"/>
      <c r="T64" s="89"/>
      <c r="V64" s="89"/>
      <c r="X64" s="89"/>
      <c r="Z64" s="89"/>
    </row>
    <row r="65" spans="3:26" x14ac:dyDescent="0.2">
      <c r="C65" s="89"/>
      <c r="D65" s="89"/>
      <c r="F65" s="89"/>
      <c r="H65" s="89"/>
      <c r="J65" s="89"/>
      <c r="L65" s="89"/>
      <c r="N65" s="89"/>
      <c r="P65" s="89"/>
      <c r="R65" s="89"/>
      <c r="T65" s="89"/>
      <c r="V65" s="89"/>
      <c r="X65" s="89"/>
      <c r="Z65" s="89"/>
    </row>
  </sheetData>
  <mergeCells count="2">
    <mergeCell ref="A5:A13"/>
    <mergeCell ref="A14:B14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269"/>
  <sheetViews>
    <sheetView zoomScaleNormal="100" workbookViewId="0">
      <pane xSplit="2" ySplit="3" topLeftCell="C8" activePane="bottomRight" state="frozen"/>
      <selection pane="topRight" activeCell="C1" sqref="C1"/>
      <selection pane="bottomLeft" activeCell="A5" sqref="A5"/>
      <selection pane="bottomRight" activeCell="H36" sqref="H36"/>
    </sheetView>
  </sheetViews>
  <sheetFormatPr defaultRowHeight="11.25" x14ac:dyDescent="0.2"/>
  <cols>
    <col min="1" max="1" width="20.33203125" style="89" customWidth="1"/>
    <col min="2" max="2" width="18.33203125" style="89" bestFit="1" customWidth="1"/>
    <col min="3" max="4" width="13" style="42" customWidth="1"/>
    <col min="5" max="5" width="13" style="89" customWidth="1"/>
    <col min="6" max="6" width="13" style="93" customWidth="1"/>
    <col min="7" max="7" width="13" style="89" customWidth="1"/>
    <col min="8" max="8" width="13" style="93" customWidth="1"/>
    <col min="9" max="9" width="13" style="89" customWidth="1"/>
    <col min="10" max="10" width="13" style="93" customWidth="1"/>
    <col min="11" max="11" width="13" style="89" customWidth="1"/>
    <col min="12" max="12" width="13" style="93" customWidth="1"/>
    <col min="13" max="13" width="13" style="89" customWidth="1"/>
    <col min="14" max="14" width="13" style="93" bestFit="1" customWidth="1"/>
    <col min="15" max="15" width="11.6640625" style="89" customWidth="1"/>
    <col min="16" max="16" width="11.6640625" style="93" bestFit="1" customWidth="1"/>
    <col min="17" max="17" width="16.83203125" style="89" bestFit="1" customWidth="1"/>
    <col min="18" max="18" width="16.83203125" style="93" bestFit="1" customWidth="1"/>
    <col min="19" max="19" width="16.83203125" style="89" bestFit="1" customWidth="1"/>
    <col min="20" max="20" width="16.83203125" style="93" bestFit="1" customWidth="1"/>
    <col min="21" max="21" width="16.83203125" style="89" bestFit="1" customWidth="1"/>
    <col min="22" max="22" width="16.83203125" style="93" bestFit="1" customWidth="1"/>
    <col min="23" max="23" width="16.83203125" style="89" bestFit="1" customWidth="1"/>
    <col min="24" max="24" width="16.83203125" style="93" bestFit="1" customWidth="1"/>
    <col min="25" max="25" width="16.83203125" style="89" bestFit="1" customWidth="1"/>
    <col min="26" max="26" width="16.83203125" style="93" bestFit="1" customWidth="1"/>
    <col min="27" max="27" width="16.83203125" style="89" bestFit="1" customWidth="1"/>
    <col min="28" max="28" width="19.6640625" style="89" bestFit="1" customWidth="1"/>
    <col min="29" max="29" width="22.1640625" style="89" bestFit="1" customWidth="1"/>
    <col min="30" max="34" width="14.5" style="89" bestFit="1" customWidth="1"/>
    <col min="35" max="35" width="16.33203125" style="89" bestFit="1" customWidth="1"/>
    <col min="36" max="36" width="15.5" style="89" bestFit="1" customWidth="1"/>
    <col min="37" max="37" width="16.33203125" style="89" bestFit="1" customWidth="1"/>
    <col min="38" max="38" width="15.5" style="89" bestFit="1" customWidth="1"/>
    <col min="39" max="39" width="16.33203125" style="89" bestFit="1" customWidth="1"/>
    <col min="40" max="40" width="20.6640625" style="89" bestFit="1" customWidth="1"/>
    <col min="41" max="41" width="21.6640625" style="89" bestFit="1" customWidth="1"/>
    <col min="42" max="16384" width="9.33203125" style="89"/>
  </cols>
  <sheetData>
    <row r="1" spans="1:29" ht="12.75" x14ac:dyDescent="0.2">
      <c r="A1" s="92" t="s">
        <v>80</v>
      </c>
      <c r="B1" s="122" t="s">
        <v>87</v>
      </c>
      <c r="C1" s="143" t="s">
        <v>106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29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 thickBot="1" x14ac:dyDescent="0.3">
      <c r="A3" s="106" t="s">
        <v>65</v>
      </c>
      <c r="B3" s="107"/>
      <c r="C3" s="91" t="s">
        <v>53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112" customFormat="1" ht="13.5" thickBot="1" x14ac:dyDescent="0.25">
      <c r="A4" s="111" t="s">
        <v>52</v>
      </c>
      <c r="B4" s="111" t="s">
        <v>51</v>
      </c>
      <c r="C4" s="121" t="s">
        <v>38</v>
      </c>
      <c r="D4" s="121" t="s">
        <v>39</v>
      </c>
      <c r="E4" s="121" t="s">
        <v>40</v>
      </c>
      <c r="F4" s="121" t="s">
        <v>41</v>
      </c>
      <c r="G4" s="121" t="s">
        <v>42</v>
      </c>
      <c r="H4" s="121" t="s">
        <v>43</v>
      </c>
      <c r="I4" s="121" t="s">
        <v>44</v>
      </c>
      <c r="J4" s="121" t="s">
        <v>45</v>
      </c>
      <c r="K4" s="121" t="s">
        <v>46</v>
      </c>
      <c r="L4" s="121" t="s">
        <v>47</v>
      </c>
      <c r="M4" s="121" t="s">
        <v>48</v>
      </c>
      <c r="N4" s="121" t="s">
        <v>49</v>
      </c>
      <c r="O4" s="113" t="s">
        <v>58</v>
      </c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x14ac:dyDescent="0.2">
      <c r="A5" s="139">
        <v>2016</v>
      </c>
      <c r="B5" s="121" t="s">
        <v>15</v>
      </c>
      <c r="C5" s="88">
        <v>1974</v>
      </c>
      <c r="D5" s="88">
        <v>1758</v>
      </c>
      <c r="E5" s="88">
        <v>2441</v>
      </c>
      <c r="F5" s="88">
        <v>2120</v>
      </c>
      <c r="G5" s="88">
        <v>3402</v>
      </c>
      <c r="H5" s="88">
        <v>4387</v>
      </c>
      <c r="I5" s="88">
        <v>5962</v>
      </c>
      <c r="J5" s="88">
        <v>5731</v>
      </c>
      <c r="K5" s="88">
        <v>4569</v>
      </c>
      <c r="L5" s="88">
        <v>3469</v>
      </c>
      <c r="M5" s="88">
        <v>2375</v>
      </c>
      <c r="N5" s="88">
        <v>2100</v>
      </c>
      <c r="O5" s="110">
        <v>40288</v>
      </c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x14ac:dyDescent="0.2">
      <c r="A6" s="140"/>
      <c r="B6" s="121" t="s">
        <v>13</v>
      </c>
      <c r="C6" s="88">
        <v>7093</v>
      </c>
      <c r="D6" s="88">
        <v>7848</v>
      </c>
      <c r="E6" s="88">
        <v>6491</v>
      </c>
      <c r="F6" s="88">
        <v>6772</v>
      </c>
      <c r="G6" s="88">
        <v>7747</v>
      </c>
      <c r="H6" s="88">
        <v>8109</v>
      </c>
      <c r="I6" s="88">
        <v>8357</v>
      </c>
      <c r="J6" s="88">
        <v>8190</v>
      </c>
      <c r="K6" s="88">
        <v>7456</v>
      </c>
      <c r="L6" s="88">
        <v>7887</v>
      </c>
      <c r="M6" s="88">
        <v>7521</v>
      </c>
      <c r="N6" s="88">
        <v>8263</v>
      </c>
      <c r="O6" s="108">
        <v>91734</v>
      </c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x14ac:dyDescent="0.2">
      <c r="A7" s="140"/>
      <c r="B7" s="121" t="s">
        <v>14</v>
      </c>
      <c r="C7" s="88">
        <v>100</v>
      </c>
      <c r="D7" s="88">
        <v>69</v>
      </c>
      <c r="E7" s="88">
        <v>57</v>
      </c>
      <c r="F7" s="88">
        <v>65</v>
      </c>
      <c r="G7" s="88">
        <v>70</v>
      </c>
      <c r="H7" s="88">
        <v>86</v>
      </c>
      <c r="I7" s="88">
        <v>147</v>
      </c>
      <c r="J7" s="88">
        <v>192</v>
      </c>
      <c r="K7" s="88">
        <v>172</v>
      </c>
      <c r="L7" s="88">
        <v>249</v>
      </c>
      <c r="M7" s="88">
        <v>219</v>
      </c>
      <c r="N7" s="88">
        <v>198</v>
      </c>
      <c r="O7" s="108">
        <v>1624</v>
      </c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x14ac:dyDescent="0.2">
      <c r="A8" s="140"/>
      <c r="B8" s="121" t="s">
        <v>16</v>
      </c>
      <c r="C8" s="88">
        <v>2277</v>
      </c>
      <c r="D8" s="88">
        <v>2118</v>
      </c>
      <c r="E8" s="88">
        <v>2431</v>
      </c>
      <c r="F8" s="88">
        <v>2047</v>
      </c>
      <c r="G8" s="88">
        <v>2558</v>
      </c>
      <c r="H8" s="88">
        <v>2552</v>
      </c>
      <c r="I8" s="88">
        <v>2735</v>
      </c>
      <c r="J8" s="88">
        <v>2576</v>
      </c>
      <c r="K8" s="88">
        <v>2600</v>
      </c>
      <c r="L8" s="88">
        <v>2420</v>
      </c>
      <c r="M8" s="88">
        <v>2533</v>
      </c>
      <c r="N8" s="88">
        <v>2738</v>
      </c>
      <c r="O8" s="108">
        <v>29585</v>
      </c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x14ac:dyDescent="0.2">
      <c r="A9" s="140"/>
      <c r="B9" s="121" t="s">
        <v>17</v>
      </c>
      <c r="C9" s="88">
        <v>29637</v>
      </c>
      <c r="D9" s="88">
        <v>31273</v>
      </c>
      <c r="E9" s="88">
        <v>33396</v>
      </c>
      <c r="F9" s="88">
        <v>9187</v>
      </c>
      <c r="G9" s="88">
        <v>13179</v>
      </c>
      <c r="H9" s="88">
        <v>33835</v>
      </c>
      <c r="I9" s="88">
        <v>50762</v>
      </c>
      <c r="J9" s="88">
        <v>52435</v>
      </c>
      <c r="K9" s="88">
        <v>39373</v>
      </c>
      <c r="L9" s="88">
        <v>18858</v>
      </c>
      <c r="M9" s="88">
        <v>8216</v>
      </c>
      <c r="N9" s="88">
        <v>21705</v>
      </c>
      <c r="O9" s="108">
        <v>341856</v>
      </c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x14ac:dyDescent="0.2">
      <c r="A10" s="140"/>
      <c r="B10" s="121" t="s">
        <v>18</v>
      </c>
      <c r="C10" s="88">
        <v>1016</v>
      </c>
      <c r="D10" s="88">
        <v>985</v>
      </c>
      <c r="E10" s="88">
        <v>1251</v>
      </c>
      <c r="F10" s="88">
        <v>990</v>
      </c>
      <c r="G10" s="88">
        <v>1311</v>
      </c>
      <c r="H10" s="88">
        <v>1345</v>
      </c>
      <c r="I10" s="88">
        <v>1265</v>
      </c>
      <c r="J10" s="88">
        <v>1449</v>
      </c>
      <c r="K10" s="88">
        <v>1280</v>
      </c>
      <c r="L10" s="88">
        <v>1239</v>
      </c>
      <c r="M10" s="88">
        <v>1314</v>
      </c>
      <c r="N10" s="88">
        <v>1534</v>
      </c>
      <c r="O10" s="108">
        <v>14979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x14ac:dyDescent="0.2">
      <c r="A11" s="140"/>
      <c r="B11" s="121" t="s">
        <v>19</v>
      </c>
      <c r="C11" s="88">
        <v>228</v>
      </c>
      <c r="D11" s="88">
        <v>166</v>
      </c>
      <c r="E11" s="88">
        <v>157</v>
      </c>
      <c r="F11" s="88">
        <v>176</v>
      </c>
      <c r="G11" s="88">
        <v>175</v>
      </c>
      <c r="H11" s="88">
        <v>156</v>
      </c>
      <c r="I11" s="88">
        <v>295</v>
      </c>
      <c r="J11" s="88">
        <v>439</v>
      </c>
      <c r="K11" s="88">
        <v>486</v>
      </c>
      <c r="L11" s="88">
        <v>559</v>
      </c>
      <c r="M11" s="88">
        <v>726</v>
      </c>
      <c r="N11" s="88">
        <v>760</v>
      </c>
      <c r="O11" s="108">
        <v>4323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x14ac:dyDescent="0.2">
      <c r="A12" s="140"/>
      <c r="B12" s="121" t="s">
        <v>20</v>
      </c>
      <c r="C12" s="88">
        <v>1535</v>
      </c>
      <c r="D12" s="88">
        <v>1150</v>
      </c>
      <c r="E12" s="88">
        <v>1320</v>
      </c>
      <c r="F12" s="88">
        <v>1172</v>
      </c>
      <c r="G12" s="88">
        <v>1333</v>
      </c>
      <c r="H12" s="88">
        <v>1445</v>
      </c>
      <c r="I12" s="88">
        <v>1390</v>
      </c>
      <c r="J12" s="88">
        <v>1227</v>
      </c>
      <c r="K12" s="88">
        <v>1246</v>
      </c>
      <c r="L12" s="88">
        <v>1364</v>
      </c>
      <c r="M12" s="88">
        <v>1258</v>
      </c>
      <c r="N12" s="88">
        <v>1442</v>
      </c>
      <c r="O12" s="108">
        <v>15882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">
      <c r="A13" s="140"/>
      <c r="B13" s="121" t="s">
        <v>21</v>
      </c>
      <c r="C13" s="88">
        <v>521</v>
      </c>
      <c r="D13" s="88">
        <v>530</v>
      </c>
      <c r="E13" s="88">
        <v>777</v>
      </c>
      <c r="F13" s="88">
        <v>712</v>
      </c>
      <c r="G13" s="88">
        <v>757</v>
      </c>
      <c r="H13" s="88">
        <v>821</v>
      </c>
      <c r="I13" s="88">
        <v>1001</v>
      </c>
      <c r="J13" s="88">
        <v>852</v>
      </c>
      <c r="K13" s="88">
        <v>728</v>
      </c>
      <c r="L13" s="88">
        <v>729</v>
      </c>
      <c r="M13" s="88">
        <v>751</v>
      </c>
      <c r="N13" s="88">
        <v>987</v>
      </c>
      <c r="O13" s="108">
        <v>9166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">
      <c r="A14" s="140"/>
      <c r="B14" s="121" t="s">
        <v>22</v>
      </c>
      <c r="C14" s="88">
        <v>40</v>
      </c>
      <c r="D14" s="88">
        <v>46</v>
      </c>
      <c r="E14" s="88">
        <v>46</v>
      </c>
      <c r="F14" s="88">
        <v>44</v>
      </c>
      <c r="G14" s="88">
        <v>50</v>
      </c>
      <c r="H14" s="88">
        <v>26</v>
      </c>
      <c r="I14" s="88">
        <v>60</v>
      </c>
      <c r="J14" s="88">
        <v>41</v>
      </c>
      <c r="K14" s="88">
        <v>33</v>
      </c>
      <c r="L14" s="88"/>
      <c r="M14" s="88"/>
      <c r="N14" s="88"/>
      <c r="O14" s="108">
        <v>386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">
      <c r="A15" s="139" t="s">
        <v>59</v>
      </c>
      <c r="B15" s="140"/>
      <c r="C15" s="88">
        <v>44421</v>
      </c>
      <c r="D15" s="88">
        <v>45943</v>
      </c>
      <c r="E15" s="88">
        <v>48367</v>
      </c>
      <c r="F15" s="88">
        <v>23285</v>
      </c>
      <c r="G15" s="88">
        <v>30582</v>
      </c>
      <c r="H15" s="88">
        <v>52762</v>
      </c>
      <c r="I15" s="88">
        <v>71974</v>
      </c>
      <c r="J15" s="88">
        <v>73132</v>
      </c>
      <c r="K15" s="88">
        <v>57943</v>
      </c>
      <c r="L15" s="88">
        <v>36774</v>
      </c>
      <c r="M15" s="88">
        <v>24913</v>
      </c>
      <c r="N15" s="88">
        <v>39727</v>
      </c>
      <c r="O15" s="108">
        <v>549823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">
      <c r="A16" s="139"/>
      <c r="B16" s="140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108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x14ac:dyDescent="0.2">
      <c r="A17" s="139">
        <v>2017</v>
      </c>
      <c r="B17" s="121" t="s">
        <v>15</v>
      </c>
      <c r="C17" s="88">
        <v>1700</v>
      </c>
      <c r="D17" s="88">
        <v>1695</v>
      </c>
      <c r="E17" s="88">
        <v>2038</v>
      </c>
      <c r="F17" s="88">
        <v>2160</v>
      </c>
      <c r="G17" s="88">
        <v>3432</v>
      </c>
      <c r="H17" s="88">
        <v>4876</v>
      </c>
      <c r="I17" s="88">
        <v>5845</v>
      </c>
      <c r="J17" s="88">
        <v>5474</v>
      </c>
      <c r="K17" s="88">
        <v>4358</v>
      </c>
      <c r="L17" s="88">
        <v>3504</v>
      </c>
      <c r="M17" s="88">
        <v>2108</v>
      </c>
      <c r="N17" s="88">
        <v>2315</v>
      </c>
      <c r="O17" s="108">
        <v>39505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x14ac:dyDescent="0.2">
      <c r="A18" s="140"/>
      <c r="B18" s="121" t="s">
        <v>13</v>
      </c>
      <c r="C18" s="88">
        <v>6448</v>
      </c>
      <c r="D18" s="88">
        <v>6388</v>
      </c>
      <c r="E18" s="88">
        <v>8353</v>
      </c>
      <c r="F18" s="88">
        <v>7262</v>
      </c>
      <c r="G18" s="88">
        <v>8013</v>
      </c>
      <c r="H18" s="88">
        <v>8904</v>
      </c>
      <c r="I18" s="88">
        <v>9366</v>
      </c>
      <c r="J18" s="88">
        <v>8918</v>
      </c>
      <c r="K18" s="88">
        <v>6951</v>
      </c>
      <c r="L18" s="88">
        <v>8109</v>
      </c>
      <c r="M18" s="88">
        <v>8124</v>
      </c>
      <c r="N18" s="88">
        <v>8735</v>
      </c>
      <c r="O18" s="108">
        <v>95571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">
      <c r="A19" s="140"/>
      <c r="B19" s="121" t="s">
        <v>14</v>
      </c>
      <c r="C19" s="88">
        <v>199</v>
      </c>
      <c r="D19" s="88">
        <v>157</v>
      </c>
      <c r="E19" s="88">
        <v>181</v>
      </c>
      <c r="F19" s="88">
        <v>156</v>
      </c>
      <c r="G19" s="88">
        <v>56</v>
      </c>
      <c r="H19" s="88">
        <v>13</v>
      </c>
      <c r="I19" s="88">
        <v>22</v>
      </c>
      <c r="J19" s="88">
        <v>18</v>
      </c>
      <c r="K19" s="88">
        <v>20</v>
      </c>
      <c r="L19" s="88">
        <v>9</v>
      </c>
      <c r="M19" s="88">
        <v>18</v>
      </c>
      <c r="N19" s="88">
        <v>15</v>
      </c>
      <c r="O19" s="108">
        <v>864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x14ac:dyDescent="0.2">
      <c r="A20" s="140"/>
      <c r="B20" s="121" t="s">
        <v>16</v>
      </c>
      <c r="C20" s="88">
        <v>2175</v>
      </c>
      <c r="D20" s="88">
        <v>2226</v>
      </c>
      <c r="E20" s="88">
        <v>2621</v>
      </c>
      <c r="F20" s="88">
        <v>2591</v>
      </c>
      <c r="G20" s="88">
        <v>2918</v>
      </c>
      <c r="H20" s="88">
        <v>2868</v>
      </c>
      <c r="I20" s="88">
        <v>2693</v>
      </c>
      <c r="J20" s="88">
        <v>2547</v>
      </c>
      <c r="K20" s="88">
        <v>2497</v>
      </c>
      <c r="L20" s="88">
        <v>2469</v>
      </c>
      <c r="M20" s="88">
        <v>2448</v>
      </c>
      <c r="N20" s="88">
        <v>2102</v>
      </c>
      <c r="O20" s="108">
        <v>30155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x14ac:dyDescent="0.2">
      <c r="A21" s="140"/>
      <c r="B21" s="121" t="s">
        <v>17</v>
      </c>
      <c r="C21" s="88">
        <v>33346</v>
      </c>
      <c r="D21" s="88">
        <v>27546</v>
      </c>
      <c r="E21" s="88">
        <v>33544</v>
      </c>
      <c r="F21" s="88">
        <v>9008</v>
      </c>
      <c r="G21" s="88">
        <v>13878</v>
      </c>
      <c r="H21" s="88">
        <v>36019</v>
      </c>
      <c r="I21" s="88">
        <v>52090</v>
      </c>
      <c r="J21" s="88">
        <v>50746</v>
      </c>
      <c r="K21" s="88">
        <v>34835</v>
      </c>
      <c r="L21" s="88">
        <v>19214</v>
      </c>
      <c r="M21" s="88">
        <v>8895</v>
      </c>
      <c r="N21" s="88">
        <v>23726</v>
      </c>
      <c r="O21" s="108">
        <v>342847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x14ac:dyDescent="0.2">
      <c r="A22" s="140"/>
      <c r="B22" s="121" t="s">
        <v>18</v>
      </c>
      <c r="C22" s="88">
        <v>927</v>
      </c>
      <c r="D22" s="88">
        <v>948</v>
      </c>
      <c r="E22" s="88">
        <v>1287</v>
      </c>
      <c r="F22" s="88">
        <v>1107</v>
      </c>
      <c r="G22" s="88">
        <v>1228</v>
      </c>
      <c r="H22" s="88">
        <v>1210</v>
      </c>
      <c r="I22" s="88">
        <v>1318</v>
      </c>
      <c r="J22" s="88">
        <v>1386</v>
      </c>
      <c r="K22" s="88">
        <v>1285</v>
      </c>
      <c r="L22" s="88">
        <v>1348</v>
      </c>
      <c r="M22" s="88">
        <v>1392</v>
      </c>
      <c r="N22" s="88">
        <v>1488</v>
      </c>
      <c r="O22" s="108">
        <v>14924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x14ac:dyDescent="0.2">
      <c r="A23" s="140"/>
      <c r="B23" s="121" t="s">
        <v>19</v>
      </c>
      <c r="C23" s="88">
        <v>746</v>
      </c>
      <c r="D23" s="88">
        <v>652</v>
      </c>
      <c r="E23" s="88">
        <v>716</v>
      </c>
      <c r="F23" s="88">
        <v>676</v>
      </c>
      <c r="G23" s="88">
        <v>774</v>
      </c>
      <c r="H23" s="88">
        <v>637</v>
      </c>
      <c r="I23" s="88">
        <v>629</v>
      </c>
      <c r="J23" s="88">
        <v>779</v>
      </c>
      <c r="K23" s="88">
        <v>541</v>
      </c>
      <c r="L23" s="88">
        <v>519</v>
      </c>
      <c r="M23" s="88">
        <v>517</v>
      </c>
      <c r="N23" s="88">
        <v>587</v>
      </c>
      <c r="O23" s="108">
        <v>7773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x14ac:dyDescent="0.2">
      <c r="A24" s="140"/>
      <c r="B24" s="121" t="s">
        <v>20</v>
      </c>
      <c r="C24" s="88">
        <v>1248</v>
      </c>
      <c r="D24" s="88">
        <v>1255</v>
      </c>
      <c r="E24" s="88">
        <v>1334</v>
      </c>
      <c r="F24" s="88">
        <v>1371</v>
      </c>
      <c r="G24" s="88">
        <v>1596</v>
      </c>
      <c r="H24" s="88">
        <v>1440</v>
      </c>
      <c r="I24" s="88">
        <v>1464</v>
      </c>
      <c r="J24" s="88">
        <v>1660</v>
      </c>
      <c r="K24" s="88">
        <v>1420</v>
      </c>
      <c r="L24" s="88">
        <v>1493</v>
      </c>
      <c r="M24" s="88">
        <v>1564</v>
      </c>
      <c r="N24" s="88">
        <v>1555</v>
      </c>
      <c r="O24" s="108">
        <v>17400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x14ac:dyDescent="0.2">
      <c r="A25" s="140"/>
      <c r="B25" s="121" t="s">
        <v>21</v>
      </c>
      <c r="C25" s="88">
        <v>714</v>
      </c>
      <c r="D25" s="88">
        <v>643</v>
      </c>
      <c r="E25" s="88">
        <v>771</v>
      </c>
      <c r="F25" s="88">
        <v>664</v>
      </c>
      <c r="G25" s="88">
        <v>752</v>
      </c>
      <c r="H25" s="88">
        <v>866</v>
      </c>
      <c r="I25" s="88">
        <v>799</v>
      </c>
      <c r="J25" s="88">
        <v>884</v>
      </c>
      <c r="K25" s="88">
        <v>800</v>
      </c>
      <c r="L25" s="88">
        <v>762</v>
      </c>
      <c r="M25" s="88">
        <v>1906</v>
      </c>
      <c r="N25" s="88">
        <v>805</v>
      </c>
      <c r="O25" s="108">
        <v>10366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x14ac:dyDescent="0.2">
      <c r="A26" s="139" t="s">
        <v>66</v>
      </c>
      <c r="B26" s="140"/>
      <c r="C26" s="88">
        <v>47503</v>
      </c>
      <c r="D26" s="88">
        <v>41510</v>
      </c>
      <c r="E26" s="88">
        <v>50845</v>
      </c>
      <c r="F26" s="88">
        <v>24995</v>
      </c>
      <c r="G26" s="88">
        <v>32647</v>
      </c>
      <c r="H26" s="88">
        <v>56833</v>
      </c>
      <c r="I26" s="88">
        <v>74226</v>
      </c>
      <c r="J26" s="88">
        <v>72412</v>
      </c>
      <c r="K26" s="88">
        <v>52707</v>
      </c>
      <c r="L26" s="88">
        <v>37427</v>
      </c>
      <c r="M26" s="88">
        <v>26972</v>
      </c>
      <c r="N26" s="88">
        <v>41328</v>
      </c>
      <c r="O26" s="108">
        <v>559405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x14ac:dyDescent="0.2">
      <c r="A27" s="139"/>
      <c r="B27" s="140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108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x14ac:dyDescent="0.2">
      <c r="A28" s="141">
        <v>2018</v>
      </c>
      <c r="B28" s="121" t="s">
        <v>15</v>
      </c>
      <c r="C28" s="88">
        <v>1819</v>
      </c>
      <c r="D28" s="88">
        <v>1630</v>
      </c>
      <c r="E28" s="88">
        <v>2383</v>
      </c>
      <c r="F28" s="88">
        <v>2391</v>
      </c>
      <c r="G28" s="88">
        <v>3651</v>
      </c>
      <c r="H28" s="88">
        <v>5134</v>
      </c>
      <c r="I28" s="88">
        <v>5796</v>
      </c>
      <c r="J28" s="88">
        <v>5336</v>
      </c>
      <c r="K28" s="88">
        <v>4269</v>
      </c>
      <c r="L28" s="88">
        <v>2738</v>
      </c>
      <c r="M28" s="88">
        <v>2297</v>
      </c>
      <c r="N28" s="88">
        <v>2166</v>
      </c>
      <c r="O28" s="108">
        <v>39610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x14ac:dyDescent="0.2">
      <c r="A29" s="142"/>
      <c r="B29" s="121" t="s">
        <v>13</v>
      </c>
      <c r="C29" s="88">
        <v>6426</v>
      </c>
      <c r="D29" s="88">
        <v>5945</v>
      </c>
      <c r="E29" s="88">
        <v>7312</v>
      </c>
      <c r="F29" s="88">
        <v>6899</v>
      </c>
      <c r="G29" s="88">
        <v>7043</v>
      </c>
      <c r="H29" s="88">
        <v>7596</v>
      </c>
      <c r="I29" s="88">
        <v>8338</v>
      </c>
      <c r="J29" s="88">
        <v>8391</v>
      </c>
      <c r="K29" s="88">
        <v>7274</v>
      </c>
      <c r="L29" s="88">
        <v>7042</v>
      </c>
      <c r="M29" s="88">
        <v>7178</v>
      </c>
      <c r="N29" s="88">
        <v>7820</v>
      </c>
      <c r="O29" s="108">
        <v>87264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x14ac:dyDescent="0.2">
      <c r="A30" s="142"/>
      <c r="B30" s="121" t="s">
        <v>14</v>
      </c>
      <c r="C30" s="88">
        <v>14</v>
      </c>
      <c r="D30" s="88">
        <v>7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736</v>
      </c>
      <c r="N30" s="88">
        <v>861</v>
      </c>
      <c r="O30" s="108">
        <v>1618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x14ac:dyDescent="0.2">
      <c r="A31" s="142"/>
      <c r="B31" s="121" t="s">
        <v>16</v>
      </c>
      <c r="C31" s="88">
        <v>1920</v>
      </c>
      <c r="D31" s="88">
        <v>2074</v>
      </c>
      <c r="E31" s="88">
        <v>2428</v>
      </c>
      <c r="F31" s="88">
        <v>2219</v>
      </c>
      <c r="G31" s="88">
        <v>2520</v>
      </c>
      <c r="H31" s="88">
        <v>2652</v>
      </c>
      <c r="I31" s="88">
        <v>2493</v>
      </c>
      <c r="J31" s="88">
        <v>2378</v>
      </c>
      <c r="K31" s="88">
        <v>2080</v>
      </c>
      <c r="L31" s="88">
        <v>2313</v>
      </c>
      <c r="M31" s="88">
        <v>2272</v>
      </c>
      <c r="N31" s="88">
        <v>2278</v>
      </c>
      <c r="O31" s="108">
        <v>27627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x14ac:dyDescent="0.2">
      <c r="A32" s="142"/>
      <c r="B32" s="121" t="s">
        <v>17</v>
      </c>
      <c r="C32" s="88">
        <v>35589</v>
      </c>
      <c r="D32" s="88">
        <v>32033.279999999999</v>
      </c>
      <c r="E32" s="88">
        <v>36133</v>
      </c>
      <c r="F32" s="88">
        <v>12239</v>
      </c>
      <c r="G32" s="88">
        <v>12239</v>
      </c>
      <c r="H32" s="88">
        <v>37867</v>
      </c>
      <c r="I32" s="88">
        <v>56762</v>
      </c>
      <c r="J32" s="88">
        <v>56903</v>
      </c>
      <c r="K32" s="88">
        <v>43333</v>
      </c>
      <c r="L32" s="88">
        <v>23122</v>
      </c>
      <c r="M32" s="88">
        <v>12982</v>
      </c>
      <c r="N32" s="88">
        <v>23305</v>
      </c>
      <c r="O32" s="108">
        <v>382507.28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x14ac:dyDescent="0.2">
      <c r="A33" s="142"/>
      <c r="B33" s="121" t="s">
        <v>18</v>
      </c>
      <c r="C33" s="88">
        <v>1067</v>
      </c>
      <c r="D33" s="88">
        <v>1091</v>
      </c>
      <c r="E33" s="88">
        <v>1232</v>
      </c>
      <c r="F33" s="88">
        <v>1300</v>
      </c>
      <c r="G33" s="88">
        <v>1469</v>
      </c>
      <c r="H33" s="88">
        <v>1435</v>
      </c>
      <c r="I33" s="88">
        <v>1406</v>
      </c>
      <c r="J33" s="88">
        <v>1301</v>
      </c>
      <c r="K33" s="88">
        <v>1349</v>
      </c>
      <c r="L33" s="88">
        <v>1611</v>
      </c>
      <c r="M33" s="88">
        <v>1562</v>
      </c>
      <c r="N33" s="88">
        <v>1569</v>
      </c>
      <c r="O33" s="108">
        <v>16392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2">
      <c r="A34" s="142"/>
      <c r="B34" s="121" t="s">
        <v>19</v>
      </c>
      <c r="C34" s="88">
        <v>512</v>
      </c>
      <c r="D34" s="88">
        <v>505</v>
      </c>
      <c r="E34" s="88">
        <v>545</v>
      </c>
      <c r="F34" s="88">
        <v>551</v>
      </c>
      <c r="G34" s="88">
        <v>547</v>
      </c>
      <c r="H34" s="88">
        <v>573</v>
      </c>
      <c r="I34" s="88">
        <v>657</v>
      </c>
      <c r="J34" s="88">
        <v>703</v>
      </c>
      <c r="K34" s="88">
        <v>656</v>
      </c>
      <c r="L34" s="88">
        <v>654</v>
      </c>
      <c r="M34" s="88">
        <v>681</v>
      </c>
      <c r="N34" s="88">
        <v>713</v>
      </c>
      <c r="O34" s="108">
        <v>7297</v>
      </c>
      <c r="P34"/>
      <c r="Q34" s="95"/>
      <c r="R34"/>
      <c r="S34"/>
      <c r="T34"/>
      <c r="U34"/>
      <c r="V34"/>
      <c r="W34"/>
      <c r="X34"/>
      <c r="Y34"/>
      <c r="Z34"/>
      <c r="AA34"/>
      <c r="AB34"/>
    </row>
    <row r="35" spans="1:28" x14ac:dyDescent="0.2">
      <c r="A35" s="142"/>
      <c r="B35" s="121" t="s">
        <v>20</v>
      </c>
      <c r="C35" s="88">
        <v>1505</v>
      </c>
      <c r="D35" s="88">
        <v>1272</v>
      </c>
      <c r="E35" s="88">
        <v>1525</v>
      </c>
      <c r="F35" s="88">
        <v>1581</v>
      </c>
      <c r="G35" s="88">
        <v>2012</v>
      </c>
      <c r="H35" s="88">
        <v>2014</v>
      </c>
      <c r="I35" s="88">
        <v>2136</v>
      </c>
      <c r="J35" s="88">
        <v>2094</v>
      </c>
      <c r="K35" s="88">
        <v>1915</v>
      </c>
      <c r="L35" s="88">
        <v>2033</v>
      </c>
      <c r="M35" s="88">
        <v>2164</v>
      </c>
      <c r="N35" s="88">
        <v>2268</v>
      </c>
      <c r="O35" s="108">
        <v>22519</v>
      </c>
      <c r="P35"/>
      <c r="Q35" s="95"/>
      <c r="R35"/>
      <c r="S35"/>
      <c r="T35"/>
      <c r="U35"/>
      <c r="V35"/>
      <c r="W35"/>
      <c r="X35"/>
      <c r="Y35"/>
      <c r="Z35"/>
      <c r="AA35"/>
      <c r="AB35"/>
    </row>
    <row r="36" spans="1:28" x14ac:dyDescent="0.2">
      <c r="A36" s="142"/>
      <c r="B36" s="121" t="s">
        <v>21</v>
      </c>
      <c r="C36" s="88">
        <v>753</v>
      </c>
      <c r="D36" s="88">
        <v>686</v>
      </c>
      <c r="E36" s="88">
        <v>815</v>
      </c>
      <c r="F36" s="88">
        <v>686</v>
      </c>
      <c r="G36" s="88">
        <v>787</v>
      </c>
      <c r="H36" s="88">
        <v>853</v>
      </c>
      <c r="I36" s="88">
        <v>899</v>
      </c>
      <c r="J36" s="88">
        <v>881</v>
      </c>
      <c r="K36" s="88">
        <v>854</v>
      </c>
      <c r="L36" s="88">
        <v>823</v>
      </c>
      <c r="M36" s="88">
        <v>821</v>
      </c>
      <c r="N36" s="88">
        <v>915</v>
      </c>
      <c r="O36" s="108">
        <v>9773</v>
      </c>
      <c r="P36"/>
      <c r="Q36" s="95"/>
      <c r="R36"/>
      <c r="S36"/>
      <c r="T36"/>
      <c r="U36"/>
      <c r="V36"/>
      <c r="W36"/>
      <c r="X36"/>
      <c r="Y36"/>
      <c r="Z36"/>
      <c r="AA36"/>
      <c r="AB36"/>
    </row>
    <row r="37" spans="1:28" x14ac:dyDescent="0.2">
      <c r="A37" s="139" t="s">
        <v>82</v>
      </c>
      <c r="B37" s="140"/>
      <c r="C37" s="88">
        <v>49605</v>
      </c>
      <c r="D37" s="88">
        <v>45243.28</v>
      </c>
      <c r="E37" s="88">
        <v>52373</v>
      </c>
      <c r="F37" s="88">
        <v>27866</v>
      </c>
      <c r="G37" s="88">
        <v>30268</v>
      </c>
      <c r="H37" s="88">
        <v>58124</v>
      </c>
      <c r="I37" s="88">
        <v>78487</v>
      </c>
      <c r="J37" s="88">
        <v>77987</v>
      </c>
      <c r="K37" s="88">
        <v>61730</v>
      </c>
      <c r="L37" s="88">
        <v>40336</v>
      </c>
      <c r="M37" s="88">
        <v>30693</v>
      </c>
      <c r="N37" s="88">
        <v>41895</v>
      </c>
      <c r="O37" s="108">
        <v>594607.28</v>
      </c>
      <c r="P37"/>
      <c r="Q37" s="95"/>
      <c r="R37"/>
      <c r="S37"/>
      <c r="T37"/>
      <c r="U37"/>
      <c r="V37"/>
      <c r="W37"/>
      <c r="X37"/>
      <c r="Y37"/>
      <c r="Z37"/>
      <c r="AA37"/>
      <c r="AB37"/>
    </row>
    <row r="38" spans="1:28" x14ac:dyDescent="0.2">
      <c r="A38" s="139"/>
      <c r="B38" s="14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108"/>
      <c r="P38"/>
      <c r="Q38" s="95"/>
      <c r="R38"/>
      <c r="S38"/>
      <c r="T38"/>
      <c r="U38"/>
      <c r="V38"/>
      <c r="W38"/>
      <c r="X38"/>
      <c r="Y38"/>
      <c r="Z38"/>
      <c r="AA38"/>
      <c r="AB38"/>
    </row>
    <row r="39" spans="1:28" x14ac:dyDescent="0.2">
      <c r="A39" s="139">
        <v>2019</v>
      </c>
      <c r="B39" s="121" t="s">
        <v>15</v>
      </c>
      <c r="C39" s="88">
        <v>1808</v>
      </c>
      <c r="D39" s="88">
        <v>1838</v>
      </c>
      <c r="E39" s="88">
        <v>1854</v>
      </c>
      <c r="F39" s="88">
        <v>1879</v>
      </c>
      <c r="G39" s="88">
        <v>2038</v>
      </c>
      <c r="H39" s="88">
        <v>4979</v>
      </c>
      <c r="I39" s="88">
        <v>6521</v>
      </c>
      <c r="J39" s="88">
        <v>5932</v>
      </c>
      <c r="K39" s="88">
        <v>5166</v>
      </c>
      <c r="L39" s="88"/>
      <c r="M39" s="88"/>
      <c r="N39" s="88"/>
      <c r="O39" s="108">
        <v>32015</v>
      </c>
      <c r="P39"/>
      <c r="Q39" s="95"/>
      <c r="R39"/>
      <c r="S39"/>
      <c r="T39"/>
      <c r="U39"/>
      <c r="V39"/>
      <c r="W39"/>
      <c r="X39"/>
      <c r="Y39"/>
      <c r="Z39"/>
      <c r="AA39"/>
      <c r="AB39"/>
    </row>
    <row r="40" spans="1:28" x14ac:dyDescent="0.2">
      <c r="A40" s="140"/>
      <c r="B40" s="121" t="s">
        <v>13</v>
      </c>
      <c r="C40" s="88">
        <v>6564</v>
      </c>
      <c r="D40" s="88">
        <v>6241</v>
      </c>
      <c r="E40" s="88">
        <v>7320</v>
      </c>
      <c r="F40" s="88">
        <v>7381</v>
      </c>
      <c r="G40" s="88">
        <v>7988</v>
      </c>
      <c r="H40" s="88">
        <v>9076</v>
      </c>
      <c r="I40" s="88">
        <v>9193</v>
      </c>
      <c r="J40" s="88">
        <v>9180</v>
      </c>
      <c r="K40" s="88"/>
      <c r="L40" s="88"/>
      <c r="M40" s="88"/>
      <c r="N40" s="88"/>
      <c r="O40" s="108">
        <v>62943</v>
      </c>
      <c r="P40"/>
      <c r="Q40" s="95"/>
      <c r="R40"/>
      <c r="S40"/>
      <c r="T40"/>
      <c r="U40"/>
      <c r="V40"/>
      <c r="W40"/>
      <c r="X40"/>
      <c r="Y40"/>
      <c r="Z40"/>
      <c r="AA40"/>
      <c r="AB40"/>
    </row>
    <row r="41" spans="1:28" x14ac:dyDescent="0.2">
      <c r="A41" s="140"/>
      <c r="B41" s="121" t="s">
        <v>14</v>
      </c>
      <c r="C41" s="88">
        <v>885</v>
      </c>
      <c r="D41" s="88">
        <v>867</v>
      </c>
      <c r="E41" s="88">
        <v>1065</v>
      </c>
      <c r="F41" s="88">
        <v>946</v>
      </c>
      <c r="G41" s="88">
        <v>1668</v>
      </c>
      <c r="H41" s="88">
        <v>1648</v>
      </c>
      <c r="I41" s="88">
        <v>1927</v>
      </c>
      <c r="J41" s="88">
        <v>1831</v>
      </c>
      <c r="K41" s="88">
        <v>1839</v>
      </c>
      <c r="L41" s="88"/>
      <c r="M41" s="88"/>
      <c r="N41" s="88"/>
      <c r="O41" s="108">
        <v>12676</v>
      </c>
      <c r="P41"/>
      <c r="Q41" s="95"/>
      <c r="R41"/>
      <c r="S41"/>
      <c r="T41"/>
      <c r="U41"/>
      <c r="V41"/>
      <c r="W41"/>
      <c r="X41"/>
      <c r="Y41"/>
      <c r="Z41"/>
      <c r="AA41"/>
      <c r="AB41"/>
    </row>
    <row r="42" spans="1:28" x14ac:dyDescent="0.2">
      <c r="A42" s="140"/>
      <c r="B42" s="121" t="s">
        <v>16</v>
      </c>
      <c r="C42" s="88">
        <v>2161</v>
      </c>
      <c r="D42" s="88">
        <v>1839</v>
      </c>
      <c r="E42" s="88">
        <v>2203</v>
      </c>
      <c r="F42" s="88">
        <v>2162</v>
      </c>
      <c r="G42" s="88">
        <v>2378</v>
      </c>
      <c r="H42" s="88">
        <v>2619</v>
      </c>
      <c r="I42" s="88">
        <v>2563</v>
      </c>
      <c r="J42" s="88">
        <v>2762</v>
      </c>
      <c r="K42" s="88">
        <v>2556</v>
      </c>
      <c r="L42" s="88"/>
      <c r="M42" s="88"/>
      <c r="N42" s="88"/>
      <c r="O42" s="108">
        <v>21243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2">
      <c r="A43" s="140"/>
      <c r="B43" s="121" t="s">
        <v>17</v>
      </c>
      <c r="C43" s="88">
        <v>39292</v>
      </c>
      <c r="D43" s="88">
        <v>37790</v>
      </c>
      <c r="E43" s="88">
        <v>46217</v>
      </c>
      <c r="F43" s="88">
        <v>13143</v>
      </c>
      <c r="G43" s="88">
        <v>18961</v>
      </c>
      <c r="H43" s="88">
        <v>48187</v>
      </c>
      <c r="I43" s="88">
        <v>62417</v>
      </c>
      <c r="J43" s="88">
        <v>64055</v>
      </c>
      <c r="K43" s="88">
        <v>47761</v>
      </c>
      <c r="L43" s="88"/>
      <c r="M43" s="88"/>
      <c r="N43" s="88"/>
      <c r="O43" s="108">
        <v>377823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2">
      <c r="A44" s="140"/>
      <c r="B44" s="121" t="s">
        <v>18</v>
      </c>
      <c r="C44" s="88">
        <v>1112</v>
      </c>
      <c r="D44" s="88">
        <v>1184</v>
      </c>
      <c r="E44" s="88">
        <v>1243</v>
      </c>
      <c r="F44" s="88">
        <v>1293</v>
      </c>
      <c r="G44" s="88">
        <v>1485</v>
      </c>
      <c r="H44" s="88">
        <v>1565</v>
      </c>
      <c r="I44" s="88">
        <v>1668</v>
      </c>
      <c r="J44" s="88">
        <v>1632</v>
      </c>
      <c r="K44" s="88">
        <v>1742</v>
      </c>
      <c r="L44" s="88"/>
      <c r="M44" s="88"/>
      <c r="N44" s="88"/>
      <c r="O44" s="108">
        <v>12924</v>
      </c>
      <c r="P44"/>
      <c r="Q44" s="115"/>
      <c r="R44"/>
      <c r="S44"/>
      <c r="T44"/>
      <c r="U44"/>
      <c r="V44"/>
      <c r="W44"/>
      <c r="X44"/>
      <c r="Y44"/>
      <c r="Z44"/>
      <c r="AA44"/>
      <c r="AB44"/>
    </row>
    <row r="45" spans="1:28" x14ac:dyDescent="0.2">
      <c r="A45" s="140"/>
      <c r="B45" s="121" t="s">
        <v>19</v>
      </c>
      <c r="C45" s="88">
        <v>504</v>
      </c>
      <c r="D45" s="88">
        <v>472</v>
      </c>
      <c r="E45" s="88">
        <v>590</v>
      </c>
      <c r="F45" s="88">
        <v>510</v>
      </c>
      <c r="G45" s="88">
        <v>674</v>
      </c>
      <c r="H45" s="88">
        <v>625</v>
      </c>
      <c r="I45" s="88">
        <v>641</v>
      </c>
      <c r="J45" s="88">
        <v>731</v>
      </c>
      <c r="K45" s="88">
        <v>663</v>
      </c>
      <c r="L45" s="88"/>
      <c r="M45" s="88"/>
      <c r="N45" s="88"/>
      <c r="O45" s="108">
        <v>5410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2">
      <c r="A46" s="140"/>
      <c r="B46" s="121" t="s">
        <v>20</v>
      </c>
      <c r="C46" s="88">
        <v>1815</v>
      </c>
      <c r="D46" s="88">
        <v>1660</v>
      </c>
      <c r="E46" s="88">
        <v>2068</v>
      </c>
      <c r="F46" s="88">
        <v>1796</v>
      </c>
      <c r="G46" s="88">
        <v>1796</v>
      </c>
      <c r="H46" s="88">
        <v>1838</v>
      </c>
      <c r="I46" s="88">
        <v>2377</v>
      </c>
      <c r="J46" s="88">
        <v>2123</v>
      </c>
      <c r="K46" s="88">
        <v>1936</v>
      </c>
      <c r="L46" s="88"/>
      <c r="M46" s="88"/>
      <c r="N46" s="88"/>
      <c r="O46" s="108">
        <v>17409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x14ac:dyDescent="0.2">
      <c r="A47" s="140"/>
      <c r="B47" s="121" t="s">
        <v>21</v>
      </c>
      <c r="C47" s="88">
        <v>745</v>
      </c>
      <c r="D47" s="88">
        <v>676</v>
      </c>
      <c r="E47" s="88">
        <v>712</v>
      </c>
      <c r="F47" s="88">
        <v>662</v>
      </c>
      <c r="G47" s="88">
        <v>828</v>
      </c>
      <c r="H47" s="88">
        <v>839</v>
      </c>
      <c r="I47" s="88">
        <v>880</v>
      </c>
      <c r="J47" s="88">
        <v>1006</v>
      </c>
      <c r="K47" s="88">
        <v>963</v>
      </c>
      <c r="L47" s="88"/>
      <c r="M47" s="88"/>
      <c r="N47" s="88"/>
      <c r="O47" s="108">
        <v>7311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x14ac:dyDescent="0.2">
      <c r="A48" s="139" t="s">
        <v>92</v>
      </c>
      <c r="B48" s="140"/>
      <c r="C48" s="88">
        <v>54886</v>
      </c>
      <c r="D48" s="88">
        <v>52567</v>
      </c>
      <c r="E48" s="88">
        <v>63272</v>
      </c>
      <c r="F48" s="88">
        <v>29772</v>
      </c>
      <c r="G48" s="88">
        <v>37816</v>
      </c>
      <c r="H48" s="88">
        <v>71376</v>
      </c>
      <c r="I48" s="88">
        <v>88187</v>
      </c>
      <c r="J48" s="88">
        <v>89252</v>
      </c>
      <c r="K48" s="88">
        <v>62626</v>
      </c>
      <c r="L48" s="88"/>
      <c r="M48" s="88"/>
      <c r="N48" s="88"/>
      <c r="O48" s="108">
        <v>549754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" thickBot="1" x14ac:dyDescent="0.25">
      <c r="A49" s="139"/>
      <c r="B49" s="140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10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x14ac:dyDescent="0.2">
      <c r="A51"/>
      <c r="B51"/>
      <c r="C51"/>
      <c r="D51"/>
      <c r="E51"/>
      <c r="F51"/>
      <c r="G51"/>
      <c r="H51" s="95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x14ac:dyDescent="0.2">
      <c r="A52"/>
      <c r="B52"/>
      <c r="C52"/>
      <c r="D52"/>
      <c r="E52"/>
      <c r="F52"/>
      <c r="G52"/>
      <c r="H52" s="115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28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28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28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2" thickBo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2" thickBo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</sheetData>
  <mergeCells count="13">
    <mergeCell ref="A48:B48"/>
    <mergeCell ref="A49:B49"/>
    <mergeCell ref="A5:A14"/>
    <mergeCell ref="A15:B15"/>
    <mergeCell ref="C1:O1"/>
    <mergeCell ref="A27:B27"/>
    <mergeCell ref="A28:A36"/>
    <mergeCell ref="A37:B37"/>
    <mergeCell ref="A38:B38"/>
    <mergeCell ref="A39:A47"/>
    <mergeCell ref="A16:B16"/>
    <mergeCell ref="A17:A25"/>
    <mergeCell ref="A26:B26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8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E18" sqref="E18"/>
    </sheetView>
  </sheetViews>
  <sheetFormatPr defaultRowHeight="11.25" x14ac:dyDescent="0.2"/>
  <cols>
    <col min="1" max="1" width="17.1640625" style="89" bestFit="1" customWidth="1"/>
    <col min="2" max="2" width="18.33203125" style="89" customWidth="1"/>
    <col min="3" max="4" width="13" style="42" customWidth="1"/>
    <col min="5" max="5" width="13" style="89" customWidth="1"/>
    <col min="6" max="6" width="13" style="93" customWidth="1"/>
    <col min="7" max="7" width="13" style="89" customWidth="1"/>
    <col min="8" max="8" width="13" style="93" customWidth="1"/>
    <col min="9" max="9" width="13" style="89" customWidth="1"/>
    <col min="10" max="10" width="13" style="93" customWidth="1"/>
    <col min="11" max="11" width="13" style="89" customWidth="1"/>
    <col min="12" max="12" width="13" style="93" customWidth="1"/>
    <col min="13" max="13" width="13" style="89" customWidth="1"/>
    <col min="14" max="14" width="13" style="93" customWidth="1"/>
    <col min="15" max="15" width="11.6640625" style="89" customWidth="1"/>
    <col min="16" max="16" width="11.6640625" style="93" customWidth="1"/>
    <col min="17" max="17" width="13" style="89" customWidth="1"/>
    <col min="18" max="18" width="13" style="93" customWidth="1"/>
    <col min="19" max="19" width="13" style="89" customWidth="1"/>
    <col min="20" max="20" width="13" style="93" customWidth="1"/>
    <col min="21" max="21" width="13" style="89" customWidth="1"/>
    <col min="22" max="22" width="13" style="93" customWidth="1"/>
    <col min="23" max="23" width="13" style="89" customWidth="1"/>
    <col min="24" max="24" width="13" style="93" customWidth="1"/>
    <col min="25" max="25" width="13" style="89" customWidth="1"/>
    <col min="26" max="26" width="13" style="93" customWidth="1"/>
    <col min="27" max="27" width="16" style="89" customWidth="1"/>
    <col min="28" max="28" width="16.1640625" style="89" customWidth="1"/>
    <col min="29" max="34" width="14.5" style="89" bestFit="1" customWidth="1"/>
    <col min="35" max="35" width="16.33203125" style="89" bestFit="1" customWidth="1"/>
    <col min="36" max="36" width="15.5" style="89" bestFit="1" customWidth="1"/>
    <col min="37" max="37" width="16.33203125" style="89" bestFit="1" customWidth="1"/>
    <col min="38" max="38" width="15.5" style="89" bestFit="1" customWidth="1"/>
    <col min="39" max="39" width="16.33203125" style="89" bestFit="1" customWidth="1"/>
    <col min="40" max="40" width="20.6640625" style="89" bestFit="1" customWidth="1"/>
    <col min="41" max="41" width="21.6640625" style="89" bestFit="1" customWidth="1"/>
    <col min="42" max="16384" width="9.33203125" style="89"/>
  </cols>
  <sheetData>
    <row r="1" spans="1:28" x14ac:dyDescent="0.2">
      <c r="A1" s="92" t="s">
        <v>80</v>
      </c>
      <c r="B1" s="122" t="s">
        <v>87</v>
      </c>
    </row>
    <row r="2" spans="1:28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15.75" thickBot="1" x14ac:dyDescent="0.3">
      <c r="A3" s="106" t="s">
        <v>93</v>
      </c>
      <c r="B3" s="107"/>
      <c r="C3" s="91" t="s">
        <v>53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112" customFormat="1" ht="13.5" thickBot="1" x14ac:dyDescent="0.25">
      <c r="A4" s="111" t="s">
        <v>52</v>
      </c>
      <c r="B4" s="111" t="s">
        <v>51</v>
      </c>
      <c r="C4" s="119" t="s">
        <v>38</v>
      </c>
      <c r="D4" s="120" t="s">
        <v>39</v>
      </c>
      <c r="E4" s="113" t="s">
        <v>40</v>
      </c>
      <c r="F4" s="113" t="s">
        <v>41</v>
      </c>
      <c r="G4" s="113" t="s">
        <v>42</v>
      </c>
      <c r="H4" s="113" t="s">
        <v>43</v>
      </c>
      <c r="I4" s="113" t="s">
        <v>44</v>
      </c>
      <c r="J4" s="113" t="s">
        <v>45</v>
      </c>
      <c r="K4" s="113" t="s">
        <v>46</v>
      </c>
      <c r="L4" s="113" t="s">
        <v>47</v>
      </c>
      <c r="M4" s="113" t="s">
        <v>48</v>
      </c>
      <c r="N4" s="113" t="s">
        <v>49</v>
      </c>
      <c r="O4" s="121" t="s">
        <v>58</v>
      </c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39">
        <v>2018</v>
      </c>
      <c r="B5" s="121" t="s">
        <v>15</v>
      </c>
      <c r="C5" s="88">
        <v>3597</v>
      </c>
      <c r="D5" s="110">
        <v>3269</v>
      </c>
      <c r="E5" s="110">
        <v>4542</v>
      </c>
      <c r="F5" s="110">
        <v>4975</v>
      </c>
      <c r="G5" s="110">
        <v>7320</v>
      </c>
      <c r="H5" s="110">
        <v>10364</v>
      </c>
      <c r="I5" s="110">
        <v>11122</v>
      </c>
      <c r="J5" s="110">
        <v>16384</v>
      </c>
      <c r="K5" s="110">
        <v>7866</v>
      </c>
      <c r="L5" s="110">
        <v>5234</v>
      </c>
      <c r="M5" s="110">
        <v>4430</v>
      </c>
      <c r="N5" s="110">
        <v>4468</v>
      </c>
      <c r="O5" s="88">
        <v>83571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x14ac:dyDescent="0.2">
      <c r="A6" s="140"/>
      <c r="B6" s="121" t="s">
        <v>13</v>
      </c>
      <c r="C6" s="88">
        <v>12723</v>
      </c>
      <c r="D6" s="108">
        <v>11836</v>
      </c>
      <c r="E6" s="108">
        <v>14224</v>
      </c>
      <c r="F6" s="108">
        <v>14105</v>
      </c>
      <c r="G6" s="108">
        <v>14010</v>
      </c>
      <c r="H6" s="108">
        <v>15385</v>
      </c>
      <c r="I6" s="108">
        <v>16441</v>
      </c>
      <c r="J6" s="108">
        <v>16478</v>
      </c>
      <c r="K6" s="108">
        <v>14393</v>
      </c>
      <c r="L6" s="108">
        <v>14039</v>
      </c>
      <c r="M6" s="108">
        <v>14030</v>
      </c>
      <c r="N6" s="108">
        <v>15753</v>
      </c>
      <c r="O6" s="88">
        <v>173417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x14ac:dyDescent="0.2">
      <c r="A7" s="140"/>
      <c r="B7" s="121" t="s">
        <v>14</v>
      </c>
      <c r="C7" s="88">
        <v>22</v>
      </c>
      <c r="D7" s="108">
        <v>15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1461</v>
      </c>
      <c r="N7" s="108">
        <v>1765</v>
      </c>
      <c r="O7" s="88">
        <v>3263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x14ac:dyDescent="0.2">
      <c r="A8" s="140"/>
      <c r="B8" s="121" t="s">
        <v>16</v>
      </c>
      <c r="C8" s="88">
        <v>3842</v>
      </c>
      <c r="D8" s="108">
        <v>4085</v>
      </c>
      <c r="E8" s="108">
        <v>4634</v>
      </c>
      <c r="F8" s="108">
        <v>4680</v>
      </c>
      <c r="G8" s="108">
        <v>5116</v>
      </c>
      <c r="H8" s="108">
        <v>5545</v>
      </c>
      <c r="I8" s="108">
        <v>5008</v>
      </c>
      <c r="J8" s="108">
        <v>4635</v>
      </c>
      <c r="K8" s="108">
        <v>4099</v>
      </c>
      <c r="L8" s="108">
        <v>4552</v>
      </c>
      <c r="M8" s="108">
        <v>4420</v>
      </c>
      <c r="N8" s="108">
        <v>4621</v>
      </c>
      <c r="O8" s="88">
        <v>55237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x14ac:dyDescent="0.2">
      <c r="A9" s="140"/>
      <c r="B9" s="121" t="s">
        <v>17</v>
      </c>
      <c r="C9" s="88">
        <v>64987</v>
      </c>
      <c r="D9" s="108">
        <v>64718.399999999994</v>
      </c>
      <c r="E9" s="108">
        <v>67772</v>
      </c>
      <c r="F9" s="108">
        <v>23180</v>
      </c>
      <c r="G9" s="108">
        <v>13612</v>
      </c>
      <c r="H9" s="108">
        <v>81474</v>
      </c>
      <c r="I9" s="108">
        <v>113952</v>
      </c>
      <c r="J9" s="108">
        <v>110508</v>
      </c>
      <c r="K9" s="108">
        <v>82802</v>
      </c>
      <c r="L9" s="108">
        <v>41640</v>
      </c>
      <c r="M9" s="108">
        <v>25963</v>
      </c>
      <c r="N9" s="108">
        <v>56354</v>
      </c>
      <c r="O9" s="88">
        <v>746962.4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x14ac:dyDescent="0.2">
      <c r="A10" s="140"/>
      <c r="B10" s="121" t="s">
        <v>18</v>
      </c>
      <c r="C10" s="88">
        <v>2388</v>
      </c>
      <c r="D10" s="108">
        <v>2093</v>
      </c>
      <c r="E10" s="108">
        <v>2446</v>
      </c>
      <c r="F10" s="108">
        <v>2539</v>
      </c>
      <c r="G10" s="108">
        <v>2885</v>
      </c>
      <c r="H10" s="108">
        <v>2878</v>
      </c>
      <c r="I10" s="108">
        <v>2830</v>
      </c>
      <c r="J10" s="108">
        <v>2802</v>
      </c>
      <c r="K10" s="108">
        <v>2600</v>
      </c>
      <c r="L10" s="108">
        <v>3092</v>
      </c>
      <c r="M10" s="108">
        <v>3082</v>
      </c>
      <c r="N10" s="108">
        <v>2886</v>
      </c>
      <c r="O10" s="88">
        <v>32521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x14ac:dyDescent="0.2">
      <c r="A11" s="140"/>
      <c r="B11" s="121" t="s">
        <v>19</v>
      </c>
      <c r="C11" s="88">
        <v>1014</v>
      </c>
      <c r="D11" s="108">
        <v>1016</v>
      </c>
      <c r="E11" s="108">
        <v>1068</v>
      </c>
      <c r="F11" s="108">
        <v>1155</v>
      </c>
      <c r="G11" s="108">
        <v>1104</v>
      </c>
      <c r="H11" s="108">
        <v>1197</v>
      </c>
      <c r="I11" s="108">
        <v>1278</v>
      </c>
      <c r="J11" s="108">
        <v>1380</v>
      </c>
      <c r="K11" s="108">
        <v>1275</v>
      </c>
      <c r="L11" s="108">
        <v>1342</v>
      </c>
      <c r="M11" s="108">
        <v>1340</v>
      </c>
      <c r="N11" s="108">
        <v>1390</v>
      </c>
      <c r="O11" s="88">
        <v>14559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x14ac:dyDescent="0.2">
      <c r="A12" s="140"/>
      <c r="B12" s="121" t="s">
        <v>20</v>
      </c>
      <c r="C12" s="88">
        <v>2967</v>
      </c>
      <c r="D12" s="108">
        <v>2583</v>
      </c>
      <c r="E12" s="108">
        <v>2913</v>
      </c>
      <c r="F12" s="108">
        <v>3270</v>
      </c>
      <c r="G12" s="108">
        <v>3947</v>
      </c>
      <c r="H12" s="108">
        <v>4045</v>
      </c>
      <c r="I12" s="108">
        <v>4313</v>
      </c>
      <c r="J12" s="108">
        <v>4104</v>
      </c>
      <c r="K12" s="108">
        <v>3796</v>
      </c>
      <c r="L12" s="108">
        <v>4045</v>
      </c>
      <c r="M12" s="108">
        <v>4267</v>
      </c>
      <c r="N12" s="108">
        <v>4496</v>
      </c>
      <c r="O12" s="88">
        <v>44746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x14ac:dyDescent="0.2">
      <c r="A13" s="140"/>
      <c r="B13" s="121" t="s">
        <v>21</v>
      </c>
      <c r="C13" s="88">
        <v>1408</v>
      </c>
      <c r="D13" s="108">
        <v>1392</v>
      </c>
      <c r="E13" s="108">
        <v>1610</v>
      </c>
      <c r="F13" s="108">
        <v>1347</v>
      </c>
      <c r="G13" s="108">
        <v>1580</v>
      </c>
      <c r="H13" s="108">
        <v>1667</v>
      </c>
      <c r="I13" s="108">
        <v>1799</v>
      </c>
      <c r="J13" s="108">
        <v>1726</v>
      </c>
      <c r="K13" s="108">
        <v>1572</v>
      </c>
      <c r="L13" s="108">
        <v>1658</v>
      </c>
      <c r="M13" s="108">
        <v>1604</v>
      </c>
      <c r="N13" s="108">
        <v>1832</v>
      </c>
      <c r="O13" s="88">
        <v>19195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x14ac:dyDescent="0.2">
      <c r="A14" s="139" t="s">
        <v>82</v>
      </c>
      <c r="B14" s="140"/>
      <c r="C14" s="88">
        <v>92948</v>
      </c>
      <c r="D14" s="108">
        <v>91007.4</v>
      </c>
      <c r="E14" s="108">
        <v>99209</v>
      </c>
      <c r="F14" s="108">
        <v>55251</v>
      </c>
      <c r="G14" s="108">
        <v>49574</v>
      </c>
      <c r="H14" s="108">
        <v>122555</v>
      </c>
      <c r="I14" s="108">
        <v>156743</v>
      </c>
      <c r="J14" s="108">
        <v>158017</v>
      </c>
      <c r="K14" s="108">
        <v>118403</v>
      </c>
      <c r="L14" s="108">
        <v>75602</v>
      </c>
      <c r="M14" s="108">
        <v>60597</v>
      </c>
      <c r="N14" s="108">
        <v>93565</v>
      </c>
      <c r="O14" s="88">
        <v>1173471.3999999999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x14ac:dyDescent="0.2">
      <c r="A15" s="139"/>
      <c r="B15" s="140"/>
      <c r="C15" s="8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88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x14ac:dyDescent="0.2">
      <c r="A16" s="139">
        <v>2019</v>
      </c>
      <c r="B16" s="121" t="s">
        <v>15</v>
      </c>
      <c r="C16" s="88">
        <v>3545</v>
      </c>
      <c r="D16" s="108">
        <v>3487</v>
      </c>
      <c r="E16" s="108">
        <v>3801</v>
      </c>
      <c r="F16" s="108">
        <v>3842</v>
      </c>
      <c r="G16" s="108">
        <v>5369</v>
      </c>
      <c r="H16" s="108">
        <v>10651</v>
      </c>
      <c r="I16" s="108">
        <v>12766</v>
      </c>
      <c r="J16" s="108">
        <v>11867</v>
      </c>
      <c r="K16" s="108">
        <v>9862</v>
      </c>
      <c r="L16" s="108"/>
      <c r="M16" s="108"/>
      <c r="N16" s="108"/>
      <c r="O16" s="88">
        <v>65190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x14ac:dyDescent="0.2">
      <c r="A17" s="140"/>
      <c r="B17" s="121" t="s">
        <v>13</v>
      </c>
      <c r="C17" s="88">
        <v>12838</v>
      </c>
      <c r="D17" s="108">
        <v>12536</v>
      </c>
      <c r="E17" s="108">
        <v>14478</v>
      </c>
      <c r="F17" s="108">
        <v>14945</v>
      </c>
      <c r="G17" s="108">
        <v>16219</v>
      </c>
      <c r="H17" s="108">
        <v>18218</v>
      </c>
      <c r="I17" s="108">
        <v>18351</v>
      </c>
      <c r="J17" s="108">
        <v>18016</v>
      </c>
      <c r="K17" s="108"/>
      <c r="L17" s="108"/>
      <c r="M17" s="108"/>
      <c r="N17" s="108"/>
      <c r="O17" s="88">
        <v>125601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x14ac:dyDescent="0.2">
      <c r="A18" s="140"/>
      <c r="B18" s="121" t="s">
        <v>14</v>
      </c>
      <c r="C18" s="88">
        <v>1697</v>
      </c>
      <c r="D18" s="108">
        <v>1676</v>
      </c>
      <c r="E18" s="108">
        <v>2047</v>
      </c>
      <c r="F18" s="108">
        <v>1952</v>
      </c>
      <c r="G18" s="108">
        <v>3362</v>
      </c>
      <c r="H18" s="108">
        <v>3477</v>
      </c>
      <c r="I18" s="108">
        <v>3926</v>
      </c>
      <c r="J18" s="108">
        <v>3678</v>
      </c>
      <c r="K18" s="108">
        <v>3739</v>
      </c>
      <c r="L18" s="108"/>
      <c r="M18" s="108"/>
      <c r="N18" s="108"/>
      <c r="O18" s="88">
        <v>25554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2">
      <c r="A19" s="140"/>
      <c r="B19" s="121" t="s">
        <v>16</v>
      </c>
      <c r="C19" s="88">
        <v>4230</v>
      </c>
      <c r="D19" s="108">
        <v>3572</v>
      </c>
      <c r="E19" s="108">
        <v>4402</v>
      </c>
      <c r="F19" s="108">
        <v>4454</v>
      </c>
      <c r="G19" s="108">
        <v>4761</v>
      </c>
      <c r="H19" s="108">
        <v>5142</v>
      </c>
      <c r="I19" s="108">
        <v>5184</v>
      </c>
      <c r="J19" s="108">
        <v>5457</v>
      </c>
      <c r="K19" s="108">
        <v>4984</v>
      </c>
      <c r="L19" s="108"/>
      <c r="M19" s="108"/>
      <c r="N19" s="108"/>
      <c r="O19" s="88">
        <v>42186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x14ac:dyDescent="0.2">
      <c r="A20" s="140"/>
      <c r="B20" s="121" t="s">
        <v>17</v>
      </c>
      <c r="C20" s="88">
        <v>73618</v>
      </c>
      <c r="D20" s="108">
        <v>76507</v>
      </c>
      <c r="E20" s="108">
        <v>85249</v>
      </c>
      <c r="F20" s="108">
        <v>26402</v>
      </c>
      <c r="G20" s="108">
        <v>21144</v>
      </c>
      <c r="H20" s="108">
        <v>102010</v>
      </c>
      <c r="I20" s="108">
        <v>125728</v>
      </c>
      <c r="J20" s="108">
        <v>125529</v>
      </c>
      <c r="K20" s="108">
        <v>90964</v>
      </c>
      <c r="L20" s="108"/>
      <c r="M20" s="108"/>
      <c r="N20" s="108"/>
      <c r="O20" s="88">
        <v>727151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x14ac:dyDescent="0.2">
      <c r="A21" s="140"/>
      <c r="B21" s="121" t="s">
        <v>18</v>
      </c>
      <c r="C21" s="88">
        <v>2481</v>
      </c>
      <c r="D21" s="108">
        <v>2252</v>
      </c>
      <c r="E21" s="108">
        <v>2426</v>
      </c>
      <c r="F21" s="108">
        <v>2469</v>
      </c>
      <c r="G21" s="108">
        <v>2912</v>
      </c>
      <c r="H21" s="108">
        <v>2933</v>
      </c>
      <c r="I21" s="108">
        <v>3290</v>
      </c>
      <c r="J21" s="108">
        <v>3225</v>
      </c>
      <c r="K21" s="108">
        <v>3328</v>
      </c>
      <c r="L21" s="108"/>
      <c r="M21" s="108"/>
      <c r="N21" s="108"/>
      <c r="O21" s="88">
        <v>25316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x14ac:dyDescent="0.2">
      <c r="A22" s="140"/>
      <c r="B22" s="121" t="s">
        <v>19</v>
      </c>
      <c r="C22" s="88">
        <v>1037</v>
      </c>
      <c r="D22" s="108">
        <v>978</v>
      </c>
      <c r="E22" s="108">
        <v>1136</v>
      </c>
      <c r="F22" s="108">
        <v>1070</v>
      </c>
      <c r="G22" s="108">
        <v>1327</v>
      </c>
      <c r="H22" s="108">
        <v>1319</v>
      </c>
      <c r="I22" s="108">
        <v>1250</v>
      </c>
      <c r="J22" s="108">
        <v>1434</v>
      </c>
      <c r="K22" s="108">
        <v>1313</v>
      </c>
      <c r="L22" s="108"/>
      <c r="M22" s="108"/>
      <c r="N22" s="108"/>
      <c r="O22" s="88">
        <v>10864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x14ac:dyDescent="0.2">
      <c r="A23" s="140"/>
      <c r="B23" s="121" t="s">
        <v>20</v>
      </c>
      <c r="C23" s="88">
        <v>3646</v>
      </c>
      <c r="D23" s="108">
        <v>3343</v>
      </c>
      <c r="E23" s="108">
        <v>4069</v>
      </c>
      <c r="F23" s="108">
        <v>3710</v>
      </c>
      <c r="G23" s="108">
        <v>3710</v>
      </c>
      <c r="H23" s="108">
        <v>3711</v>
      </c>
      <c r="I23" s="108">
        <v>4732</v>
      </c>
      <c r="J23" s="108">
        <v>4145</v>
      </c>
      <c r="K23" s="108">
        <v>3923</v>
      </c>
      <c r="L23" s="108"/>
      <c r="M23" s="108"/>
      <c r="N23" s="108"/>
      <c r="O23" s="88">
        <v>34989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x14ac:dyDescent="0.2">
      <c r="A24" s="140"/>
      <c r="B24" s="121" t="s">
        <v>21</v>
      </c>
      <c r="C24" s="88">
        <v>1112</v>
      </c>
      <c r="D24" s="108">
        <v>1356</v>
      </c>
      <c r="E24" s="108">
        <v>1322</v>
      </c>
      <c r="F24" s="108">
        <v>1224</v>
      </c>
      <c r="G24" s="108">
        <v>1462</v>
      </c>
      <c r="H24" s="108">
        <v>1540</v>
      </c>
      <c r="I24" s="108">
        <v>1654</v>
      </c>
      <c r="J24" s="108">
        <v>1791</v>
      </c>
      <c r="K24" s="108">
        <v>1679</v>
      </c>
      <c r="L24" s="108"/>
      <c r="M24" s="108"/>
      <c r="N24" s="108"/>
      <c r="O24" s="88">
        <v>13140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x14ac:dyDescent="0.2">
      <c r="A25" s="139" t="s">
        <v>92</v>
      </c>
      <c r="B25" s="140"/>
      <c r="C25" s="88">
        <v>104204</v>
      </c>
      <c r="D25" s="108">
        <v>105707</v>
      </c>
      <c r="E25" s="108">
        <v>118930</v>
      </c>
      <c r="F25" s="108">
        <v>60068</v>
      </c>
      <c r="G25" s="108">
        <v>60266</v>
      </c>
      <c r="H25" s="108">
        <v>149001</v>
      </c>
      <c r="I25" s="108">
        <v>176881</v>
      </c>
      <c r="J25" s="108">
        <v>175142</v>
      </c>
      <c r="K25" s="108">
        <v>119792</v>
      </c>
      <c r="L25" s="108"/>
      <c r="M25" s="108"/>
      <c r="N25" s="108"/>
      <c r="O25" s="88">
        <v>1069991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" thickBot="1" x14ac:dyDescent="0.25">
      <c r="A26" s="139"/>
      <c r="B26" s="140"/>
      <c r="C26" s="8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88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x14ac:dyDescent="0.2">
      <c r="A30"/>
      <c r="B30"/>
      <c r="C30"/>
      <c r="D30"/>
      <c r="E30"/>
      <c r="F30"/>
      <c r="G30"/>
      <c r="H30" s="115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x14ac:dyDescent="0.2">
      <c r="A33"/>
      <c r="B33"/>
      <c r="C33"/>
      <c r="D33"/>
      <c r="E33"/>
      <c r="F33"/>
      <c r="G33" s="115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115"/>
      <c r="Q44"/>
      <c r="R44"/>
      <c r="S44"/>
      <c r="T44"/>
      <c r="U44"/>
      <c r="V44"/>
      <c r="W44"/>
      <c r="X44"/>
      <c r="Y44"/>
      <c r="Z44"/>
      <c r="AA44"/>
      <c r="AB44"/>
    </row>
    <row r="45" spans="1:2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11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115"/>
      <c r="Q46"/>
      <c r="R46"/>
      <c r="S46"/>
      <c r="T46"/>
      <c r="U46"/>
      <c r="V46"/>
      <c r="W46"/>
      <c r="X46"/>
      <c r="Y46"/>
      <c r="Z46"/>
      <c r="AA46"/>
      <c r="AB46"/>
    </row>
    <row r="47" spans="1:2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" thickBo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" thickBo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28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" thickBo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mergeCells count="6">
    <mergeCell ref="A25:B25"/>
    <mergeCell ref="A26:B26"/>
    <mergeCell ref="A5:A13"/>
    <mergeCell ref="A14:B14"/>
    <mergeCell ref="A15:B15"/>
    <mergeCell ref="A16:A24"/>
  </mergeCells>
  <pageMargins left="0.7" right="0.7" top="0.75" bottom="0.75" header="0.3" footer="0.3"/>
  <pageSetup scale="2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33" workbookViewId="0">
      <selection activeCell="B59" sqref="B59"/>
    </sheetView>
  </sheetViews>
  <sheetFormatPr defaultRowHeight="11.25" x14ac:dyDescent="0.2"/>
  <cols>
    <col min="1" max="1" width="15.5" customWidth="1"/>
    <col min="2" max="2" width="17.83203125" customWidth="1"/>
    <col min="3" max="5" width="7.6640625" customWidth="1"/>
    <col min="6" max="6" width="16.83203125" customWidth="1"/>
    <col min="7" max="7" width="14.5" customWidth="1"/>
    <col min="8" max="8" width="16.83203125" customWidth="1"/>
    <col min="9" max="9" width="14.5" customWidth="1"/>
    <col min="10" max="10" width="9.33203125" customWidth="1"/>
    <col min="11" max="12" width="9.1640625" customWidth="1"/>
    <col min="13" max="23" width="17.83203125" bestFit="1" customWidth="1"/>
    <col min="24" max="24" width="11.6640625" bestFit="1" customWidth="1"/>
  </cols>
  <sheetData>
    <row r="1" spans="1:5" x14ac:dyDescent="0.2">
      <c r="A1" s="117" t="s">
        <v>80</v>
      </c>
      <c r="B1" t="s">
        <v>87</v>
      </c>
    </row>
    <row r="3" spans="1:5" x14ac:dyDescent="0.2">
      <c r="A3" s="117" t="s">
        <v>93</v>
      </c>
      <c r="B3" s="117" t="s">
        <v>90</v>
      </c>
    </row>
    <row r="4" spans="1:5" x14ac:dyDescent="0.2">
      <c r="A4" s="117" t="s">
        <v>89</v>
      </c>
      <c r="B4">
        <v>2015</v>
      </c>
      <c r="C4">
        <v>2016</v>
      </c>
      <c r="D4">
        <v>2017</v>
      </c>
      <c r="E4">
        <v>2018</v>
      </c>
    </row>
    <row r="5" spans="1:5" x14ac:dyDescent="0.2">
      <c r="A5" s="118" t="s">
        <v>96</v>
      </c>
      <c r="B5" s="115">
        <v>65478</v>
      </c>
      <c r="C5" s="115">
        <v>79931</v>
      </c>
      <c r="D5" s="115">
        <v>77873</v>
      </c>
      <c r="E5" s="115">
        <v>83571</v>
      </c>
    </row>
    <row r="6" spans="1:5" x14ac:dyDescent="0.2">
      <c r="A6" s="118" t="s">
        <v>97</v>
      </c>
      <c r="B6" s="115">
        <v>205078</v>
      </c>
      <c r="C6" s="115">
        <v>184172</v>
      </c>
      <c r="D6" s="115">
        <v>189924</v>
      </c>
      <c r="E6" s="115">
        <v>173417</v>
      </c>
    </row>
    <row r="7" spans="1:5" x14ac:dyDescent="0.2">
      <c r="A7" s="118" t="s">
        <v>98</v>
      </c>
      <c r="B7" s="115">
        <v>4642</v>
      </c>
      <c r="C7" s="115">
        <v>3199</v>
      </c>
      <c r="D7" s="115">
        <v>1725</v>
      </c>
      <c r="E7" s="115">
        <v>3263</v>
      </c>
    </row>
    <row r="8" spans="1:5" x14ac:dyDescent="0.2">
      <c r="A8" s="118" t="s">
        <v>99</v>
      </c>
      <c r="B8" s="115">
        <v>62664</v>
      </c>
      <c r="C8" s="115">
        <v>59613</v>
      </c>
      <c r="D8" s="115">
        <v>60414</v>
      </c>
      <c r="E8" s="115">
        <v>55237</v>
      </c>
    </row>
    <row r="9" spans="1:5" x14ac:dyDescent="0.2">
      <c r="A9" s="118" t="s">
        <v>100</v>
      </c>
      <c r="B9" s="115">
        <v>627397</v>
      </c>
      <c r="C9" s="115">
        <v>679162</v>
      </c>
      <c r="D9" s="115">
        <v>675575</v>
      </c>
      <c r="E9" s="115">
        <v>746962.4</v>
      </c>
    </row>
    <row r="10" spans="1:5" x14ac:dyDescent="0.2">
      <c r="A10" s="118" t="s">
        <v>101</v>
      </c>
      <c r="B10" s="115">
        <v>26700</v>
      </c>
      <c r="C10" s="115">
        <v>29280</v>
      </c>
      <c r="D10" s="115">
        <v>29068</v>
      </c>
      <c r="E10" s="115">
        <v>32521</v>
      </c>
    </row>
    <row r="11" spans="1:5" x14ac:dyDescent="0.2">
      <c r="A11" s="118" t="s">
        <v>102</v>
      </c>
      <c r="B11" s="115">
        <v>7216</v>
      </c>
      <c r="C11" s="115">
        <v>8675</v>
      </c>
      <c r="D11" s="115">
        <v>15504</v>
      </c>
      <c r="E11" s="115">
        <v>14559</v>
      </c>
    </row>
    <row r="12" spans="1:5" x14ac:dyDescent="0.2">
      <c r="A12" s="118" t="s">
        <v>103</v>
      </c>
      <c r="B12" s="115">
        <v>34248</v>
      </c>
      <c r="C12" s="115">
        <v>31687</v>
      </c>
      <c r="D12" s="115">
        <v>34448</v>
      </c>
      <c r="E12" s="115">
        <v>44746</v>
      </c>
    </row>
    <row r="13" spans="1:5" x14ac:dyDescent="0.2">
      <c r="A13" s="118" t="s">
        <v>104</v>
      </c>
      <c r="B13" s="115">
        <v>2168</v>
      </c>
      <c r="C13" s="115">
        <v>18458</v>
      </c>
      <c r="D13" s="115">
        <v>19393</v>
      </c>
      <c r="E13" s="115">
        <v>19195</v>
      </c>
    </row>
    <row r="52" spans="1:5" x14ac:dyDescent="0.2">
      <c r="A52" s="117" t="s">
        <v>80</v>
      </c>
      <c r="B52" t="s">
        <v>87</v>
      </c>
    </row>
    <row r="53" spans="1:5" x14ac:dyDescent="0.2">
      <c r="A53" s="117" t="s">
        <v>53</v>
      </c>
      <c r="B53" t="s">
        <v>87</v>
      </c>
    </row>
    <row r="55" spans="1:5" x14ac:dyDescent="0.2">
      <c r="A55" s="117" t="s">
        <v>65</v>
      </c>
      <c r="B55" s="117" t="s">
        <v>90</v>
      </c>
    </row>
    <row r="56" spans="1:5" x14ac:dyDescent="0.2">
      <c r="A56" s="117" t="s">
        <v>89</v>
      </c>
      <c r="B56">
        <v>2016</v>
      </c>
      <c r="C56">
        <v>2017</v>
      </c>
      <c r="D56">
        <v>2018</v>
      </c>
      <c r="E56">
        <v>2019</v>
      </c>
    </row>
    <row r="57" spans="1:5" x14ac:dyDescent="0.2">
      <c r="A57" s="118" t="s">
        <v>15</v>
      </c>
      <c r="B57" s="115">
        <v>32344</v>
      </c>
      <c r="C57" s="115">
        <v>31578</v>
      </c>
      <c r="D57" s="115">
        <v>32409</v>
      </c>
      <c r="E57" s="115">
        <v>32015</v>
      </c>
    </row>
    <row r="58" spans="1:5" x14ac:dyDescent="0.2">
      <c r="A58" s="118" t="s">
        <v>13</v>
      </c>
      <c r="B58" s="115">
        <v>68063</v>
      </c>
      <c r="C58" s="115">
        <v>70603</v>
      </c>
      <c r="D58" s="115">
        <v>65224</v>
      </c>
      <c r="E58" s="115">
        <v>62943</v>
      </c>
    </row>
    <row r="59" spans="1:5" x14ac:dyDescent="0.2">
      <c r="A59" s="118" t="s">
        <v>14</v>
      </c>
      <c r="B59" s="115">
        <v>958</v>
      </c>
      <c r="C59" s="115">
        <v>822</v>
      </c>
      <c r="D59" s="115">
        <v>21</v>
      </c>
      <c r="E59" s="115">
        <v>12676</v>
      </c>
    </row>
    <row r="60" spans="1:5" x14ac:dyDescent="0.2">
      <c r="A60" s="118" t="s">
        <v>16</v>
      </c>
      <c r="B60" s="115">
        <v>21894</v>
      </c>
      <c r="C60" s="115">
        <v>23136</v>
      </c>
      <c r="D60" s="115">
        <v>20764</v>
      </c>
      <c r="E60" s="115">
        <v>21243</v>
      </c>
    </row>
    <row r="61" spans="1:5" x14ac:dyDescent="0.2">
      <c r="A61" s="118" t="s">
        <v>17</v>
      </c>
      <c r="B61" s="115">
        <v>293077</v>
      </c>
      <c r="C61" s="115">
        <v>291012</v>
      </c>
      <c r="D61" s="115">
        <v>323098.28000000003</v>
      </c>
      <c r="E61" s="115">
        <v>377823</v>
      </c>
    </row>
    <row r="62" spans="1:5" x14ac:dyDescent="0.2">
      <c r="A62" s="118" t="s">
        <v>18</v>
      </c>
      <c r="B62" s="115">
        <v>10892</v>
      </c>
      <c r="C62" s="115">
        <v>10696</v>
      </c>
      <c r="D62" s="115">
        <v>11650</v>
      </c>
      <c r="E62" s="115">
        <v>12924</v>
      </c>
    </row>
    <row r="63" spans="1:5" x14ac:dyDescent="0.2">
      <c r="A63" s="118" t="s">
        <v>19</v>
      </c>
      <c r="B63" s="115">
        <v>2278</v>
      </c>
      <c r="C63" s="115">
        <v>6150</v>
      </c>
      <c r="D63" s="115">
        <v>5249</v>
      </c>
      <c r="E63" s="115">
        <v>5410</v>
      </c>
    </row>
    <row r="64" spans="1:5" x14ac:dyDescent="0.2">
      <c r="A64" s="118" t="s">
        <v>20</v>
      </c>
      <c r="B64" s="115">
        <v>11818</v>
      </c>
      <c r="C64" s="115">
        <v>12788</v>
      </c>
      <c r="D64" s="115">
        <v>16054</v>
      </c>
      <c r="E64" s="115">
        <v>17409</v>
      </c>
    </row>
    <row r="65" spans="1:5" x14ac:dyDescent="0.2">
      <c r="A65" s="118" t="s">
        <v>21</v>
      </c>
      <c r="B65" s="115">
        <v>6699</v>
      </c>
      <c r="C65" s="115">
        <v>6893</v>
      </c>
      <c r="D65" s="115">
        <v>7214</v>
      </c>
      <c r="E65" s="115">
        <v>7311</v>
      </c>
    </row>
  </sheetData>
  <pageMargins left="0.7" right="0.7" top="0.75" bottom="0.75" header="0.3" footer="0.3"/>
  <pageSetup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workbookViewId="0">
      <selection activeCell="H49" sqref="H49"/>
    </sheetView>
  </sheetViews>
  <sheetFormatPr defaultRowHeight="11.25" x14ac:dyDescent="0.2"/>
  <cols>
    <col min="1" max="1" width="14.5" bestFit="1" customWidth="1"/>
    <col min="2" max="2" width="15.5" bestFit="1" customWidth="1"/>
  </cols>
  <sheetData>
    <row r="3" spans="1:2" x14ac:dyDescent="0.2">
      <c r="A3" s="117" t="s">
        <v>89</v>
      </c>
      <c r="B3" t="s">
        <v>65</v>
      </c>
    </row>
    <row r="4" spans="1:2" x14ac:dyDescent="0.2">
      <c r="A4" s="118">
        <v>1996</v>
      </c>
      <c r="B4" s="115">
        <v>357484</v>
      </c>
    </row>
    <row r="5" spans="1:2" x14ac:dyDescent="0.2">
      <c r="A5" s="118">
        <v>1997</v>
      </c>
      <c r="B5" s="115">
        <v>374724</v>
      </c>
    </row>
    <row r="6" spans="1:2" x14ac:dyDescent="0.2">
      <c r="A6" s="118">
        <v>1998</v>
      </c>
      <c r="B6" s="115">
        <v>376500</v>
      </c>
    </row>
    <row r="7" spans="1:2" x14ac:dyDescent="0.2">
      <c r="A7" s="118">
        <v>1999</v>
      </c>
      <c r="B7" s="115">
        <v>359487</v>
      </c>
    </row>
    <row r="8" spans="1:2" x14ac:dyDescent="0.2">
      <c r="A8" s="118">
        <v>2000</v>
      </c>
      <c r="B8" s="115">
        <v>374050</v>
      </c>
    </row>
    <row r="9" spans="1:2" x14ac:dyDescent="0.2">
      <c r="A9" s="118">
        <v>2001</v>
      </c>
      <c r="B9" s="115">
        <v>346142</v>
      </c>
    </row>
    <row r="10" spans="1:2" x14ac:dyDescent="0.2">
      <c r="A10" s="118">
        <v>2002</v>
      </c>
      <c r="B10" s="115">
        <v>338735</v>
      </c>
    </row>
    <row r="11" spans="1:2" x14ac:dyDescent="0.2">
      <c r="A11" s="118">
        <v>2003</v>
      </c>
      <c r="B11" s="115">
        <v>369177</v>
      </c>
    </row>
    <row r="12" spans="1:2" x14ac:dyDescent="0.2">
      <c r="A12" s="118">
        <v>2004</v>
      </c>
      <c r="B12" s="115">
        <v>390673</v>
      </c>
    </row>
    <row r="13" spans="1:2" x14ac:dyDescent="0.2">
      <c r="A13" s="118">
        <v>2005</v>
      </c>
      <c r="B13" s="115">
        <v>449470</v>
      </c>
    </row>
    <row r="14" spans="1:2" x14ac:dyDescent="0.2">
      <c r="A14" s="118">
        <v>2006</v>
      </c>
      <c r="B14" s="115">
        <v>483497</v>
      </c>
    </row>
    <row r="15" spans="1:2" x14ac:dyDescent="0.2">
      <c r="A15" s="118">
        <v>2007</v>
      </c>
      <c r="B15" s="115">
        <v>495739</v>
      </c>
    </row>
    <row r="16" spans="1:2" x14ac:dyDescent="0.2">
      <c r="A16" s="118">
        <v>2008</v>
      </c>
      <c r="B16" s="115">
        <v>517360</v>
      </c>
    </row>
    <row r="17" spans="1:2" x14ac:dyDescent="0.2">
      <c r="A17" s="118">
        <v>2009</v>
      </c>
      <c r="B17" s="115">
        <v>483492</v>
      </c>
    </row>
    <row r="18" spans="1:2" x14ac:dyDescent="0.2">
      <c r="A18" s="118">
        <v>2010</v>
      </c>
      <c r="B18" s="115">
        <v>507976</v>
      </c>
    </row>
    <row r="19" spans="1:2" x14ac:dyDescent="0.2">
      <c r="A19" s="118">
        <v>2011</v>
      </c>
      <c r="B19" s="115">
        <v>506321</v>
      </c>
    </row>
    <row r="20" spans="1:2" x14ac:dyDescent="0.2">
      <c r="A20" s="118">
        <v>2012</v>
      </c>
      <c r="B20" s="115">
        <v>498250</v>
      </c>
    </row>
    <row r="21" spans="1:2" x14ac:dyDescent="0.2">
      <c r="A21" s="118">
        <v>2013</v>
      </c>
      <c r="B21" s="115">
        <v>525762</v>
      </c>
    </row>
    <row r="22" spans="1:2" x14ac:dyDescent="0.2">
      <c r="A22" s="118">
        <v>2014</v>
      </c>
      <c r="B22" s="115">
        <v>528776</v>
      </c>
    </row>
    <row r="23" spans="1:2" x14ac:dyDescent="0.2">
      <c r="A23" s="118">
        <v>2015</v>
      </c>
      <c r="B23" s="115">
        <v>515174</v>
      </c>
    </row>
    <row r="24" spans="1:2" x14ac:dyDescent="0.2">
      <c r="A24" s="118">
        <v>2016</v>
      </c>
      <c r="B24" s="115">
        <v>549823</v>
      </c>
    </row>
    <row r="25" spans="1:2" x14ac:dyDescent="0.2">
      <c r="A25" s="118">
        <v>2017</v>
      </c>
      <c r="B25" s="115">
        <v>560391</v>
      </c>
    </row>
    <row r="26" spans="1:2" x14ac:dyDescent="0.2">
      <c r="A26" s="118">
        <v>2018</v>
      </c>
      <c r="B26" s="115">
        <v>596229.28</v>
      </c>
    </row>
    <row r="27" spans="1:2" x14ac:dyDescent="0.2">
      <c r="A27" s="118" t="s">
        <v>58</v>
      </c>
      <c r="B27" s="115">
        <v>10505232.279999999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93"/>
  <sheetViews>
    <sheetView tabSelected="1" zoomScaleNormal="100" workbookViewId="0">
      <pane ySplit="1" topLeftCell="A2966" activePane="bottomLeft" state="frozen"/>
      <selection pane="bottomLeft" activeCell="A2994" sqref="A2994"/>
    </sheetView>
  </sheetViews>
  <sheetFormatPr defaultRowHeight="12" x14ac:dyDescent="0.2"/>
  <cols>
    <col min="1" max="2" width="9.33203125" style="75"/>
    <col min="3" max="3" width="12.6640625" style="104" customWidth="1"/>
    <col min="4" max="4" width="9.33203125" style="75"/>
    <col min="5" max="5" width="11.6640625" style="86" bestFit="1" customWidth="1"/>
    <col min="6" max="6" width="10.6640625" style="86" bestFit="1" customWidth="1"/>
    <col min="7" max="7" width="9.33203125" style="77"/>
    <col min="8" max="8" width="17.6640625" style="96" bestFit="1" customWidth="1"/>
    <col min="9" max="19" width="9.33203125" style="96"/>
    <col min="20" max="20" width="9.1640625" style="96" customWidth="1"/>
    <col min="21" max="16384" width="9.33203125" style="96"/>
  </cols>
  <sheetData>
    <row r="1" spans="1:10" x14ac:dyDescent="0.2">
      <c r="A1" s="75" t="s">
        <v>52</v>
      </c>
      <c r="B1" s="75" t="s">
        <v>53</v>
      </c>
      <c r="C1" s="75" t="s">
        <v>57</v>
      </c>
      <c r="D1" s="75" t="s">
        <v>51</v>
      </c>
      <c r="E1" s="77" t="s">
        <v>54</v>
      </c>
      <c r="F1" s="77" t="s">
        <v>55</v>
      </c>
      <c r="G1" s="77" t="s">
        <v>56</v>
      </c>
      <c r="H1" s="96" t="s">
        <v>64</v>
      </c>
      <c r="I1" s="96" t="s">
        <v>80</v>
      </c>
      <c r="J1" s="96" t="s">
        <v>86</v>
      </c>
    </row>
    <row r="2" spans="1:10" x14ac:dyDescent="0.2">
      <c r="A2" s="75">
        <v>1996</v>
      </c>
      <c r="B2" s="75">
        <v>1</v>
      </c>
      <c r="C2" s="94">
        <f>DATE(A2,B2,1)</f>
        <v>35065</v>
      </c>
      <c r="D2" s="75" t="s">
        <v>13</v>
      </c>
      <c r="E2" s="78">
        <v>4818</v>
      </c>
      <c r="F2" s="78">
        <v>4255</v>
      </c>
      <c r="G2" s="78">
        <v>9073</v>
      </c>
      <c r="I2" s="97"/>
    </row>
    <row r="3" spans="1:10" x14ac:dyDescent="0.2">
      <c r="A3" s="75">
        <v>1996</v>
      </c>
      <c r="B3" s="75">
        <v>2</v>
      </c>
      <c r="C3" s="94">
        <f t="shared" ref="C3:C66" si="0">DATE(A3,B3,1)</f>
        <v>35096</v>
      </c>
      <c r="D3" s="75" t="s">
        <v>13</v>
      </c>
      <c r="E3" s="78">
        <v>4309</v>
      </c>
      <c r="F3" s="78">
        <v>4323</v>
      </c>
      <c r="G3" s="78">
        <v>8632</v>
      </c>
    </row>
    <row r="4" spans="1:10" x14ac:dyDescent="0.2">
      <c r="A4" s="75">
        <v>1996</v>
      </c>
      <c r="B4" s="75">
        <v>3</v>
      </c>
      <c r="C4" s="94">
        <f t="shared" si="0"/>
        <v>35125</v>
      </c>
      <c r="D4" s="75" t="s">
        <v>13</v>
      </c>
      <c r="E4" s="78">
        <v>4665</v>
      </c>
      <c r="F4" s="78">
        <v>4362</v>
      </c>
      <c r="G4" s="78">
        <v>9027</v>
      </c>
    </row>
    <row r="5" spans="1:10" x14ac:dyDescent="0.2">
      <c r="A5" s="75">
        <v>1996</v>
      </c>
      <c r="B5" s="75">
        <v>4</v>
      </c>
      <c r="C5" s="94">
        <f t="shared" si="0"/>
        <v>35156</v>
      </c>
      <c r="D5" s="75" t="s">
        <v>13</v>
      </c>
      <c r="E5" s="78">
        <v>4332</v>
      </c>
      <c r="F5" s="78">
        <v>4814</v>
      </c>
      <c r="G5" s="78">
        <v>9146</v>
      </c>
    </row>
    <row r="6" spans="1:10" x14ac:dyDescent="0.2">
      <c r="A6" s="75">
        <v>1996</v>
      </c>
      <c r="B6" s="75">
        <v>5</v>
      </c>
      <c r="C6" s="94">
        <f t="shared" si="0"/>
        <v>35186</v>
      </c>
      <c r="D6" s="75" t="s">
        <v>13</v>
      </c>
      <c r="E6" s="78">
        <v>5605</v>
      </c>
      <c r="F6" s="78">
        <v>5529</v>
      </c>
      <c r="G6" s="78">
        <v>11134</v>
      </c>
    </row>
    <row r="7" spans="1:10" x14ac:dyDescent="0.2">
      <c r="A7" s="75">
        <v>1996</v>
      </c>
      <c r="B7" s="75">
        <v>6</v>
      </c>
      <c r="C7" s="94">
        <f t="shared" si="0"/>
        <v>35217</v>
      </c>
      <c r="D7" s="75" t="s">
        <v>13</v>
      </c>
      <c r="E7" s="78">
        <v>5761</v>
      </c>
      <c r="F7" s="78">
        <v>6065</v>
      </c>
      <c r="G7" s="78">
        <v>11826</v>
      </c>
    </row>
    <row r="8" spans="1:10" x14ac:dyDescent="0.2">
      <c r="A8" s="75">
        <v>1996</v>
      </c>
      <c r="B8" s="75">
        <v>7</v>
      </c>
      <c r="C8" s="94">
        <f t="shared" si="0"/>
        <v>35247</v>
      </c>
      <c r="D8" s="75" t="s">
        <v>13</v>
      </c>
      <c r="E8" s="78">
        <v>5709</v>
      </c>
      <c r="F8" s="78">
        <v>5498</v>
      </c>
      <c r="G8" s="78">
        <v>11207</v>
      </c>
    </row>
    <row r="9" spans="1:10" x14ac:dyDescent="0.2">
      <c r="A9" s="75">
        <v>1996</v>
      </c>
      <c r="B9" s="75">
        <v>8</v>
      </c>
      <c r="C9" s="94">
        <f t="shared" si="0"/>
        <v>35278</v>
      </c>
      <c r="D9" s="75" t="s">
        <v>13</v>
      </c>
      <c r="E9" s="78">
        <v>5402</v>
      </c>
      <c r="F9" s="78">
        <v>5628</v>
      </c>
      <c r="G9" s="78">
        <v>11030</v>
      </c>
    </row>
    <row r="10" spans="1:10" x14ac:dyDescent="0.2">
      <c r="A10" s="75">
        <v>1996</v>
      </c>
      <c r="B10" s="75">
        <v>9</v>
      </c>
      <c r="C10" s="94">
        <f t="shared" si="0"/>
        <v>35309</v>
      </c>
      <c r="D10" s="75" t="s">
        <v>13</v>
      </c>
      <c r="E10" s="78">
        <v>4954</v>
      </c>
      <c r="F10" s="78">
        <v>4694</v>
      </c>
      <c r="G10" s="78">
        <v>9648</v>
      </c>
    </row>
    <row r="11" spans="1:10" x14ac:dyDescent="0.2">
      <c r="A11" s="75">
        <v>1996</v>
      </c>
      <c r="B11" s="75">
        <v>10</v>
      </c>
      <c r="C11" s="94">
        <f t="shared" si="0"/>
        <v>35339</v>
      </c>
      <c r="D11" s="75" t="s">
        <v>13</v>
      </c>
      <c r="E11" s="78">
        <v>5507</v>
      </c>
      <c r="F11" s="78">
        <v>5076</v>
      </c>
      <c r="G11" s="78">
        <v>10583</v>
      </c>
    </row>
    <row r="12" spans="1:10" x14ac:dyDescent="0.2">
      <c r="A12" s="75">
        <v>1996</v>
      </c>
      <c r="B12" s="75">
        <v>11</v>
      </c>
      <c r="C12" s="94">
        <f t="shared" si="0"/>
        <v>35370</v>
      </c>
      <c r="D12" s="75" t="s">
        <v>13</v>
      </c>
      <c r="E12" s="78">
        <v>5019</v>
      </c>
      <c r="F12" s="78">
        <v>4870</v>
      </c>
      <c r="G12" s="78">
        <v>9889</v>
      </c>
    </row>
    <row r="13" spans="1:10" x14ac:dyDescent="0.2">
      <c r="A13" s="75">
        <v>1996</v>
      </c>
      <c r="B13" s="75">
        <v>12</v>
      </c>
      <c r="C13" s="94">
        <f t="shared" si="0"/>
        <v>35400</v>
      </c>
      <c r="D13" s="75" t="s">
        <v>13</v>
      </c>
      <c r="E13" s="78">
        <v>5888</v>
      </c>
      <c r="F13" s="78">
        <v>6051</v>
      </c>
      <c r="G13" s="78">
        <v>11939</v>
      </c>
    </row>
    <row r="14" spans="1:10" x14ac:dyDescent="0.2">
      <c r="A14" s="75">
        <v>1997</v>
      </c>
      <c r="B14" s="75">
        <v>1</v>
      </c>
      <c r="C14" s="94">
        <f t="shared" si="0"/>
        <v>35431</v>
      </c>
      <c r="D14" s="75" t="s">
        <v>13</v>
      </c>
      <c r="E14" s="78">
        <v>4869</v>
      </c>
      <c r="F14" s="78">
        <v>4447</v>
      </c>
      <c r="G14" s="78">
        <v>9316</v>
      </c>
    </row>
    <row r="15" spans="1:10" x14ac:dyDescent="0.2">
      <c r="A15" s="75">
        <v>1997</v>
      </c>
      <c r="B15" s="75">
        <v>2</v>
      </c>
      <c r="C15" s="94">
        <f t="shared" si="0"/>
        <v>35462</v>
      </c>
      <c r="D15" s="75" t="s">
        <v>13</v>
      </c>
      <c r="E15" s="78">
        <v>4162</v>
      </c>
      <c r="F15" s="78">
        <v>4037</v>
      </c>
      <c r="G15" s="78">
        <v>8199</v>
      </c>
    </row>
    <row r="16" spans="1:10" x14ac:dyDescent="0.2">
      <c r="A16" s="75">
        <v>1997</v>
      </c>
      <c r="B16" s="75">
        <v>3</v>
      </c>
      <c r="C16" s="94">
        <f t="shared" si="0"/>
        <v>35490</v>
      </c>
      <c r="D16" s="75" t="s">
        <v>13</v>
      </c>
      <c r="E16" s="78">
        <v>5346</v>
      </c>
      <c r="F16" s="78">
        <v>5351</v>
      </c>
      <c r="G16" s="78">
        <v>10697</v>
      </c>
    </row>
    <row r="17" spans="1:7" x14ac:dyDescent="0.2">
      <c r="A17" s="75">
        <v>1997</v>
      </c>
      <c r="B17" s="75">
        <v>4</v>
      </c>
      <c r="C17" s="94">
        <f t="shared" si="0"/>
        <v>35521</v>
      </c>
      <c r="D17" s="75" t="s">
        <v>13</v>
      </c>
      <c r="E17" s="78">
        <v>4907</v>
      </c>
      <c r="F17" s="78">
        <v>4790</v>
      </c>
      <c r="G17" s="78">
        <v>9697</v>
      </c>
    </row>
    <row r="18" spans="1:7" x14ac:dyDescent="0.2">
      <c r="A18" s="75">
        <v>1997</v>
      </c>
      <c r="B18" s="75">
        <v>5</v>
      </c>
      <c r="C18" s="94">
        <f t="shared" si="0"/>
        <v>35551</v>
      </c>
      <c r="D18" s="75" t="s">
        <v>13</v>
      </c>
      <c r="E18" s="78">
        <v>5439</v>
      </c>
      <c r="F18" s="78">
        <v>5389</v>
      </c>
      <c r="G18" s="78">
        <v>10828</v>
      </c>
    </row>
    <row r="19" spans="1:7" x14ac:dyDescent="0.2">
      <c r="A19" s="75">
        <v>1997</v>
      </c>
      <c r="B19" s="75">
        <v>6</v>
      </c>
      <c r="C19" s="94">
        <f t="shared" si="0"/>
        <v>35582</v>
      </c>
      <c r="D19" s="75" t="s">
        <v>13</v>
      </c>
      <c r="E19" s="78">
        <v>5925</v>
      </c>
      <c r="F19" s="78">
        <v>6070</v>
      </c>
      <c r="G19" s="78">
        <v>11995</v>
      </c>
    </row>
    <row r="20" spans="1:7" x14ac:dyDescent="0.2">
      <c r="A20" s="75">
        <v>1997</v>
      </c>
      <c r="B20" s="75">
        <v>7</v>
      </c>
      <c r="C20" s="94">
        <f t="shared" si="0"/>
        <v>35612</v>
      </c>
      <c r="D20" s="75" t="s">
        <v>13</v>
      </c>
      <c r="E20" s="78">
        <v>6441</v>
      </c>
      <c r="F20" s="78">
        <v>6358</v>
      </c>
      <c r="G20" s="78">
        <v>12799</v>
      </c>
    </row>
    <row r="21" spans="1:7" x14ac:dyDescent="0.2">
      <c r="A21" s="75">
        <v>1997</v>
      </c>
      <c r="B21" s="75">
        <v>8</v>
      </c>
      <c r="C21" s="94">
        <f t="shared" si="0"/>
        <v>35643</v>
      </c>
      <c r="D21" s="75" t="s">
        <v>13</v>
      </c>
      <c r="E21" s="78">
        <v>6666</v>
      </c>
      <c r="F21" s="78">
        <v>6627</v>
      </c>
      <c r="G21" s="78">
        <v>13293</v>
      </c>
    </row>
    <row r="22" spans="1:7" x14ac:dyDescent="0.2">
      <c r="A22" s="75">
        <v>1997</v>
      </c>
      <c r="B22" s="75">
        <v>9</v>
      </c>
      <c r="C22" s="94">
        <f t="shared" si="0"/>
        <v>35674</v>
      </c>
      <c r="D22" s="75" t="s">
        <v>13</v>
      </c>
      <c r="E22" s="78">
        <v>5378</v>
      </c>
      <c r="F22" s="78">
        <v>5378</v>
      </c>
      <c r="G22" s="78">
        <v>10756</v>
      </c>
    </row>
    <row r="23" spans="1:7" x14ac:dyDescent="0.2">
      <c r="A23" s="75">
        <v>1997</v>
      </c>
      <c r="B23" s="75">
        <v>10</v>
      </c>
      <c r="C23" s="94">
        <f t="shared" si="0"/>
        <v>35704</v>
      </c>
      <c r="D23" s="75" t="s">
        <v>13</v>
      </c>
      <c r="E23" s="78">
        <v>6247</v>
      </c>
      <c r="F23" s="78">
        <v>5854</v>
      </c>
      <c r="G23" s="78">
        <v>12101</v>
      </c>
    </row>
    <row r="24" spans="1:7" x14ac:dyDescent="0.2">
      <c r="A24" s="75">
        <v>1997</v>
      </c>
      <c r="B24" s="75">
        <v>11</v>
      </c>
      <c r="C24" s="94">
        <f t="shared" si="0"/>
        <v>35735</v>
      </c>
      <c r="D24" s="75" t="s">
        <v>13</v>
      </c>
      <c r="E24" s="78">
        <v>5183</v>
      </c>
      <c r="F24" s="78">
        <v>5051</v>
      </c>
      <c r="G24" s="78">
        <v>10234</v>
      </c>
    </row>
    <row r="25" spans="1:7" x14ac:dyDescent="0.2">
      <c r="A25" s="75">
        <v>1997</v>
      </c>
      <c r="B25" s="75">
        <v>12</v>
      </c>
      <c r="C25" s="94">
        <f t="shared" si="0"/>
        <v>35765</v>
      </c>
      <c r="D25" s="75" t="s">
        <v>13</v>
      </c>
      <c r="E25" s="78">
        <v>6165</v>
      </c>
      <c r="F25" s="78">
        <v>6500</v>
      </c>
      <c r="G25" s="78">
        <v>12665</v>
      </c>
    </row>
    <row r="26" spans="1:7" x14ac:dyDescent="0.2">
      <c r="A26" s="75">
        <v>1998</v>
      </c>
      <c r="B26" s="75">
        <v>1</v>
      </c>
      <c r="C26" s="94">
        <f t="shared" si="0"/>
        <v>35796</v>
      </c>
      <c r="D26" s="75" t="s">
        <v>13</v>
      </c>
      <c r="E26" s="78">
        <v>5055</v>
      </c>
      <c r="F26" s="78">
        <v>4527</v>
      </c>
      <c r="G26" s="78">
        <v>9582</v>
      </c>
    </row>
    <row r="27" spans="1:7" x14ac:dyDescent="0.2">
      <c r="A27" s="75">
        <v>1998</v>
      </c>
      <c r="B27" s="75">
        <v>2</v>
      </c>
      <c r="C27" s="94">
        <f t="shared" si="0"/>
        <v>35827</v>
      </c>
      <c r="D27" s="75" t="s">
        <v>13</v>
      </c>
      <c r="E27" s="78">
        <v>4427</v>
      </c>
      <c r="F27" s="78">
        <v>4229</v>
      </c>
      <c r="G27" s="78">
        <v>8656</v>
      </c>
    </row>
    <row r="28" spans="1:7" x14ac:dyDescent="0.2">
      <c r="A28" s="75">
        <v>1998</v>
      </c>
      <c r="B28" s="75">
        <v>3</v>
      </c>
      <c r="C28" s="94">
        <f t="shared" si="0"/>
        <v>35855</v>
      </c>
      <c r="D28" s="75" t="s">
        <v>13</v>
      </c>
      <c r="E28" s="78">
        <v>5600</v>
      </c>
      <c r="F28" s="78">
        <v>5758</v>
      </c>
      <c r="G28" s="78">
        <v>11358</v>
      </c>
    </row>
    <row r="29" spans="1:7" x14ac:dyDescent="0.2">
      <c r="A29" s="75">
        <v>1998</v>
      </c>
      <c r="B29" s="75">
        <v>4</v>
      </c>
      <c r="C29" s="94">
        <f t="shared" si="0"/>
        <v>35886</v>
      </c>
      <c r="D29" s="75" t="s">
        <v>13</v>
      </c>
      <c r="E29" s="78">
        <v>5068</v>
      </c>
      <c r="F29" s="78">
        <v>5101</v>
      </c>
      <c r="G29" s="78">
        <v>10169</v>
      </c>
    </row>
    <row r="30" spans="1:7" x14ac:dyDescent="0.2">
      <c r="A30" s="75">
        <v>1998</v>
      </c>
      <c r="B30" s="75">
        <v>5</v>
      </c>
      <c r="C30" s="94">
        <f t="shared" si="0"/>
        <v>35916</v>
      </c>
      <c r="D30" s="75" t="s">
        <v>13</v>
      </c>
      <c r="E30" s="78">
        <v>5102</v>
      </c>
      <c r="F30" s="78">
        <v>5280</v>
      </c>
      <c r="G30" s="78">
        <v>10382</v>
      </c>
    </row>
    <row r="31" spans="1:7" x14ac:dyDescent="0.2">
      <c r="A31" s="75">
        <v>1998</v>
      </c>
      <c r="B31" s="75">
        <v>6</v>
      </c>
      <c r="C31" s="94">
        <f t="shared" si="0"/>
        <v>35947</v>
      </c>
      <c r="D31" s="75" t="s">
        <v>13</v>
      </c>
      <c r="E31" s="78">
        <v>6171</v>
      </c>
      <c r="F31" s="78">
        <v>6344</v>
      </c>
      <c r="G31" s="78">
        <v>12515</v>
      </c>
    </row>
    <row r="32" spans="1:7" x14ac:dyDescent="0.2">
      <c r="A32" s="75">
        <v>1998</v>
      </c>
      <c r="B32" s="75">
        <v>7</v>
      </c>
      <c r="C32" s="94">
        <f t="shared" si="0"/>
        <v>35977</v>
      </c>
      <c r="D32" s="75" t="s">
        <v>13</v>
      </c>
      <c r="E32" s="78">
        <v>6871</v>
      </c>
      <c r="F32" s="78">
        <v>7129</v>
      </c>
      <c r="G32" s="78">
        <v>14000</v>
      </c>
    </row>
    <row r="33" spans="1:7" x14ac:dyDescent="0.2">
      <c r="A33" s="75">
        <v>1998</v>
      </c>
      <c r="B33" s="75">
        <v>8</v>
      </c>
      <c r="C33" s="94">
        <f t="shared" si="0"/>
        <v>36008</v>
      </c>
      <c r="D33" s="75" t="s">
        <v>13</v>
      </c>
      <c r="E33" s="78">
        <v>7148</v>
      </c>
      <c r="F33" s="78">
        <v>6967</v>
      </c>
      <c r="G33" s="78">
        <v>14115</v>
      </c>
    </row>
    <row r="34" spans="1:7" x14ac:dyDescent="0.2">
      <c r="A34" s="75">
        <v>1998</v>
      </c>
      <c r="B34" s="75">
        <v>9</v>
      </c>
      <c r="C34" s="94">
        <f t="shared" si="0"/>
        <v>36039</v>
      </c>
      <c r="D34" s="75" t="s">
        <v>13</v>
      </c>
      <c r="E34" s="78">
        <v>6737</v>
      </c>
      <c r="F34" s="78">
        <v>6031</v>
      </c>
      <c r="G34" s="78">
        <v>12768</v>
      </c>
    </row>
    <row r="35" spans="1:7" x14ac:dyDescent="0.2">
      <c r="A35" s="75">
        <v>1998</v>
      </c>
      <c r="B35" s="75">
        <v>10</v>
      </c>
      <c r="C35" s="94">
        <f t="shared" si="0"/>
        <v>36069</v>
      </c>
      <c r="D35" s="75" t="s">
        <v>13</v>
      </c>
      <c r="E35" s="78">
        <v>6214</v>
      </c>
      <c r="F35" s="78">
        <v>5904</v>
      </c>
      <c r="G35" s="78">
        <v>12118</v>
      </c>
    </row>
    <row r="36" spans="1:7" x14ac:dyDescent="0.2">
      <c r="A36" s="75">
        <v>1998</v>
      </c>
      <c r="B36" s="75">
        <v>11</v>
      </c>
      <c r="C36" s="94">
        <f t="shared" si="0"/>
        <v>36100</v>
      </c>
      <c r="D36" s="75" t="s">
        <v>13</v>
      </c>
      <c r="E36" s="78">
        <v>5586</v>
      </c>
      <c r="F36" s="78">
        <v>5642</v>
      </c>
      <c r="G36" s="78">
        <v>11228</v>
      </c>
    </row>
    <row r="37" spans="1:7" x14ac:dyDescent="0.2">
      <c r="A37" s="75">
        <v>1998</v>
      </c>
      <c r="B37" s="75">
        <v>12</v>
      </c>
      <c r="C37" s="94">
        <f t="shared" si="0"/>
        <v>36130</v>
      </c>
      <c r="D37" s="75" t="s">
        <v>13</v>
      </c>
      <c r="E37" s="78">
        <v>6431</v>
      </c>
      <c r="F37" s="78">
        <v>6580</v>
      </c>
      <c r="G37" s="78">
        <v>13011</v>
      </c>
    </row>
    <row r="38" spans="1:7" x14ac:dyDescent="0.2">
      <c r="A38" s="75">
        <v>1999</v>
      </c>
      <c r="B38" s="75">
        <v>1</v>
      </c>
      <c r="C38" s="94">
        <f t="shared" si="0"/>
        <v>36161</v>
      </c>
      <c r="D38" s="75" t="s">
        <v>13</v>
      </c>
      <c r="E38" s="78">
        <v>5060</v>
      </c>
      <c r="F38" s="78">
        <v>4744</v>
      </c>
      <c r="G38" s="78">
        <v>9804</v>
      </c>
    </row>
    <row r="39" spans="1:7" x14ac:dyDescent="0.2">
      <c r="A39" s="75">
        <v>1999</v>
      </c>
      <c r="B39" s="75">
        <v>2</v>
      </c>
      <c r="C39" s="94">
        <f t="shared" si="0"/>
        <v>36192</v>
      </c>
      <c r="D39" s="75" t="s">
        <v>13</v>
      </c>
      <c r="E39" s="78">
        <v>4546</v>
      </c>
      <c r="F39" s="78">
        <v>4421</v>
      </c>
      <c r="G39" s="78">
        <v>8967</v>
      </c>
    </row>
    <row r="40" spans="1:7" x14ac:dyDescent="0.2">
      <c r="A40" s="75">
        <v>1999</v>
      </c>
      <c r="B40" s="75">
        <v>3</v>
      </c>
      <c r="C40" s="94">
        <f t="shared" si="0"/>
        <v>36220</v>
      </c>
      <c r="D40" s="75" t="s">
        <v>13</v>
      </c>
      <c r="E40" s="78">
        <v>5788</v>
      </c>
      <c r="F40" s="78">
        <v>5447</v>
      </c>
      <c r="G40" s="78">
        <v>11235</v>
      </c>
    </row>
    <row r="41" spans="1:7" x14ac:dyDescent="0.2">
      <c r="A41" s="75">
        <v>1999</v>
      </c>
      <c r="B41" s="75">
        <v>4</v>
      </c>
      <c r="C41" s="94">
        <f t="shared" si="0"/>
        <v>36251</v>
      </c>
      <c r="D41" s="75" t="s">
        <v>13</v>
      </c>
      <c r="E41" s="78">
        <v>5163</v>
      </c>
      <c r="F41" s="78">
        <v>5635</v>
      </c>
      <c r="G41" s="78">
        <v>10798</v>
      </c>
    </row>
    <row r="42" spans="1:7" x14ac:dyDescent="0.2">
      <c r="A42" s="75">
        <v>1999</v>
      </c>
      <c r="B42" s="75">
        <v>5</v>
      </c>
      <c r="C42" s="94">
        <f t="shared" si="0"/>
        <v>36281</v>
      </c>
      <c r="D42" s="75" t="s">
        <v>13</v>
      </c>
      <c r="E42" s="78">
        <v>5429</v>
      </c>
      <c r="F42" s="78">
        <v>5434</v>
      </c>
      <c r="G42" s="78">
        <v>10863</v>
      </c>
    </row>
    <row r="43" spans="1:7" x14ac:dyDescent="0.2">
      <c r="A43" s="75">
        <v>1999</v>
      </c>
      <c r="B43" s="75">
        <v>6</v>
      </c>
      <c r="C43" s="94">
        <f t="shared" si="0"/>
        <v>36312</v>
      </c>
      <c r="D43" s="75" t="s">
        <v>13</v>
      </c>
      <c r="E43" s="78">
        <v>6285</v>
      </c>
      <c r="F43" s="78">
        <v>6302</v>
      </c>
      <c r="G43" s="78">
        <v>12587</v>
      </c>
    </row>
    <row r="44" spans="1:7" x14ac:dyDescent="0.2">
      <c r="A44" s="75">
        <v>1999</v>
      </c>
      <c r="B44" s="75">
        <v>7</v>
      </c>
      <c r="C44" s="94">
        <f t="shared" si="0"/>
        <v>36342</v>
      </c>
      <c r="D44" s="75" t="s">
        <v>13</v>
      </c>
      <c r="E44" s="78">
        <v>6724</v>
      </c>
      <c r="F44" s="78">
        <v>6302</v>
      </c>
      <c r="G44" s="78">
        <v>13026</v>
      </c>
    </row>
    <row r="45" spans="1:7" x14ac:dyDescent="0.2">
      <c r="A45" s="75">
        <v>1999</v>
      </c>
      <c r="B45" s="75">
        <v>8</v>
      </c>
      <c r="C45" s="94">
        <f t="shared" si="0"/>
        <v>36373</v>
      </c>
      <c r="D45" s="75" t="s">
        <v>13</v>
      </c>
      <c r="E45" s="78">
        <v>6278</v>
      </c>
      <c r="F45" s="78">
        <v>6248</v>
      </c>
      <c r="G45" s="78">
        <v>12526</v>
      </c>
    </row>
    <row r="46" spans="1:7" x14ac:dyDescent="0.2">
      <c r="A46" s="75">
        <v>1999</v>
      </c>
      <c r="B46" s="75">
        <v>9</v>
      </c>
      <c r="C46" s="94">
        <f t="shared" si="0"/>
        <v>36404</v>
      </c>
      <c r="D46" s="75" t="s">
        <v>13</v>
      </c>
      <c r="E46" s="78">
        <v>6237</v>
      </c>
      <c r="F46" s="78">
        <v>6114</v>
      </c>
      <c r="G46" s="78">
        <v>12351</v>
      </c>
    </row>
    <row r="47" spans="1:7" x14ac:dyDescent="0.2">
      <c r="A47" s="75">
        <v>1999</v>
      </c>
      <c r="B47" s="75">
        <v>10</v>
      </c>
      <c r="C47" s="94">
        <f t="shared" si="0"/>
        <v>36434</v>
      </c>
      <c r="D47" s="75" t="s">
        <v>13</v>
      </c>
      <c r="E47" s="78">
        <v>6292</v>
      </c>
      <c r="F47" s="78">
        <v>6114</v>
      </c>
      <c r="G47" s="78">
        <v>12406</v>
      </c>
    </row>
    <row r="48" spans="1:7" x14ac:dyDescent="0.2">
      <c r="A48" s="75">
        <v>1999</v>
      </c>
      <c r="B48" s="75">
        <v>11</v>
      </c>
      <c r="C48" s="94">
        <f t="shared" si="0"/>
        <v>36465</v>
      </c>
      <c r="D48" s="75" t="s">
        <v>13</v>
      </c>
      <c r="E48" s="78">
        <v>5800</v>
      </c>
      <c r="F48" s="78">
        <v>5640</v>
      </c>
      <c r="G48" s="78">
        <v>11440</v>
      </c>
    </row>
    <row r="49" spans="1:7" x14ac:dyDescent="0.2">
      <c r="A49" s="75">
        <v>1999</v>
      </c>
      <c r="B49" s="75">
        <v>12</v>
      </c>
      <c r="C49" s="94">
        <f t="shared" si="0"/>
        <v>36495</v>
      </c>
      <c r="D49" s="75" t="s">
        <v>13</v>
      </c>
      <c r="E49" s="78">
        <v>6708</v>
      </c>
      <c r="F49" s="78">
        <v>6114</v>
      </c>
      <c r="G49" s="78">
        <v>12822</v>
      </c>
    </row>
    <row r="50" spans="1:7" x14ac:dyDescent="0.2">
      <c r="A50" s="75">
        <v>2000</v>
      </c>
      <c r="B50" s="75">
        <v>1</v>
      </c>
      <c r="C50" s="94">
        <f t="shared" si="0"/>
        <v>36526</v>
      </c>
      <c r="D50" s="75" t="s">
        <v>13</v>
      </c>
      <c r="E50" s="78">
        <v>4815</v>
      </c>
      <c r="F50" s="78">
        <v>4489</v>
      </c>
      <c r="G50" s="78">
        <v>9304</v>
      </c>
    </row>
    <row r="51" spans="1:7" x14ac:dyDescent="0.2">
      <c r="A51" s="75">
        <v>2000</v>
      </c>
      <c r="B51" s="75">
        <v>2</v>
      </c>
      <c r="C51" s="94">
        <f t="shared" si="0"/>
        <v>36557</v>
      </c>
      <c r="D51" s="75" t="s">
        <v>13</v>
      </c>
      <c r="E51" s="78">
        <v>4493</v>
      </c>
      <c r="F51" s="78">
        <v>4441</v>
      </c>
      <c r="G51" s="78">
        <v>8934</v>
      </c>
    </row>
    <row r="52" spans="1:7" x14ac:dyDescent="0.2">
      <c r="A52" s="75">
        <v>2000</v>
      </c>
      <c r="B52" s="75">
        <v>3</v>
      </c>
      <c r="C52" s="94">
        <f t="shared" si="0"/>
        <v>36586</v>
      </c>
      <c r="D52" s="75" t="s">
        <v>13</v>
      </c>
      <c r="E52" s="78">
        <v>6074</v>
      </c>
      <c r="F52" s="78">
        <v>6077</v>
      </c>
      <c r="G52" s="78">
        <v>12151</v>
      </c>
    </row>
    <row r="53" spans="1:7" x14ac:dyDescent="0.2">
      <c r="A53" s="75">
        <v>2000</v>
      </c>
      <c r="B53" s="75">
        <v>4</v>
      </c>
      <c r="C53" s="94">
        <f t="shared" si="0"/>
        <v>36617</v>
      </c>
      <c r="D53" s="75" t="s">
        <v>13</v>
      </c>
      <c r="E53" s="78">
        <v>5555</v>
      </c>
      <c r="F53" s="78">
        <v>5465</v>
      </c>
      <c r="G53" s="78">
        <v>11020</v>
      </c>
    </row>
    <row r="54" spans="1:7" x14ac:dyDescent="0.2">
      <c r="A54" s="75">
        <v>2000</v>
      </c>
      <c r="B54" s="75">
        <v>5</v>
      </c>
      <c r="C54" s="94">
        <f t="shared" si="0"/>
        <v>36647</v>
      </c>
      <c r="D54" s="75" t="s">
        <v>13</v>
      </c>
      <c r="E54" s="78">
        <v>5616</v>
      </c>
      <c r="F54" s="78">
        <v>5996</v>
      </c>
      <c r="G54" s="78">
        <v>11612</v>
      </c>
    </row>
    <row r="55" spans="1:7" x14ac:dyDescent="0.2">
      <c r="A55" s="75">
        <v>2000</v>
      </c>
      <c r="B55" s="75">
        <v>6</v>
      </c>
      <c r="C55" s="94">
        <f t="shared" si="0"/>
        <v>36678</v>
      </c>
      <c r="D55" s="75" t="s">
        <v>13</v>
      </c>
      <c r="E55" s="78">
        <v>6395</v>
      </c>
      <c r="F55" s="78">
        <v>6311</v>
      </c>
      <c r="G55" s="78">
        <v>12706</v>
      </c>
    </row>
    <row r="56" spans="1:7" x14ac:dyDescent="0.2">
      <c r="A56" s="75">
        <v>2000</v>
      </c>
      <c r="B56" s="75">
        <v>7</v>
      </c>
      <c r="C56" s="94">
        <f t="shared" si="0"/>
        <v>36708</v>
      </c>
      <c r="D56" s="75" t="s">
        <v>13</v>
      </c>
      <c r="E56" s="78">
        <v>6615</v>
      </c>
      <c r="F56" s="78">
        <v>6296</v>
      </c>
      <c r="G56" s="78">
        <v>12911</v>
      </c>
    </row>
    <row r="57" spans="1:7" x14ac:dyDescent="0.2">
      <c r="A57" s="75">
        <v>2000</v>
      </c>
      <c r="B57" s="75">
        <v>8</v>
      </c>
      <c r="C57" s="94">
        <f t="shared" si="0"/>
        <v>36739</v>
      </c>
      <c r="D57" s="75" t="s">
        <v>13</v>
      </c>
      <c r="E57" s="78">
        <v>6603</v>
      </c>
      <c r="F57" s="78">
        <v>6507</v>
      </c>
      <c r="G57" s="78">
        <v>13110</v>
      </c>
    </row>
    <row r="58" spans="1:7" x14ac:dyDescent="0.2">
      <c r="A58" s="75">
        <v>2000</v>
      </c>
      <c r="B58" s="75">
        <v>9</v>
      </c>
      <c r="C58" s="94">
        <f t="shared" si="0"/>
        <v>36770</v>
      </c>
      <c r="D58" s="75" t="s">
        <v>13</v>
      </c>
      <c r="E58" s="78">
        <v>5483</v>
      </c>
      <c r="F58" s="78">
        <v>5323</v>
      </c>
      <c r="G58" s="78">
        <v>10806</v>
      </c>
    </row>
    <row r="59" spans="1:7" x14ac:dyDescent="0.2">
      <c r="A59" s="75">
        <v>2000</v>
      </c>
      <c r="B59" s="75">
        <v>10</v>
      </c>
      <c r="C59" s="94">
        <f t="shared" si="0"/>
        <v>36800</v>
      </c>
      <c r="D59" s="75" t="s">
        <v>13</v>
      </c>
      <c r="E59" s="78">
        <v>6693</v>
      </c>
      <c r="F59" s="78">
        <v>6403</v>
      </c>
      <c r="G59" s="78">
        <v>13096</v>
      </c>
    </row>
    <row r="60" spans="1:7" x14ac:dyDescent="0.2">
      <c r="A60" s="75">
        <v>2000</v>
      </c>
      <c r="B60" s="75">
        <v>11</v>
      </c>
      <c r="C60" s="94">
        <f t="shared" si="0"/>
        <v>36831</v>
      </c>
      <c r="D60" s="75" t="s">
        <v>13</v>
      </c>
      <c r="E60" s="78">
        <v>6057</v>
      </c>
      <c r="F60" s="78">
        <v>5831</v>
      </c>
      <c r="G60" s="78">
        <v>11888</v>
      </c>
    </row>
    <row r="61" spans="1:7" x14ac:dyDescent="0.2">
      <c r="A61" s="75">
        <v>2000</v>
      </c>
      <c r="B61" s="75">
        <v>12</v>
      </c>
      <c r="C61" s="94">
        <f t="shared" si="0"/>
        <v>36861</v>
      </c>
      <c r="D61" s="75" t="s">
        <v>13</v>
      </c>
      <c r="E61" s="78">
        <v>5923</v>
      </c>
      <c r="F61" s="78">
        <v>6213</v>
      </c>
      <c r="G61" s="78">
        <v>12136</v>
      </c>
    </row>
    <row r="62" spans="1:7" x14ac:dyDescent="0.2">
      <c r="A62" s="75">
        <v>2001</v>
      </c>
      <c r="B62" s="75">
        <v>1</v>
      </c>
      <c r="C62" s="94">
        <f t="shared" si="0"/>
        <v>36892</v>
      </c>
      <c r="D62" s="75" t="s">
        <v>13</v>
      </c>
      <c r="E62" s="78">
        <v>5483</v>
      </c>
      <c r="F62" s="78">
        <v>5323</v>
      </c>
      <c r="G62" s="78">
        <v>10806</v>
      </c>
    </row>
    <row r="63" spans="1:7" x14ac:dyDescent="0.2">
      <c r="A63" s="75">
        <v>2001</v>
      </c>
      <c r="B63" s="75">
        <v>2</v>
      </c>
      <c r="C63" s="94">
        <f t="shared" si="0"/>
        <v>36923</v>
      </c>
      <c r="D63" s="75" t="s">
        <v>13</v>
      </c>
      <c r="E63" s="78">
        <v>4033</v>
      </c>
      <c r="F63" s="78">
        <v>4004</v>
      </c>
      <c r="G63" s="78">
        <v>8037</v>
      </c>
    </row>
    <row r="64" spans="1:7" x14ac:dyDescent="0.2">
      <c r="A64" s="75">
        <v>2001</v>
      </c>
      <c r="B64" s="75">
        <v>3</v>
      </c>
      <c r="C64" s="94">
        <f t="shared" si="0"/>
        <v>36951</v>
      </c>
      <c r="D64" s="75" t="s">
        <v>13</v>
      </c>
      <c r="E64" s="78">
        <v>5680</v>
      </c>
      <c r="F64" s="78">
        <v>5418</v>
      </c>
      <c r="G64" s="78">
        <v>11098</v>
      </c>
    </row>
    <row r="65" spans="1:7" x14ac:dyDescent="0.2">
      <c r="A65" s="75">
        <v>2001</v>
      </c>
      <c r="B65" s="75">
        <v>4</v>
      </c>
      <c r="C65" s="94">
        <f t="shared" si="0"/>
        <v>36982</v>
      </c>
      <c r="D65" s="75" t="s">
        <v>13</v>
      </c>
      <c r="E65" s="78">
        <v>5022</v>
      </c>
      <c r="F65" s="78">
        <v>5044</v>
      </c>
      <c r="G65" s="78">
        <v>10066</v>
      </c>
    </row>
    <row r="66" spans="1:7" x14ac:dyDescent="0.2">
      <c r="A66" s="75">
        <v>2001</v>
      </c>
      <c r="B66" s="75">
        <v>5</v>
      </c>
      <c r="C66" s="94">
        <f t="shared" si="0"/>
        <v>37012</v>
      </c>
      <c r="D66" s="75" t="s">
        <v>13</v>
      </c>
      <c r="E66" s="79">
        <v>6145</v>
      </c>
      <c r="F66" s="79">
        <v>6114</v>
      </c>
      <c r="G66" s="79">
        <v>12259</v>
      </c>
    </row>
    <row r="67" spans="1:7" x14ac:dyDescent="0.2">
      <c r="A67" s="75">
        <v>2001</v>
      </c>
      <c r="B67" s="75">
        <v>6</v>
      </c>
      <c r="C67" s="94">
        <f t="shared" ref="C67:C130" si="1">DATE(A67,B67,1)</f>
        <v>37043</v>
      </c>
      <c r="D67" s="75" t="s">
        <v>13</v>
      </c>
      <c r="E67" s="79">
        <v>6461</v>
      </c>
      <c r="F67" s="79">
        <v>6614</v>
      </c>
      <c r="G67" s="79">
        <v>13075</v>
      </c>
    </row>
    <row r="68" spans="1:7" x14ac:dyDescent="0.2">
      <c r="A68" s="75">
        <v>2001</v>
      </c>
      <c r="B68" s="75">
        <v>7</v>
      </c>
      <c r="C68" s="94">
        <f t="shared" si="1"/>
        <v>37073</v>
      </c>
      <c r="D68" s="75" t="s">
        <v>13</v>
      </c>
      <c r="E68" s="79">
        <v>6550</v>
      </c>
      <c r="F68" s="79">
        <v>6376</v>
      </c>
      <c r="G68" s="79">
        <v>12926</v>
      </c>
    </row>
    <row r="69" spans="1:7" x14ac:dyDescent="0.2">
      <c r="A69" s="75">
        <v>2001</v>
      </c>
      <c r="B69" s="75">
        <v>8</v>
      </c>
      <c r="C69" s="94">
        <f t="shared" si="1"/>
        <v>37104</v>
      </c>
      <c r="D69" s="75" t="s">
        <v>13</v>
      </c>
      <c r="E69" s="79">
        <v>6943</v>
      </c>
      <c r="F69" s="79">
        <v>6861</v>
      </c>
      <c r="G69" s="79">
        <v>13804</v>
      </c>
    </row>
    <row r="70" spans="1:7" x14ac:dyDescent="0.2">
      <c r="A70" s="75">
        <v>2001</v>
      </c>
      <c r="B70" s="75">
        <v>9</v>
      </c>
      <c r="C70" s="94">
        <f t="shared" si="1"/>
        <v>37135</v>
      </c>
      <c r="D70" s="75" t="s">
        <v>13</v>
      </c>
      <c r="E70" s="79">
        <v>3957</v>
      </c>
      <c r="F70" s="79">
        <v>3686</v>
      </c>
      <c r="G70" s="79">
        <v>7643</v>
      </c>
    </row>
    <row r="71" spans="1:7" x14ac:dyDescent="0.2">
      <c r="A71" s="75">
        <v>2001</v>
      </c>
      <c r="B71" s="75">
        <v>10</v>
      </c>
      <c r="C71" s="94">
        <f t="shared" si="1"/>
        <v>37165</v>
      </c>
      <c r="D71" s="75" t="s">
        <v>13</v>
      </c>
      <c r="E71" s="79">
        <v>5091</v>
      </c>
      <c r="F71" s="79">
        <v>4762</v>
      </c>
      <c r="G71" s="79">
        <v>9853</v>
      </c>
    </row>
    <row r="72" spans="1:7" x14ac:dyDescent="0.2">
      <c r="A72" s="75">
        <v>2001</v>
      </c>
      <c r="B72" s="75">
        <v>11</v>
      </c>
      <c r="C72" s="94">
        <f t="shared" si="1"/>
        <v>37196</v>
      </c>
      <c r="D72" s="75" t="s">
        <v>13</v>
      </c>
      <c r="E72" s="79">
        <v>4556</v>
      </c>
      <c r="F72" s="79">
        <v>4350</v>
      </c>
      <c r="G72" s="79">
        <v>8906</v>
      </c>
    </row>
    <row r="73" spans="1:7" x14ac:dyDescent="0.2">
      <c r="A73" s="75">
        <v>2001</v>
      </c>
      <c r="B73" s="75">
        <v>12</v>
      </c>
      <c r="C73" s="94">
        <f t="shared" si="1"/>
        <v>37226</v>
      </c>
      <c r="D73" s="75" t="s">
        <v>13</v>
      </c>
      <c r="E73" s="79">
        <v>4955</v>
      </c>
      <c r="F73" s="79">
        <v>5123</v>
      </c>
      <c r="G73" s="79">
        <v>10078</v>
      </c>
    </row>
    <row r="74" spans="1:7" x14ac:dyDescent="0.2">
      <c r="A74" s="75">
        <v>2002</v>
      </c>
      <c r="B74" s="75">
        <v>1</v>
      </c>
      <c r="C74" s="94">
        <f t="shared" si="1"/>
        <v>37257</v>
      </c>
      <c r="D74" s="75" t="s">
        <v>13</v>
      </c>
      <c r="E74" s="79">
        <v>4403</v>
      </c>
      <c r="F74" s="79">
        <v>4040</v>
      </c>
      <c r="G74" s="79">
        <v>8443</v>
      </c>
    </row>
    <row r="75" spans="1:7" x14ac:dyDescent="0.2">
      <c r="A75" s="75">
        <v>2002</v>
      </c>
      <c r="B75" s="75">
        <v>2</v>
      </c>
      <c r="C75" s="94">
        <f t="shared" si="1"/>
        <v>37288</v>
      </c>
      <c r="D75" s="75" t="s">
        <v>13</v>
      </c>
      <c r="E75" s="79">
        <v>4456</v>
      </c>
      <c r="F75" s="79">
        <v>4196</v>
      </c>
      <c r="G75" s="79">
        <v>8652</v>
      </c>
    </row>
    <row r="76" spans="1:7" x14ac:dyDescent="0.2">
      <c r="A76" s="75">
        <v>2002</v>
      </c>
      <c r="B76" s="75">
        <v>3</v>
      </c>
      <c r="C76" s="94">
        <f t="shared" si="1"/>
        <v>37316</v>
      </c>
      <c r="D76" s="75" t="s">
        <v>13</v>
      </c>
      <c r="E76" s="79">
        <v>4872</v>
      </c>
      <c r="F76" s="79">
        <v>4783</v>
      </c>
      <c r="G76" s="79">
        <v>9655</v>
      </c>
    </row>
    <row r="77" spans="1:7" x14ac:dyDescent="0.2">
      <c r="A77" s="75">
        <v>2002</v>
      </c>
      <c r="B77" s="75">
        <v>4</v>
      </c>
      <c r="C77" s="94">
        <f t="shared" si="1"/>
        <v>37347</v>
      </c>
      <c r="D77" s="75" t="s">
        <v>13</v>
      </c>
      <c r="E77" s="79">
        <v>4527</v>
      </c>
      <c r="F77" s="79">
        <v>4416</v>
      </c>
      <c r="G77" s="79">
        <v>8943</v>
      </c>
    </row>
    <row r="78" spans="1:7" x14ac:dyDescent="0.2">
      <c r="A78" s="75">
        <v>2002</v>
      </c>
      <c r="B78" s="75">
        <v>5</v>
      </c>
      <c r="C78" s="94">
        <f t="shared" si="1"/>
        <v>37377</v>
      </c>
      <c r="D78" s="75" t="s">
        <v>13</v>
      </c>
      <c r="E78" s="79">
        <v>4627</v>
      </c>
      <c r="F78" s="79">
        <v>4745</v>
      </c>
      <c r="G78" s="79">
        <v>9372</v>
      </c>
    </row>
    <row r="79" spans="1:7" x14ac:dyDescent="0.2">
      <c r="A79" s="75">
        <v>2002</v>
      </c>
      <c r="B79" s="75">
        <v>6</v>
      </c>
      <c r="C79" s="94">
        <f t="shared" si="1"/>
        <v>37408</v>
      </c>
      <c r="D79" s="75" t="s">
        <v>13</v>
      </c>
      <c r="E79" s="79">
        <v>5140</v>
      </c>
      <c r="F79" s="79">
        <v>5265</v>
      </c>
      <c r="G79" s="79">
        <v>10405</v>
      </c>
    </row>
    <row r="80" spans="1:7" x14ac:dyDescent="0.2">
      <c r="A80" s="75">
        <v>2002</v>
      </c>
      <c r="B80" s="75">
        <v>7</v>
      </c>
      <c r="C80" s="94">
        <f t="shared" si="1"/>
        <v>37438</v>
      </c>
      <c r="D80" s="75" t="s">
        <v>13</v>
      </c>
      <c r="E80" s="79">
        <v>5042</v>
      </c>
      <c r="F80" s="79">
        <v>4924</v>
      </c>
      <c r="G80" s="79">
        <v>9966</v>
      </c>
    </row>
    <row r="81" spans="1:7" x14ac:dyDescent="0.2">
      <c r="A81" s="75">
        <v>2002</v>
      </c>
      <c r="B81" s="75">
        <v>8</v>
      </c>
      <c r="C81" s="94">
        <f t="shared" si="1"/>
        <v>37469</v>
      </c>
      <c r="D81" s="75" t="s">
        <v>13</v>
      </c>
      <c r="E81" s="79">
        <v>5244</v>
      </c>
      <c r="F81" s="79">
        <v>5124</v>
      </c>
      <c r="G81" s="79">
        <v>10368</v>
      </c>
    </row>
    <row r="82" spans="1:7" x14ac:dyDescent="0.2">
      <c r="A82" s="75">
        <v>2002</v>
      </c>
      <c r="B82" s="75">
        <v>9</v>
      </c>
      <c r="C82" s="94">
        <f t="shared" si="1"/>
        <v>37500</v>
      </c>
      <c r="D82" s="75" t="s">
        <v>13</v>
      </c>
      <c r="E82" s="79">
        <v>4263</v>
      </c>
      <c r="F82" s="79">
        <v>4174</v>
      </c>
      <c r="G82" s="79">
        <v>8437</v>
      </c>
    </row>
    <row r="83" spans="1:7" x14ac:dyDescent="0.2">
      <c r="A83" s="75">
        <v>2002</v>
      </c>
      <c r="B83" s="75">
        <v>10</v>
      </c>
      <c r="C83" s="94">
        <f t="shared" si="1"/>
        <v>37530</v>
      </c>
      <c r="D83" s="75" t="s">
        <v>13</v>
      </c>
      <c r="E83" s="79">
        <v>5165</v>
      </c>
      <c r="F83" s="79">
        <v>4890</v>
      </c>
      <c r="G83" s="79">
        <v>10055</v>
      </c>
    </row>
    <row r="84" spans="1:7" x14ac:dyDescent="0.2">
      <c r="A84" s="75">
        <v>2002</v>
      </c>
      <c r="B84" s="75">
        <v>11</v>
      </c>
      <c r="C84" s="94">
        <f t="shared" si="1"/>
        <v>37561</v>
      </c>
      <c r="D84" s="75" t="s">
        <v>13</v>
      </c>
      <c r="E84" s="79">
        <v>4598</v>
      </c>
      <c r="F84" s="79">
        <v>4244</v>
      </c>
      <c r="G84" s="79">
        <v>8842</v>
      </c>
    </row>
    <row r="85" spans="1:7" x14ac:dyDescent="0.2">
      <c r="A85" s="75">
        <v>2002</v>
      </c>
      <c r="B85" s="75">
        <v>12</v>
      </c>
      <c r="C85" s="94">
        <f t="shared" si="1"/>
        <v>37591</v>
      </c>
      <c r="D85" s="75" t="s">
        <v>13</v>
      </c>
      <c r="E85" s="79">
        <v>5315</v>
      </c>
      <c r="F85" s="79">
        <v>5482</v>
      </c>
      <c r="G85" s="79">
        <v>10797</v>
      </c>
    </row>
    <row r="86" spans="1:7" x14ac:dyDescent="0.2">
      <c r="A86" s="75">
        <v>2003</v>
      </c>
      <c r="B86" s="75">
        <v>1</v>
      </c>
      <c r="C86" s="94">
        <f t="shared" si="1"/>
        <v>37622</v>
      </c>
      <c r="D86" s="75" t="s">
        <v>13</v>
      </c>
      <c r="E86" s="79">
        <v>4369</v>
      </c>
      <c r="F86" s="79">
        <v>4088</v>
      </c>
      <c r="G86" s="79">
        <v>8457</v>
      </c>
    </row>
    <row r="87" spans="1:7" x14ac:dyDescent="0.2">
      <c r="A87" s="75">
        <v>2003</v>
      </c>
      <c r="B87" s="75">
        <v>2</v>
      </c>
      <c r="C87" s="94">
        <f t="shared" si="1"/>
        <v>37653</v>
      </c>
      <c r="D87" s="75" t="s">
        <v>13</v>
      </c>
      <c r="E87" s="79">
        <v>4216</v>
      </c>
      <c r="F87" s="79">
        <v>3969</v>
      </c>
      <c r="G87" s="79">
        <v>8185</v>
      </c>
    </row>
    <row r="88" spans="1:7" x14ac:dyDescent="0.2">
      <c r="A88" s="75">
        <v>2003</v>
      </c>
      <c r="B88" s="75">
        <v>3</v>
      </c>
      <c r="C88" s="94">
        <f t="shared" si="1"/>
        <v>37681</v>
      </c>
      <c r="D88" s="75" t="s">
        <v>13</v>
      </c>
      <c r="E88" s="79">
        <v>4688</v>
      </c>
      <c r="F88" s="79">
        <v>4690</v>
      </c>
      <c r="G88" s="79">
        <v>9378</v>
      </c>
    </row>
    <row r="89" spans="1:7" x14ac:dyDescent="0.2">
      <c r="A89" s="75">
        <v>2003</v>
      </c>
      <c r="B89" s="75">
        <v>4</v>
      </c>
      <c r="C89" s="94">
        <f t="shared" si="1"/>
        <v>37712</v>
      </c>
      <c r="D89" s="75" t="s">
        <v>13</v>
      </c>
      <c r="E89" s="79">
        <v>4207</v>
      </c>
      <c r="F89" s="79">
        <v>4117</v>
      </c>
      <c r="G89" s="79">
        <v>8324</v>
      </c>
    </row>
    <row r="90" spans="1:7" x14ac:dyDescent="0.2">
      <c r="A90" s="75">
        <v>2003</v>
      </c>
      <c r="B90" s="75">
        <v>5</v>
      </c>
      <c r="C90" s="94">
        <f t="shared" si="1"/>
        <v>37742</v>
      </c>
      <c r="D90" s="75" t="s">
        <v>13</v>
      </c>
      <c r="E90" s="79">
        <v>4651</v>
      </c>
      <c r="F90" s="79">
        <v>4725</v>
      </c>
      <c r="G90" s="79">
        <v>9376</v>
      </c>
    </row>
    <row r="91" spans="1:7" x14ac:dyDescent="0.2">
      <c r="A91" s="75">
        <v>2003</v>
      </c>
      <c r="B91" s="75">
        <v>6</v>
      </c>
      <c r="C91" s="94">
        <f t="shared" si="1"/>
        <v>37773</v>
      </c>
      <c r="D91" s="75" t="s">
        <v>13</v>
      </c>
      <c r="E91" s="79">
        <v>5176</v>
      </c>
      <c r="F91" s="79">
        <v>5159</v>
      </c>
      <c r="G91" s="79">
        <v>10335</v>
      </c>
    </row>
    <row r="92" spans="1:7" x14ac:dyDescent="0.2">
      <c r="A92" s="75">
        <v>2003</v>
      </c>
      <c r="B92" s="75">
        <v>7</v>
      </c>
      <c r="C92" s="94">
        <f t="shared" si="1"/>
        <v>37803</v>
      </c>
      <c r="D92" s="75" t="s">
        <v>13</v>
      </c>
      <c r="E92" s="79">
        <v>5037</v>
      </c>
      <c r="F92" s="79">
        <v>5195</v>
      </c>
      <c r="G92" s="79">
        <v>10232</v>
      </c>
    </row>
    <row r="93" spans="1:7" x14ac:dyDescent="0.2">
      <c r="A93" s="75">
        <v>2003</v>
      </c>
      <c r="B93" s="75">
        <v>8</v>
      </c>
      <c r="C93" s="94">
        <f t="shared" si="1"/>
        <v>37834</v>
      </c>
      <c r="D93" s="75" t="s">
        <v>13</v>
      </c>
      <c r="E93" s="79">
        <v>6399</v>
      </c>
      <c r="F93" s="79">
        <v>6077</v>
      </c>
      <c r="G93" s="79">
        <v>12476</v>
      </c>
    </row>
    <row r="94" spans="1:7" x14ac:dyDescent="0.2">
      <c r="A94" s="75">
        <v>2003</v>
      </c>
      <c r="B94" s="75">
        <v>9</v>
      </c>
      <c r="C94" s="94">
        <f t="shared" si="1"/>
        <v>37865</v>
      </c>
      <c r="D94" s="75" t="s">
        <v>13</v>
      </c>
      <c r="E94" s="79">
        <v>6347</v>
      </c>
      <c r="F94" s="79">
        <v>6242</v>
      </c>
      <c r="G94" s="79">
        <v>12589</v>
      </c>
    </row>
    <row r="95" spans="1:7" x14ac:dyDescent="0.2">
      <c r="A95" s="75">
        <v>2003</v>
      </c>
      <c r="B95" s="75">
        <v>10</v>
      </c>
      <c r="C95" s="94">
        <f t="shared" si="1"/>
        <v>37895</v>
      </c>
      <c r="D95" s="75" t="s">
        <v>13</v>
      </c>
      <c r="E95" s="79">
        <v>5944</v>
      </c>
      <c r="F95" s="79">
        <v>5613</v>
      </c>
      <c r="G95" s="79">
        <v>11557</v>
      </c>
    </row>
    <row r="96" spans="1:7" x14ac:dyDescent="0.2">
      <c r="A96" s="75">
        <v>2003</v>
      </c>
      <c r="B96" s="75">
        <v>11</v>
      </c>
      <c r="C96" s="94">
        <f t="shared" si="1"/>
        <v>37926</v>
      </c>
      <c r="D96" s="75" t="s">
        <v>13</v>
      </c>
      <c r="E96" s="79">
        <v>5112</v>
      </c>
      <c r="F96" s="79">
        <v>5223</v>
      </c>
      <c r="G96" s="79">
        <v>10335</v>
      </c>
    </row>
    <row r="97" spans="1:7" x14ac:dyDescent="0.2">
      <c r="A97" s="75">
        <v>2003</v>
      </c>
      <c r="B97" s="75">
        <v>12</v>
      </c>
      <c r="C97" s="94">
        <f t="shared" si="1"/>
        <v>37956</v>
      </c>
      <c r="D97" s="75" t="s">
        <v>13</v>
      </c>
      <c r="E97" s="79">
        <v>5747</v>
      </c>
      <c r="F97" s="79">
        <v>5836</v>
      </c>
      <c r="G97" s="79">
        <v>11583</v>
      </c>
    </row>
    <row r="98" spans="1:7" x14ac:dyDescent="0.2">
      <c r="A98" s="75">
        <v>2004</v>
      </c>
      <c r="B98" s="75">
        <v>1</v>
      </c>
      <c r="C98" s="94">
        <f t="shared" si="1"/>
        <v>37987</v>
      </c>
      <c r="D98" s="75" t="s">
        <v>13</v>
      </c>
      <c r="E98" s="79">
        <v>4617</v>
      </c>
      <c r="F98" s="79">
        <v>4475</v>
      </c>
      <c r="G98" s="79">
        <v>9092</v>
      </c>
    </row>
    <row r="99" spans="1:7" x14ac:dyDescent="0.2">
      <c r="A99" s="75">
        <v>2004</v>
      </c>
      <c r="B99" s="75">
        <v>2</v>
      </c>
      <c r="C99" s="94">
        <f t="shared" si="1"/>
        <v>38018</v>
      </c>
      <c r="D99" s="75" t="s">
        <v>13</v>
      </c>
      <c r="E99" s="79">
        <v>4649</v>
      </c>
      <c r="F99" s="79">
        <v>4516</v>
      </c>
      <c r="G99" s="79">
        <v>9165</v>
      </c>
    </row>
    <row r="100" spans="1:7" x14ac:dyDescent="0.2">
      <c r="A100" s="75">
        <v>2004</v>
      </c>
      <c r="B100" s="75">
        <v>3</v>
      </c>
      <c r="C100" s="94">
        <f t="shared" si="1"/>
        <v>38047</v>
      </c>
      <c r="D100" s="75" t="s">
        <v>13</v>
      </c>
      <c r="E100" s="79">
        <v>5140</v>
      </c>
      <c r="F100" s="79">
        <v>5223</v>
      </c>
      <c r="G100" s="79">
        <v>10363</v>
      </c>
    </row>
    <row r="101" spans="1:7" x14ac:dyDescent="0.2">
      <c r="A101" s="75">
        <v>2004</v>
      </c>
      <c r="B101" s="75">
        <v>4</v>
      </c>
      <c r="C101" s="94">
        <f t="shared" si="1"/>
        <v>38078</v>
      </c>
      <c r="D101" s="75" t="s">
        <v>13</v>
      </c>
      <c r="E101" s="79">
        <v>5262</v>
      </c>
      <c r="F101" s="79">
        <v>5182</v>
      </c>
      <c r="G101" s="79">
        <v>10444</v>
      </c>
    </row>
    <row r="102" spans="1:7" x14ac:dyDescent="0.2">
      <c r="A102" s="75">
        <v>2004</v>
      </c>
      <c r="B102" s="75">
        <v>5</v>
      </c>
      <c r="C102" s="94">
        <f t="shared" si="1"/>
        <v>38108</v>
      </c>
      <c r="D102" s="75" t="s">
        <v>13</v>
      </c>
      <c r="E102" s="79">
        <v>5450</v>
      </c>
      <c r="F102" s="79">
        <v>5713</v>
      </c>
      <c r="G102" s="79">
        <v>11163</v>
      </c>
    </row>
    <row r="103" spans="1:7" x14ac:dyDescent="0.2">
      <c r="A103" s="75">
        <v>2004</v>
      </c>
      <c r="B103" s="75">
        <v>6</v>
      </c>
      <c r="C103" s="94">
        <f t="shared" si="1"/>
        <v>38139</v>
      </c>
      <c r="D103" s="75" t="s">
        <v>13</v>
      </c>
      <c r="E103" s="79">
        <v>6096</v>
      </c>
      <c r="F103" s="79">
        <v>6065</v>
      </c>
      <c r="G103" s="79">
        <v>12161</v>
      </c>
    </row>
    <row r="104" spans="1:7" x14ac:dyDescent="0.2">
      <c r="A104" s="75">
        <v>2004</v>
      </c>
      <c r="B104" s="75">
        <v>7</v>
      </c>
      <c r="C104" s="94">
        <f t="shared" si="1"/>
        <v>38169</v>
      </c>
      <c r="D104" s="75" t="s">
        <v>13</v>
      </c>
      <c r="E104" s="79">
        <v>5892</v>
      </c>
      <c r="F104" s="79">
        <v>6022</v>
      </c>
      <c r="G104" s="79">
        <v>11914</v>
      </c>
    </row>
    <row r="105" spans="1:7" x14ac:dyDescent="0.2">
      <c r="A105" s="75">
        <v>2004</v>
      </c>
      <c r="B105" s="75">
        <v>8</v>
      </c>
      <c r="C105" s="94">
        <f t="shared" si="1"/>
        <v>38200</v>
      </c>
      <c r="D105" s="75" t="s">
        <v>13</v>
      </c>
      <c r="E105" s="79">
        <v>6070</v>
      </c>
      <c r="F105" s="79">
        <v>5967</v>
      </c>
      <c r="G105" s="79">
        <v>12037</v>
      </c>
    </row>
    <row r="106" spans="1:7" x14ac:dyDescent="0.2">
      <c r="A106" s="75">
        <v>2004</v>
      </c>
      <c r="B106" s="75">
        <v>9</v>
      </c>
      <c r="C106" s="94">
        <f t="shared" si="1"/>
        <v>38231</v>
      </c>
      <c r="D106" s="75" t="s">
        <v>13</v>
      </c>
      <c r="E106" s="79">
        <v>5828</v>
      </c>
      <c r="F106" s="79">
        <v>5718</v>
      </c>
      <c r="G106" s="79">
        <v>11546</v>
      </c>
    </row>
    <row r="107" spans="1:7" x14ac:dyDescent="0.2">
      <c r="A107" s="75">
        <v>2004</v>
      </c>
      <c r="B107" s="75">
        <v>10</v>
      </c>
      <c r="C107" s="94">
        <f t="shared" si="1"/>
        <v>38261</v>
      </c>
      <c r="D107" s="75" t="s">
        <v>13</v>
      </c>
      <c r="E107" s="79">
        <v>7422</v>
      </c>
      <c r="F107" s="79">
        <v>6995</v>
      </c>
      <c r="G107" s="79">
        <v>14417</v>
      </c>
    </row>
    <row r="108" spans="1:7" x14ac:dyDescent="0.2">
      <c r="A108" s="75">
        <v>2004</v>
      </c>
      <c r="B108" s="75">
        <v>11</v>
      </c>
      <c r="C108" s="94">
        <f t="shared" si="1"/>
        <v>38292</v>
      </c>
      <c r="D108" s="75" t="s">
        <v>13</v>
      </c>
      <c r="E108" s="79">
        <v>6691</v>
      </c>
      <c r="F108" s="79">
        <v>6742</v>
      </c>
      <c r="G108" s="79">
        <v>13433</v>
      </c>
    </row>
    <row r="109" spans="1:7" x14ac:dyDescent="0.2">
      <c r="A109" s="75">
        <v>2004</v>
      </c>
      <c r="B109" s="75">
        <v>12</v>
      </c>
      <c r="C109" s="94">
        <f t="shared" si="1"/>
        <v>38322</v>
      </c>
      <c r="D109" s="75" t="s">
        <v>13</v>
      </c>
      <c r="E109" s="79">
        <v>7324</v>
      </c>
      <c r="F109" s="79">
        <v>7531</v>
      </c>
      <c r="G109" s="79">
        <v>14855</v>
      </c>
    </row>
    <row r="110" spans="1:7" x14ac:dyDescent="0.2">
      <c r="A110" s="75">
        <v>2005</v>
      </c>
      <c r="B110" s="75">
        <v>1</v>
      </c>
      <c r="C110" s="94">
        <f t="shared" si="1"/>
        <v>38353</v>
      </c>
      <c r="D110" s="75" t="s">
        <v>13</v>
      </c>
      <c r="E110" s="79">
        <v>6285</v>
      </c>
      <c r="F110" s="79">
        <v>5932</v>
      </c>
      <c r="G110" s="79">
        <v>12217</v>
      </c>
    </row>
    <row r="111" spans="1:7" x14ac:dyDescent="0.2">
      <c r="A111" s="75">
        <v>2005</v>
      </c>
      <c r="B111" s="75">
        <v>2</v>
      </c>
      <c r="C111" s="94">
        <f t="shared" si="1"/>
        <v>38384</v>
      </c>
      <c r="D111" s="75" t="s">
        <v>13</v>
      </c>
      <c r="E111" s="79">
        <v>5610</v>
      </c>
      <c r="F111" s="79">
        <v>5629</v>
      </c>
      <c r="G111" s="79">
        <v>11239</v>
      </c>
    </row>
    <row r="112" spans="1:7" x14ac:dyDescent="0.2">
      <c r="A112" s="75">
        <v>2005</v>
      </c>
      <c r="B112" s="75">
        <v>3</v>
      </c>
      <c r="C112" s="94">
        <f t="shared" si="1"/>
        <v>38412</v>
      </c>
      <c r="D112" s="75" t="s">
        <v>13</v>
      </c>
      <c r="E112" s="79">
        <v>7579</v>
      </c>
      <c r="F112" s="79">
        <v>7247</v>
      </c>
      <c r="G112" s="79">
        <v>14826</v>
      </c>
    </row>
    <row r="113" spans="1:7" x14ac:dyDescent="0.2">
      <c r="A113" s="75">
        <v>2005</v>
      </c>
      <c r="B113" s="75">
        <v>4</v>
      </c>
      <c r="C113" s="94">
        <f t="shared" si="1"/>
        <v>38443</v>
      </c>
      <c r="D113" s="75" t="s">
        <v>13</v>
      </c>
      <c r="E113" s="79">
        <v>7517</v>
      </c>
      <c r="F113" s="79">
        <v>7496</v>
      </c>
      <c r="G113" s="79">
        <v>15013</v>
      </c>
    </row>
    <row r="114" spans="1:7" x14ac:dyDescent="0.2">
      <c r="A114" s="75">
        <v>2005</v>
      </c>
      <c r="B114" s="75">
        <v>5</v>
      </c>
      <c r="C114" s="94">
        <f t="shared" si="1"/>
        <v>38473</v>
      </c>
      <c r="D114" s="75" t="s">
        <v>13</v>
      </c>
      <c r="E114" s="79">
        <v>7765</v>
      </c>
      <c r="F114" s="79">
        <v>8043</v>
      </c>
      <c r="G114" s="79">
        <v>15808</v>
      </c>
    </row>
    <row r="115" spans="1:7" x14ac:dyDescent="0.2">
      <c r="A115" s="75">
        <v>2005</v>
      </c>
      <c r="B115" s="75">
        <v>6</v>
      </c>
      <c r="C115" s="94">
        <f t="shared" si="1"/>
        <v>38504</v>
      </c>
      <c r="D115" s="75" t="s">
        <v>13</v>
      </c>
      <c r="E115" s="79">
        <v>8830</v>
      </c>
      <c r="F115" s="79">
        <v>9048</v>
      </c>
      <c r="G115" s="79">
        <v>17878</v>
      </c>
    </row>
    <row r="116" spans="1:7" x14ac:dyDescent="0.2">
      <c r="A116" s="75">
        <v>2005</v>
      </c>
      <c r="B116" s="75">
        <v>7</v>
      </c>
      <c r="C116" s="94">
        <f t="shared" si="1"/>
        <v>38534</v>
      </c>
      <c r="D116" s="75" t="s">
        <v>13</v>
      </c>
      <c r="E116" s="79">
        <v>8876</v>
      </c>
      <c r="F116" s="79">
        <v>8770</v>
      </c>
      <c r="G116" s="79">
        <v>17646</v>
      </c>
    </row>
    <row r="117" spans="1:7" x14ac:dyDescent="0.2">
      <c r="A117" s="75">
        <v>2005</v>
      </c>
      <c r="B117" s="75">
        <v>8</v>
      </c>
      <c r="C117" s="94">
        <f t="shared" si="1"/>
        <v>38565</v>
      </c>
      <c r="D117" s="75" t="s">
        <v>13</v>
      </c>
      <c r="E117" s="79">
        <v>9091</v>
      </c>
      <c r="F117" s="79">
        <v>9105</v>
      </c>
      <c r="G117" s="79">
        <v>18196</v>
      </c>
    </row>
    <row r="118" spans="1:7" x14ac:dyDescent="0.2">
      <c r="A118" s="75">
        <v>2005</v>
      </c>
      <c r="B118" s="75">
        <v>9</v>
      </c>
      <c r="C118" s="94">
        <f t="shared" si="1"/>
        <v>38596</v>
      </c>
      <c r="D118" s="75" t="s">
        <v>13</v>
      </c>
      <c r="E118" s="79">
        <v>7793</v>
      </c>
      <c r="F118" s="79">
        <v>7484</v>
      </c>
      <c r="G118" s="79">
        <v>15277</v>
      </c>
    </row>
    <row r="119" spans="1:7" x14ac:dyDescent="0.2">
      <c r="A119" s="75">
        <v>2005</v>
      </c>
      <c r="B119" s="75">
        <v>10</v>
      </c>
      <c r="C119" s="94">
        <f t="shared" si="1"/>
        <v>38626</v>
      </c>
      <c r="D119" s="75" t="s">
        <v>13</v>
      </c>
      <c r="E119" s="79">
        <v>7938</v>
      </c>
      <c r="F119" s="79">
        <v>8072</v>
      </c>
      <c r="G119" s="79">
        <v>16010</v>
      </c>
    </row>
    <row r="120" spans="1:7" x14ac:dyDescent="0.2">
      <c r="A120" s="75">
        <v>2005</v>
      </c>
      <c r="B120" s="75">
        <v>11</v>
      </c>
      <c r="C120" s="94">
        <f t="shared" si="1"/>
        <v>38657</v>
      </c>
      <c r="D120" s="75" t="s">
        <v>13</v>
      </c>
      <c r="E120" s="79">
        <v>6708</v>
      </c>
      <c r="F120" s="79">
        <v>6554</v>
      </c>
      <c r="G120" s="79">
        <v>13262</v>
      </c>
    </row>
    <row r="121" spans="1:7" x14ac:dyDescent="0.2">
      <c r="A121" s="75">
        <v>2005</v>
      </c>
      <c r="B121" s="75">
        <v>12</v>
      </c>
      <c r="C121" s="94">
        <f t="shared" si="1"/>
        <v>38687</v>
      </c>
      <c r="D121" s="75" t="s">
        <v>13</v>
      </c>
      <c r="E121" s="79">
        <v>7000</v>
      </c>
      <c r="F121" s="79">
        <v>6130</v>
      </c>
      <c r="G121" s="79">
        <v>13130</v>
      </c>
    </row>
    <row r="122" spans="1:7" x14ac:dyDescent="0.2">
      <c r="A122" s="75">
        <v>2006</v>
      </c>
      <c r="B122" s="75">
        <v>1</v>
      </c>
      <c r="C122" s="94">
        <f t="shared" si="1"/>
        <v>38718</v>
      </c>
      <c r="D122" s="75" t="s">
        <v>13</v>
      </c>
      <c r="E122" s="79">
        <v>5910</v>
      </c>
      <c r="F122" s="79">
        <v>5660</v>
      </c>
      <c r="G122" s="79">
        <v>11570</v>
      </c>
    </row>
    <row r="123" spans="1:7" x14ac:dyDescent="0.2">
      <c r="A123" s="75">
        <v>2006</v>
      </c>
      <c r="B123" s="75">
        <v>2</v>
      </c>
      <c r="C123" s="94">
        <f t="shared" si="1"/>
        <v>38749</v>
      </c>
      <c r="D123" s="75" t="s">
        <v>13</v>
      </c>
      <c r="E123" s="79">
        <v>5374</v>
      </c>
      <c r="F123" s="79">
        <v>5217</v>
      </c>
      <c r="G123" s="79">
        <v>10591</v>
      </c>
    </row>
    <row r="124" spans="1:7" x14ac:dyDescent="0.2">
      <c r="A124" s="75">
        <v>2006</v>
      </c>
      <c r="B124" s="75">
        <v>3</v>
      </c>
      <c r="C124" s="94">
        <f t="shared" si="1"/>
        <v>38777</v>
      </c>
      <c r="D124" s="75" t="s">
        <v>13</v>
      </c>
      <c r="E124" s="79">
        <v>6550</v>
      </c>
      <c r="F124" s="79">
        <v>6489</v>
      </c>
      <c r="G124" s="79">
        <v>13039</v>
      </c>
    </row>
    <row r="125" spans="1:7" x14ac:dyDescent="0.2">
      <c r="A125" s="75">
        <v>2006</v>
      </c>
      <c r="B125" s="75">
        <v>4</v>
      </c>
      <c r="C125" s="94">
        <f t="shared" si="1"/>
        <v>38808</v>
      </c>
      <c r="D125" s="75" t="s">
        <v>13</v>
      </c>
      <c r="E125" s="79">
        <v>6474</v>
      </c>
      <c r="F125" s="79">
        <v>6542</v>
      </c>
      <c r="G125" s="79">
        <v>13016</v>
      </c>
    </row>
    <row r="126" spans="1:7" x14ac:dyDescent="0.2">
      <c r="A126" s="75">
        <v>2006</v>
      </c>
      <c r="B126" s="75">
        <v>5</v>
      </c>
      <c r="C126" s="94">
        <f t="shared" si="1"/>
        <v>38838</v>
      </c>
      <c r="D126" s="75" t="s">
        <v>13</v>
      </c>
      <c r="E126" s="79">
        <v>7172</v>
      </c>
      <c r="F126" s="79">
        <v>6959</v>
      </c>
      <c r="G126" s="79">
        <v>14131</v>
      </c>
    </row>
    <row r="127" spans="1:7" x14ac:dyDescent="0.2">
      <c r="A127" s="75">
        <v>2006</v>
      </c>
      <c r="B127" s="75">
        <v>6</v>
      </c>
      <c r="C127" s="94">
        <f t="shared" si="1"/>
        <v>38869</v>
      </c>
      <c r="D127" s="75" t="s">
        <v>13</v>
      </c>
      <c r="E127" s="79">
        <v>7739</v>
      </c>
      <c r="F127" s="79">
        <v>7768</v>
      </c>
      <c r="G127" s="79">
        <v>15507</v>
      </c>
    </row>
    <row r="128" spans="1:7" x14ac:dyDescent="0.2">
      <c r="A128" s="75">
        <v>2006</v>
      </c>
      <c r="B128" s="75">
        <v>7</v>
      </c>
      <c r="C128" s="94">
        <f t="shared" si="1"/>
        <v>38899</v>
      </c>
      <c r="D128" s="75" t="s">
        <v>13</v>
      </c>
      <c r="E128" s="79">
        <v>7587</v>
      </c>
      <c r="F128" s="79">
        <v>7644</v>
      </c>
      <c r="G128" s="79">
        <v>15231</v>
      </c>
    </row>
    <row r="129" spans="1:7" x14ac:dyDescent="0.2">
      <c r="A129" s="75">
        <v>2006</v>
      </c>
      <c r="B129" s="75">
        <v>8</v>
      </c>
      <c r="C129" s="94">
        <f t="shared" si="1"/>
        <v>38930</v>
      </c>
      <c r="D129" s="75" t="s">
        <v>13</v>
      </c>
      <c r="E129" s="79">
        <v>7363</v>
      </c>
      <c r="F129" s="79">
        <v>7262</v>
      </c>
      <c r="G129" s="79">
        <v>14625</v>
      </c>
    </row>
    <row r="130" spans="1:7" x14ac:dyDescent="0.2">
      <c r="A130" s="75">
        <v>2006</v>
      </c>
      <c r="B130" s="75">
        <v>9</v>
      </c>
      <c r="C130" s="94">
        <f t="shared" si="1"/>
        <v>38961</v>
      </c>
      <c r="D130" s="75" t="s">
        <v>13</v>
      </c>
      <c r="E130" s="79">
        <v>6337</v>
      </c>
      <c r="F130" s="79">
        <v>6213</v>
      </c>
      <c r="G130" s="79">
        <v>12550</v>
      </c>
    </row>
    <row r="131" spans="1:7" x14ac:dyDescent="0.2">
      <c r="A131" s="75">
        <v>2006</v>
      </c>
      <c r="B131" s="75">
        <v>10</v>
      </c>
      <c r="C131" s="94">
        <f t="shared" ref="C131:C194" si="2">DATE(A131,B131,1)</f>
        <v>38991</v>
      </c>
      <c r="D131" s="75" t="s">
        <v>13</v>
      </c>
      <c r="E131" s="79">
        <v>7004</v>
      </c>
      <c r="F131" s="79">
        <v>6906</v>
      </c>
      <c r="G131" s="79">
        <v>13910</v>
      </c>
    </row>
    <row r="132" spans="1:7" x14ac:dyDescent="0.2">
      <c r="A132" s="75">
        <v>2006</v>
      </c>
      <c r="B132" s="75">
        <v>11</v>
      </c>
      <c r="C132" s="94">
        <f t="shared" si="2"/>
        <v>39022</v>
      </c>
      <c r="D132" s="75" t="s">
        <v>13</v>
      </c>
      <c r="E132" s="79">
        <v>6453</v>
      </c>
      <c r="F132" s="79">
        <v>6287</v>
      </c>
      <c r="G132" s="79">
        <v>12740</v>
      </c>
    </row>
    <row r="133" spans="1:7" x14ac:dyDescent="0.2">
      <c r="A133" s="75">
        <v>2006</v>
      </c>
      <c r="B133" s="75">
        <v>12</v>
      </c>
      <c r="C133" s="94">
        <f t="shared" si="2"/>
        <v>39052</v>
      </c>
      <c r="D133" s="75" t="s">
        <v>13</v>
      </c>
      <c r="E133" s="79">
        <v>6506</v>
      </c>
      <c r="F133" s="79">
        <v>6620</v>
      </c>
      <c r="G133" s="79">
        <v>13126</v>
      </c>
    </row>
    <row r="134" spans="1:7" x14ac:dyDescent="0.2">
      <c r="A134" s="75">
        <v>2007</v>
      </c>
      <c r="B134" s="75">
        <v>1</v>
      </c>
      <c r="C134" s="94">
        <f t="shared" si="2"/>
        <v>39083</v>
      </c>
      <c r="D134" s="75" t="s">
        <v>13</v>
      </c>
      <c r="E134" s="79">
        <v>6649</v>
      </c>
      <c r="F134" s="79">
        <v>6718</v>
      </c>
      <c r="G134" s="79">
        <v>13367</v>
      </c>
    </row>
    <row r="135" spans="1:7" x14ac:dyDescent="0.2">
      <c r="A135" s="75">
        <v>2007</v>
      </c>
      <c r="B135" s="75">
        <v>2</v>
      </c>
      <c r="C135" s="94">
        <f t="shared" si="2"/>
        <v>39114</v>
      </c>
      <c r="D135" s="75" t="s">
        <v>13</v>
      </c>
      <c r="E135" s="79">
        <v>6297</v>
      </c>
      <c r="F135" s="79">
        <v>5901</v>
      </c>
      <c r="G135" s="79">
        <v>12198</v>
      </c>
    </row>
    <row r="136" spans="1:7" x14ac:dyDescent="0.2">
      <c r="A136" s="75">
        <v>2007</v>
      </c>
      <c r="B136" s="75">
        <v>3</v>
      </c>
      <c r="C136" s="94">
        <f t="shared" si="2"/>
        <v>39142</v>
      </c>
      <c r="D136" s="75" t="s">
        <v>13</v>
      </c>
      <c r="E136" s="79">
        <v>5297</v>
      </c>
      <c r="F136" s="79">
        <v>5348</v>
      </c>
      <c r="G136" s="79">
        <v>10645</v>
      </c>
    </row>
    <row r="137" spans="1:7" x14ac:dyDescent="0.2">
      <c r="A137" s="75">
        <v>2007</v>
      </c>
      <c r="B137" s="75">
        <v>4</v>
      </c>
      <c r="C137" s="94">
        <f t="shared" si="2"/>
        <v>39173</v>
      </c>
      <c r="D137" s="75" t="s">
        <v>13</v>
      </c>
      <c r="E137" s="79">
        <v>6153</v>
      </c>
      <c r="F137" s="79">
        <v>6234</v>
      </c>
      <c r="G137" s="79">
        <v>12387</v>
      </c>
    </row>
    <row r="138" spans="1:7" x14ac:dyDescent="0.2">
      <c r="A138" s="75">
        <v>2007</v>
      </c>
      <c r="B138" s="75">
        <v>5</v>
      </c>
      <c r="C138" s="94">
        <f t="shared" si="2"/>
        <v>39203</v>
      </c>
      <c r="D138" s="75" t="s">
        <v>13</v>
      </c>
      <c r="E138" s="79">
        <v>6400</v>
      </c>
      <c r="F138" s="79">
        <v>6697</v>
      </c>
      <c r="G138" s="79">
        <v>13097</v>
      </c>
    </row>
    <row r="139" spans="1:7" x14ac:dyDescent="0.2">
      <c r="A139" s="75">
        <v>2007</v>
      </c>
      <c r="B139" s="75">
        <v>6</v>
      </c>
      <c r="C139" s="94">
        <f t="shared" si="2"/>
        <v>39234</v>
      </c>
      <c r="D139" s="75" t="s">
        <v>13</v>
      </c>
      <c r="E139" s="79">
        <v>7177</v>
      </c>
      <c r="F139" s="79">
        <v>7159</v>
      </c>
      <c r="G139" s="79">
        <v>14336</v>
      </c>
    </row>
    <row r="140" spans="1:7" x14ac:dyDescent="0.2">
      <c r="A140" s="75">
        <v>2007</v>
      </c>
      <c r="B140" s="75">
        <v>7</v>
      </c>
      <c r="C140" s="94">
        <f t="shared" si="2"/>
        <v>39264</v>
      </c>
      <c r="D140" s="75" t="s">
        <v>13</v>
      </c>
      <c r="E140" s="79">
        <v>6864</v>
      </c>
      <c r="F140" s="79">
        <v>6741</v>
      </c>
      <c r="G140" s="79">
        <v>13605</v>
      </c>
    </row>
    <row r="141" spans="1:7" x14ac:dyDescent="0.2">
      <c r="A141" s="75">
        <v>2007</v>
      </c>
      <c r="B141" s="75">
        <v>8</v>
      </c>
      <c r="C141" s="94">
        <f t="shared" si="2"/>
        <v>39295</v>
      </c>
      <c r="D141" s="75" t="s">
        <v>13</v>
      </c>
      <c r="E141" s="79">
        <v>6977</v>
      </c>
      <c r="F141" s="79">
        <v>7101</v>
      </c>
      <c r="G141" s="79">
        <v>14078</v>
      </c>
    </row>
    <row r="142" spans="1:7" x14ac:dyDescent="0.2">
      <c r="A142" s="75">
        <v>2007</v>
      </c>
      <c r="B142" s="75">
        <v>9</v>
      </c>
      <c r="C142" s="94">
        <f t="shared" si="2"/>
        <v>39326</v>
      </c>
      <c r="D142" s="75" t="s">
        <v>13</v>
      </c>
      <c r="E142" s="79">
        <v>6335</v>
      </c>
      <c r="F142" s="79">
        <v>6316</v>
      </c>
      <c r="G142" s="79">
        <v>12651</v>
      </c>
    </row>
    <row r="143" spans="1:7" x14ac:dyDescent="0.2">
      <c r="A143" s="75">
        <v>2007</v>
      </c>
      <c r="B143" s="75">
        <v>10</v>
      </c>
      <c r="C143" s="94">
        <f t="shared" si="2"/>
        <v>39356</v>
      </c>
      <c r="D143" s="75" t="s">
        <v>13</v>
      </c>
      <c r="E143" s="79">
        <v>6462</v>
      </c>
      <c r="F143" s="79">
        <v>6280</v>
      </c>
      <c r="G143" s="79">
        <v>12742</v>
      </c>
    </row>
    <row r="144" spans="1:7" x14ac:dyDescent="0.2">
      <c r="A144" s="75">
        <v>2007</v>
      </c>
      <c r="B144" s="75">
        <v>11</v>
      </c>
      <c r="C144" s="94">
        <f t="shared" si="2"/>
        <v>39387</v>
      </c>
      <c r="D144" s="75" t="s">
        <v>13</v>
      </c>
      <c r="E144" s="79">
        <v>6053</v>
      </c>
      <c r="F144" s="79">
        <v>6006</v>
      </c>
      <c r="G144" s="79">
        <v>12059</v>
      </c>
    </row>
    <row r="145" spans="1:7" x14ac:dyDescent="0.2">
      <c r="A145" s="75">
        <v>2007</v>
      </c>
      <c r="B145" s="75">
        <v>12</v>
      </c>
      <c r="C145" s="94">
        <f t="shared" si="2"/>
        <v>39417</v>
      </c>
      <c r="D145" s="75" t="s">
        <v>13</v>
      </c>
      <c r="E145" s="79">
        <v>6244</v>
      </c>
      <c r="F145" s="79">
        <v>6249</v>
      </c>
      <c r="G145" s="79">
        <v>12493</v>
      </c>
    </row>
    <row r="146" spans="1:7" x14ac:dyDescent="0.2">
      <c r="A146" s="75">
        <v>2008</v>
      </c>
      <c r="B146" s="75">
        <v>1</v>
      </c>
      <c r="C146" s="94">
        <f t="shared" si="2"/>
        <v>39448</v>
      </c>
      <c r="D146" s="75" t="s">
        <v>13</v>
      </c>
      <c r="E146" s="79">
        <v>5590</v>
      </c>
      <c r="F146" s="79">
        <v>5431</v>
      </c>
      <c r="G146" s="79">
        <v>11021</v>
      </c>
    </row>
    <row r="147" spans="1:7" x14ac:dyDescent="0.2">
      <c r="A147" s="75">
        <v>2008</v>
      </c>
      <c r="B147" s="75">
        <v>2</v>
      </c>
      <c r="C147" s="94">
        <f t="shared" si="2"/>
        <v>39479</v>
      </c>
      <c r="D147" s="75" t="s">
        <v>13</v>
      </c>
      <c r="E147" s="79">
        <v>4936</v>
      </c>
      <c r="F147" s="79">
        <v>5119</v>
      </c>
      <c r="G147" s="79">
        <v>10055</v>
      </c>
    </row>
    <row r="148" spans="1:7" x14ac:dyDescent="0.2">
      <c r="A148" s="75">
        <v>2008</v>
      </c>
      <c r="B148" s="75">
        <v>3</v>
      </c>
      <c r="C148" s="94">
        <f t="shared" si="2"/>
        <v>39508</v>
      </c>
      <c r="D148" s="75" t="s">
        <v>13</v>
      </c>
      <c r="E148" s="79">
        <v>5229</v>
      </c>
      <c r="F148" s="79">
        <v>5236</v>
      </c>
      <c r="G148" s="79">
        <v>10465</v>
      </c>
    </row>
    <row r="149" spans="1:7" x14ac:dyDescent="0.2">
      <c r="A149" s="75">
        <v>2008</v>
      </c>
      <c r="B149" s="75">
        <v>4</v>
      </c>
      <c r="C149" s="94">
        <f t="shared" si="2"/>
        <v>39539</v>
      </c>
      <c r="D149" s="75" t="s">
        <v>13</v>
      </c>
      <c r="E149" s="79">
        <v>5100</v>
      </c>
      <c r="F149" s="79">
        <v>5078</v>
      </c>
      <c r="G149" s="79">
        <v>10178</v>
      </c>
    </row>
    <row r="150" spans="1:7" x14ac:dyDescent="0.2">
      <c r="A150" s="75">
        <v>2008</v>
      </c>
      <c r="B150" s="75">
        <v>5</v>
      </c>
      <c r="C150" s="94">
        <f t="shared" si="2"/>
        <v>39569</v>
      </c>
      <c r="D150" s="75" t="s">
        <v>13</v>
      </c>
      <c r="E150" s="79">
        <v>5680</v>
      </c>
      <c r="F150" s="79">
        <v>5674</v>
      </c>
      <c r="G150" s="79">
        <v>11354</v>
      </c>
    </row>
    <row r="151" spans="1:7" x14ac:dyDescent="0.2">
      <c r="A151" s="75">
        <v>2008</v>
      </c>
      <c r="B151" s="75">
        <v>6</v>
      </c>
      <c r="C151" s="94">
        <f t="shared" si="2"/>
        <v>39600</v>
      </c>
      <c r="D151" s="75" t="s">
        <v>13</v>
      </c>
      <c r="E151" s="79">
        <v>6289</v>
      </c>
      <c r="F151" s="79">
        <v>6653</v>
      </c>
      <c r="G151" s="79">
        <v>12942</v>
      </c>
    </row>
    <row r="152" spans="1:7" x14ac:dyDescent="0.2">
      <c r="A152" s="75">
        <v>2008</v>
      </c>
      <c r="B152" s="75">
        <v>7</v>
      </c>
      <c r="C152" s="94">
        <f t="shared" si="2"/>
        <v>39630</v>
      </c>
      <c r="D152" s="75" t="s">
        <v>13</v>
      </c>
      <c r="E152" s="79">
        <v>7079</v>
      </c>
      <c r="F152" s="79">
        <v>7030</v>
      </c>
      <c r="G152" s="79">
        <v>14109</v>
      </c>
    </row>
    <row r="153" spans="1:7" x14ac:dyDescent="0.2">
      <c r="A153" s="75">
        <v>2008</v>
      </c>
      <c r="B153" s="75">
        <v>8</v>
      </c>
      <c r="C153" s="94">
        <f t="shared" si="2"/>
        <v>39661</v>
      </c>
      <c r="D153" s="75" t="s">
        <v>13</v>
      </c>
      <c r="E153" s="79">
        <v>6762</v>
      </c>
      <c r="F153" s="79">
        <v>7437</v>
      </c>
      <c r="G153" s="79">
        <v>14199</v>
      </c>
    </row>
    <row r="154" spans="1:7" x14ac:dyDescent="0.2">
      <c r="A154" s="75">
        <v>2008</v>
      </c>
      <c r="B154" s="75">
        <v>9</v>
      </c>
      <c r="C154" s="94">
        <f t="shared" si="2"/>
        <v>39692</v>
      </c>
      <c r="D154" s="75" t="s">
        <v>13</v>
      </c>
      <c r="E154" s="79">
        <v>5853</v>
      </c>
      <c r="F154" s="79">
        <v>6026</v>
      </c>
      <c r="G154" s="79">
        <v>11879</v>
      </c>
    </row>
    <row r="155" spans="1:7" x14ac:dyDescent="0.2">
      <c r="A155" s="75">
        <v>2008</v>
      </c>
      <c r="B155" s="75">
        <v>10</v>
      </c>
      <c r="C155" s="94">
        <f t="shared" si="2"/>
        <v>39722</v>
      </c>
      <c r="D155" s="75" t="s">
        <v>13</v>
      </c>
      <c r="E155" s="79">
        <v>7280</v>
      </c>
      <c r="F155" s="79">
        <v>6899</v>
      </c>
      <c r="G155" s="79">
        <v>14179</v>
      </c>
    </row>
    <row r="156" spans="1:7" x14ac:dyDescent="0.2">
      <c r="A156" s="75">
        <v>2008</v>
      </c>
      <c r="B156" s="75">
        <v>11</v>
      </c>
      <c r="C156" s="94">
        <f t="shared" si="2"/>
        <v>39753</v>
      </c>
      <c r="D156" s="75" t="s">
        <v>13</v>
      </c>
      <c r="E156" s="79">
        <v>5789</v>
      </c>
      <c r="F156" s="79">
        <v>5759</v>
      </c>
      <c r="G156" s="79">
        <v>11548</v>
      </c>
    </row>
    <row r="157" spans="1:7" x14ac:dyDescent="0.2">
      <c r="A157" s="75">
        <v>2008</v>
      </c>
      <c r="B157" s="75">
        <v>12</v>
      </c>
      <c r="C157" s="94">
        <f t="shared" si="2"/>
        <v>39783</v>
      </c>
      <c r="D157" s="75" t="s">
        <v>13</v>
      </c>
      <c r="E157" s="79">
        <v>7461</v>
      </c>
      <c r="F157" s="79">
        <v>7423</v>
      </c>
      <c r="G157" s="79">
        <v>14884</v>
      </c>
    </row>
    <row r="158" spans="1:7" x14ac:dyDescent="0.2">
      <c r="A158" s="75">
        <v>2009</v>
      </c>
      <c r="B158" s="75">
        <v>1</v>
      </c>
      <c r="C158" s="94">
        <f t="shared" si="2"/>
        <v>39814</v>
      </c>
      <c r="D158" s="75" t="s">
        <v>13</v>
      </c>
      <c r="E158" s="79">
        <v>5454</v>
      </c>
      <c r="F158" s="79">
        <v>5507</v>
      </c>
      <c r="G158" s="79">
        <v>10961</v>
      </c>
    </row>
    <row r="159" spans="1:7" x14ac:dyDescent="0.2">
      <c r="A159" s="75">
        <v>2009</v>
      </c>
      <c r="B159" s="75">
        <v>2</v>
      </c>
      <c r="C159" s="94">
        <f t="shared" si="2"/>
        <v>39845</v>
      </c>
      <c r="D159" s="75" t="s">
        <v>13</v>
      </c>
      <c r="E159" s="79">
        <v>5166</v>
      </c>
      <c r="F159" s="79">
        <v>4994</v>
      </c>
      <c r="G159" s="79">
        <v>10160</v>
      </c>
    </row>
    <row r="160" spans="1:7" x14ac:dyDescent="0.2">
      <c r="A160" s="75">
        <v>2009</v>
      </c>
      <c r="B160" s="75">
        <v>3</v>
      </c>
      <c r="C160" s="94">
        <f t="shared" si="2"/>
        <v>39873</v>
      </c>
      <c r="D160" s="75" t="s">
        <v>13</v>
      </c>
      <c r="E160" s="79">
        <v>5628</v>
      </c>
      <c r="F160" s="79">
        <v>5901</v>
      </c>
      <c r="G160" s="79">
        <v>11529</v>
      </c>
    </row>
    <row r="161" spans="1:7" x14ac:dyDescent="0.2">
      <c r="A161" s="75">
        <v>2009</v>
      </c>
      <c r="B161" s="75">
        <v>4</v>
      </c>
      <c r="C161" s="94">
        <f t="shared" si="2"/>
        <v>39904</v>
      </c>
      <c r="D161" s="75" t="s">
        <v>13</v>
      </c>
      <c r="E161" s="79">
        <v>6424</v>
      </c>
      <c r="F161" s="79">
        <v>6310</v>
      </c>
      <c r="G161" s="79">
        <v>12734</v>
      </c>
    </row>
    <row r="162" spans="1:7" x14ac:dyDescent="0.2">
      <c r="A162" s="75">
        <v>2009</v>
      </c>
      <c r="B162" s="75">
        <v>5</v>
      </c>
      <c r="C162" s="94">
        <f t="shared" si="2"/>
        <v>39934</v>
      </c>
      <c r="D162" s="75" t="s">
        <v>13</v>
      </c>
      <c r="E162" s="79">
        <v>5539</v>
      </c>
      <c r="F162" s="79">
        <v>5490</v>
      </c>
      <c r="G162" s="79">
        <v>11029</v>
      </c>
    </row>
    <row r="163" spans="1:7" x14ac:dyDescent="0.2">
      <c r="A163" s="75">
        <v>2009</v>
      </c>
      <c r="B163" s="75">
        <v>6</v>
      </c>
      <c r="C163" s="94">
        <f t="shared" si="2"/>
        <v>39965</v>
      </c>
      <c r="D163" s="75" t="s">
        <v>13</v>
      </c>
      <c r="E163" s="79">
        <v>6314</v>
      </c>
      <c r="F163" s="79">
        <v>6647</v>
      </c>
      <c r="G163" s="79">
        <v>12961</v>
      </c>
    </row>
    <row r="164" spans="1:7" x14ac:dyDescent="0.2">
      <c r="A164" s="75">
        <v>2009</v>
      </c>
      <c r="B164" s="75">
        <v>7</v>
      </c>
      <c r="C164" s="94">
        <f t="shared" si="2"/>
        <v>39995</v>
      </c>
      <c r="D164" s="75" t="s">
        <v>13</v>
      </c>
      <c r="E164" s="79">
        <v>6654</v>
      </c>
      <c r="F164" s="79">
        <v>6935</v>
      </c>
      <c r="G164" s="79">
        <v>13589</v>
      </c>
    </row>
    <row r="165" spans="1:7" x14ac:dyDescent="0.2">
      <c r="A165" s="75">
        <v>2009</v>
      </c>
      <c r="B165" s="75">
        <v>8</v>
      </c>
      <c r="C165" s="94">
        <f t="shared" si="2"/>
        <v>40026</v>
      </c>
      <c r="D165" s="75" t="s">
        <v>13</v>
      </c>
      <c r="E165" s="79">
        <v>6059</v>
      </c>
      <c r="F165" s="79">
        <v>6227</v>
      </c>
      <c r="G165" s="79">
        <v>12286</v>
      </c>
    </row>
    <row r="166" spans="1:7" x14ac:dyDescent="0.2">
      <c r="A166" s="75">
        <v>2009</v>
      </c>
      <c r="B166" s="75">
        <v>9</v>
      </c>
      <c r="C166" s="94">
        <f t="shared" si="2"/>
        <v>40057</v>
      </c>
      <c r="D166" s="75" t="s">
        <v>13</v>
      </c>
      <c r="E166" s="79">
        <v>5859</v>
      </c>
      <c r="F166" s="79">
        <v>6158</v>
      </c>
      <c r="G166" s="79">
        <v>12017</v>
      </c>
    </row>
    <row r="167" spans="1:7" x14ac:dyDescent="0.2">
      <c r="A167" s="75">
        <v>2009</v>
      </c>
      <c r="B167" s="75">
        <v>10</v>
      </c>
      <c r="C167" s="94">
        <f t="shared" si="2"/>
        <v>40087</v>
      </c>
      <c r="D167" s="75" t="s">
        <v>13</v>
      </c>
      <c r="E167" s="79">
        <v>6814</v>
      </c>
      <c r="F167" s="79">
        <v>6457</v>
      </c>
      <c r="G167" s="79">
        <v>13271</v>
      </c>
    </row>
    <row r="168" spans="1:7" x14ac:dyDescent="0.2">
      <c r="A168" s="75">
        <v>2009</v>
      </c>
      <c r="B168" s="75">
        <v>11</v>
      </c>
      <c r="C168" s="94">
        <f t="shared" si="2"/>
        <v>40118</v>
      </c>
      <c r="D168" s="75" t="s">
        <v>13</v>
      </c>
      <c r="E168" s="79">
        <v>6525</v>
      </c>
      <c r="F168" s="79">
        <v>6510</v>
      </c>
      <c r="G168" s="79">
        <v>13035</v>
      </c>
    </row>
    <row r="169" spans="1:7" x14ac:dyDescent="0.2">
      <c r="A169" s="75">
        <v>2009</v>
      </c>
      <c r="B169" s="75">
        <v>12</v>
      </c>
      <c r="C169" s="94">
        <f t="shared" si="2"/>
        <v>40148</v>
      </c>
      <c r="D169" s="75" t="s">
        <v>13</v>
      </c>
      <c r="E169" s="79">
        <v>7044</v>
      </c>
      <c r="F169" s="79">
        <v>7195</v>
      </c>
      <c r="G169" s="79">
        <v>14239</v>
      </c>
    </row>
    <row r="170" spans="1:7" x14ac:dyDescent="0.2">
      <c r="A170" s="75">
        <v>2010</v>
      </c>
      <c r="B170" s="75">
        <v>1</v>
      </c>
      <c r="C170" s="94">
        <f t="shared" si="2"/>
        <v>40179</v>
      </c>
      <c r="D170" s="75" t="s">
        <v>13</v>
      </c>
      <c r="E170" s="79">
        <v>5855</v>
      </c>
      <c r="F170" s="79">
        <v>6009</v>
      </c>
      <c r="G170" s="79">
        <v>11864</v>
      </c>
    </row>
    <row r="171" spans="1:7" x14ac:dyDescent="0.2">
      <c r="A171" s="75">
        <v>2010</v>
      </c>
      <c r="B171" s="75">
        <v>2</v>
      </c>
      <c r="C171" s="94">
        <f t="shared" si="2"/>
        <v>40210</v>
      </c>
      <c r="D171" s="75" t="s">
        <v>13</v>
      </c>
      <c r="E171" s="79">
        <v>5362</v>
      </c>
      <c r="F171" s="79">
        <v>5356</v>
      </c>
      <c r="G171" s="79">
        <v>10718</v>
      </c>
    </row>
    <row r="172" spans="1:7" x14ac:dyDescent="0.2">
      <c r="A172" s="75">
        <v>2010</v>
      </c>
      <c r="B172" s="75">
        <v>3</v>
      </c>
      <c r="C172" s="94">
        <f t="shared" si="2"/>
        <v>40238</v>
      </c>
      <c r="D172" s="75" t="s">
        <v>13</v>
      </c>
      <c r="E172" s="79">
        <v>6402</v>
      </c>
      <c r="F172" s="79">
        <v>6385</v>
      </c>
      <c r="G172" s="79">
        <v>12787</v>
      </c>
    </row>
    <row r="173" spans="1:7" x14ac:dyDescent="0.2">
      <c r="A173" s="75">
        <v>2010</v>
      </c>
      <c r="B173" s="75">
        <v>4</v>
      </c>
      <c r="C173" s="94">
        <f t="shared" si="2"/>
        <v>40269</v>
      </c>
      <c r="D173" s="75" t="s">
        <v>13</v>
      </c>
      <c r="E173" s="79">
        <v>6457</v>
      </c>
      <c r="F173" s="79">
        <v>6374</v>
      </c>
      <c r="G173" s="79">
        <v>12831</v>
      </c>
    </row>
    <row r="174" spans="1:7" x14ac:dyDescent="0.2">
      <c r="A174" s="75">
        <v>2010</v>
      </c>
      <c r="B174" s="75">
        <v>5</v>
      </c>
      <c r="C174" s="94">
        <f t="shared" si="2"/>
        <v>40299</v>
      </c>
      <c r="D174" s="75" t="s">
        <v>13</v>
      </c>
      <c r="E174" s="79">
        <v>7031</v>
      </c>
      <c r="F174" s="79">
        <v>7113</v>
      </c>
      <c r="G174" s="79">
        <v>14144</v>
      </c>
    </row>
    <row r="175" spans="1:7" x14ac:dyDescent="0.2">
      <c r="A175" s="75">
        <v>2010</v>
      </c>
      <c r="B175" s="75">
        <v>6</v>
      </c>
      <c r="C175" s="94">
        <f t="shared" si="2"/>
        <v>40330</v>
      </c>
      <c r="D175" s="75" t="s">
        <v>13</v>
      </c>
      <c r="E175" s="79">
        <v>7118</v>
      </c>
      <c r="F175" s="79">
        <v>7337</v>
      </c>
      <c r="G175" s="79">
        <v>14455</v>
      </c>
    </row>
    <row r="176" spans="1:7" x14ac:dyDescent="0.2">
      <c r="A176" s="75">
        <v>2010</v>
      </c>
      <c r="B176" s="75">
        <v>7</v>
      </c>
      <c r="C176" s="94">
        <f t="shared" si="2"/>
        <v>40360</v>
      </c>
      <c r="D176" s="75" t="s">
        <v>13</v>
      </c>
      <c r="E176" s="79">
        <v>7837</v>
      </c>
      <c r="F176" s="79">
        <v>7741</v>
      </c>
      <c r="G176" s="79">
        <v>15578</v>
      </c>
    </row>
    <row r="177" spans="1:7" x14ac:dyDescent="0.2">
      <c r="A177" s="75">
        <v>2010</v>
      </c>
      <c r="B177" s="75">
        <v>8</v>
      </c>
      <c r="C177" s="94">
        <f t="shared" si="2"/>
        <v>40391</v>
      </c>
      <c r="D177" s="75" t="s">
        <v>13</v>
      </c>
      <c r="E177" s="79">
        <v>7822</v>
      </c>
      <c r="F177" s="79">
        <v>8045</v>
      </c>
      <c r="G177" s="79">
        <v>15867</v>
      </c>
    </row>
    <row r="178" spans="1:7" x14ac:dyDescent="0.2">
      <c r="A178" s="75">
        <v>2010</v>
      </c>
      <c r="B178" s="75">
        <v>9</v>
      </c>
      <c r="C178" s="94">
        <f t="shared" si="2"/>
        <v>40422</v>
      </c>
      <c r="D178" s="75" t="s">
        <v>13</v>
      </c>
      <c r="E178" s="79">
        <v>7105</v>
      </c>
      <c r="F178" s="79">
        <v>6955</v>
      </c>
      <c r="G178" s="79">
        <v>14060</v>
      </c>
    </row>
    <row r="179" spans="1:7" x14ac:dyDescent="0.2">
      <c r="A179" s="75">
        <v>2010</v>
      </c>
      <c r="B179" s="75">
        <v>10</v>
      </c>
      <c r="C179" s="94">
        <f t="shared" si="2"/>
        <v>40452</v>
      </c>
      <c r="D179" s="75" t="s">
        <v>13</v>
      </c>
      <c r="E179" s="79">
        <v>7541</v>
      </c>
      <c r="F179" s="79">
        <v>7246</v>
      </c>
      <c r="G179" s="79">
        <v>14787</v>
      </c>
    </row>
    <row r="180" spans="1:7" x14ac:dyDescent="0.2">
      <c r="A180" s="75">
        <v>2010</v>
      </c>
      <c r="B180" s="75">
        <v>11</v>
      </c>
      <c r="C180" s="94">
        <f t="shared" si="2"/>
        <v>40483</v>
      </c>
      <c r="D180" s="75" t="s">
        <v>13</v>
      </c>
      <c r="E180" s="79">
        <v>6787</v>
      </c>
      <c r="F180" s="79">
        <v>6782</v>
      </c>
      <c r="G180" s="79">
        <v>13569</v>
      </c>
    </row>
    <row r="181" spans="1:7" x14ac:dyDescent="0.2">
      <c r="A181" s="75">
        <v>2010</v>
      </c>
      <c r="B181" s="75">
        <v>12</v>
      </c>
      <c r="C181" s="94">
        <f t="shared" si="2"/>
        <v>40513</v>
      </c>
      <c r="D181" s="75" t="s">
        <v>13</v>
      </c>
      <c r="E181" s="79">
        <v>7788</v>
      </c>
      <c r="F181" s="79">
        <v>7448</v>
      </c>
      <c r="G181" s="79">
        <v>15236</v>
      </c>
    </row>
    <row r="182" spans="1:7" x14ac:dyDescent="0.2">
      <c r="A182" s="75">
        <v>2011</v>
      </c>
      <c r="B182" s="75">
        <v>1</v>
      </c>
      <c r="C182" s="94">
        <f t="shared" si="2"/>
        <v>40544</v>
      </c>
      <c r="D182" s="75" t="s">
        <v>13</v>
      </c>
      <c r="E182" s="79">
        <v>7420</v>
      </c>
      <c r="F182" s="79">
        <v>6570</v>
      </c>
      <c r="G182" s="79">
        <v>13990</v>
      </c>
    </row>
    <row r="183" spans="1:7" x14ac:dyDescent="0.2">
      <c r="A183" s="75">
        <v>2011</v>
      </c>
      <c r="B183" s="75">
        <v>2</v>
      </c>
      <c r="C183" s="94">
        <f t="shared" si="2"/>
        <v>40575</v>
      </c>
      <c r="D183" s="75" t="s">
        <v>13</v>
      </c>
      <c r="E183" s="79">
        <v>5709</v>
      </c>
      <c r="F183" s="79">
        <v>5813</v>
      </c>
      <c r="G183" s="79">
        <v>11522</v>
      </c>
    </row>
    <row r="184" spans="1:7" x14ac:dyDescent="0.2">
      <c r="A184" s="75">
        <v>2011</v>
      </c>
      <c r="B184" s="75">
        <v>3</v>
      </c>
      <c r="C184" s="94">
        <f t="shared" si="2"/>
        <v>40603</v>
      </c>
      <c r="D184" s="75" t="s">
        <v>13</v>
      </c>
      <c r="E184" s="79">
        <v>6940</v>
      </c>
      <c r="F184" s="79">
        <v>7007</v>
      </c>
      <c r="G184" s="79">
        <v>13947</v>
      </c>
    </row>
    <row r="185" spans="1:7" x14ac:dyDescent="0.2">
      <c r="A185" s="75">
        <v>2011</v>
      </c>
      <c r="B185" s="75">
        <v>4</v>
      </c>
      <c r="C185" s="94">
        <f t="shared" si="2"/>
        <v>40634</v>
      </c>
      <c r="D185" s="75" t="s">
        <v>13</v>
      </c>
      <c r="E185" s="79">
        <v>6287</v>
      </c>
      <c r="F185" s="79">
        <v>6106</v>
      </c>
      <c r="G185" s="79">
        <v>12393</v>
      </c>
    </row>
    <row r="186" spans="1:7" x14ac:dyDescent="0.2">
      <c r="A186" s="75">
        <v>2011</v>
      </c>
      <c r="B186" s="75">
        <v>5</v>
      </c>
      <c r="C186" s="94">
        <f t="shared" si="2"/>
        <v>40664</v>
      </c>
      <c r="D186" s="75" t="s">
        <v>13</v>
      </c>
      <c r="E186" s="79">
        <v>6554</v>
      </c>
      <c r="F186" s="79">
        <v>6541</v>
      </c>
      <c r="G186" s="79">
        <v>13095</v>
      </c>
    </row>
    <row r="187" spans="1:7" x14ac:dyDescent="0.2">
      <c r="A187" s="75">
        <v>2011</v>
      </c>
      <c r="B187" s="75">
        <v>6</v>
      </c>
      <c r="C187" s="94">
        <f t="shared" si="2"/>
        <v>40695</v>
      </c>
      <c r="D187" s="75" t="s">
        <v>13</v>
      </c>
      <c r="E187" s="79">
        <v>6952</v>
      </c>
      <c r="F187" s="79">
        <v>7383</v>
      </c>
      <c r="G187" s="79">
        <v>14335</v>
      </c>
    </row>
    <row r="188" spans="1:7" x14ac:dyDescent="0.2">
      <c r="A188" s="75">
        <v>2011</v>
      </c>
      <c r="B188" s="75">
        <v>7</v>
      </c>
      <c r="C188" s="94">
        <f t="shared" si="2"/>
        <v>40725</v>
      </c>
      <c r="D188" s="75" t="s">
        <v>13</v>
      </c>
      <c r="E188" s="79">
        <v>6949</v>
      </c>
      <c r="F188" s="79">
        <v>7131</v>
      </c>
      <c r="G188" s="79">
        <v>14080</v>
      </c>
    </row>
    <row r="189" spans="1:7" x14ac:dyDescent="0.2">
      <c r="A189" s="75">
        <v>2011</v>
      </c>
      <c r="B189" s="75">
        <v>8</v>
      </c>
      <c r="C189" s="94">
        <f t="shared" si="2"/>
        <v>40756</v>
      </c>
      <c r="D189" s="75" t="s">
        <v>13</v>
      </c>
      <c r="E189" s="79">
        <v>6447</v>
      </c>
      <c r="F189" s="79">
        <v>6767</v>
      </c>
      <c r="G189" s="79">
        <v>13214</v>
      </c>
    </row>
    <row r="190" spans="1:7" x14ac:dyDescent="0.2">
      <c r="A190" s="75">
        <v>2011</v>
      </c>
      <c r="B190" s="75">
        <v>9</v>
      </c>
      <c r="C190" s="94">
        <f t="shared" si="2"/>
        <v>40787</v>
      </c>
      <c r="D190" s="75" t="s">
        <v>13</v>
      </c>
      <c r="E190" s="79">
        <v>5991</v>
      </c>
      <c r="F190" s="79">
        <v>4172</v>
      </c>
      <c r="G190" s="79">
        <v>10163</v>
      </c>
    </row>
    <row r="191" spans="1:7" x14ac:dyDescent="0.2">
      <c r="A191" s="75">
        <v>2011</v>
      </c>
      <c r="B191" s="75">
        <v>10</v>
      </c>
      <c r="C191" s="94">
        <f t="shared" si="2"/>
        <v>40817</v>
      </c>
      <c r="D191" s="75" t="s">
        <v>13</v>
      </c>
      <c r="E191" s="79">
        <v>5866</v>
      </c>
      <c r="F191" s="79">
        <v>5973</v>
      </c>
      <c r="G191" s="79">
        <v>11839</v>
      </c>
    </row>
    <row r="192" spans="1:7" x14ac:dyDescent="0.2">
      <c r="A192" s="75">
        <v>2011</v>
      </c>
      <c r="B192" s="75">
        <v>11</v>
      </c>
      <c r="C192" s="94">
        <f t="shared" si="2"/>
        <v>40848</v>
      </c>
      <c r="D192" s="75" t="s">
        <v>13</v>
      </c>
      <c r="E192" s="79">
        <v>6395</v>
      </c>
      <c r="F192" s="79">
        <v>6088</v>
      </c>
      <c r="G192" s="79">
        <v>12483</v>
      </c>
    </row>
    <row r="193" spans="1:7" x14ac:dyDescent="0.2">
      <c r="A193" s="75">
        <v>2011</v>
      </c>
      <c r="B193" s="75">
        <v>12</v>
      </c>
      <c r="C193" s="94">
        <f t="shared" si="2"/>
        <v>40878</v>
      </c>
      <c r="D193" s="75" t="s">
        <v>13</v>
      </c>
      <c r="E193" s="79">
        <v>6661</v>
      </c>
      <c r="F193" s="79">
        <v>6820</v>
      </c>
      <c r="G193" s="79">
        <v>13481</v>
      </c>
    </row>
    <row r="194" spans="1:7" x14ac:dyDescent="0.2">
      <c r="A194" s="75">
        <v>2012</v>
      </c>
      <c r="B194" s="75">
        <v>1</v>
      </c>
      <c r="C194" s="94">
        <f t="shared" si="2"/>
        <v>40909</v>
      </c>
      <c r="D194" s="75" t="s">
        <v>13</v>
      </c>
      <c r="E194" s="79">
        <v>6427</v>
      </c>
      <c r="F194" s="79">
        <v>6050</v>
      </c>
      <c r="G194" s="79">
        <v>12477</v>
      </c>
    </row>
    <row r="195" spans="1:7" x14ac:dyDescent="0.2">
      <c r="A195" s="75">
        <v>2012</v>
      </c>
      <c r="B195" s="75">
        <v>2</v>
      </c>
      <c r="C195" s="94">
        <f t="shared" ref="C195:C258" si="3">DATE(A195,B195,1)</f>
        <v>40940</v>
      </c>
      <c r="D195" s="75" t="s">
        <v>13</v>
      </c>
      <c r="E195" s="79">
        <v>5903</v>
      </c>
      <c r="F195" s="79">
        <v>5929</v>
      </c>
      <c r="G195" s="79">
        <v>11832</v>
      </c>
    </row>
    <row r="196" spans="1:7" x14ac:dyDescent="0.2">
      <c r="A196" s="75">
        <v>2012</v>
      </c>
      <c r="B196" s="75">
        <v>3</v>
      </c>
      <c r="C196" s="94">
        <f t="shared" si="3"/>
        <v>40969</v>
      </c>
      <c r="D196" s="75" t="s">
        <v>13</v>
      </c>
      <c r="E196" s="79">
        <v>7308</v>
      </c>
      <c r="F196" s="79">
        <v>7317</v>
      </c>
      <c r="G196" s="79">
        <v>14625</v>
      </c>
    </row>
    <row r="197" spans="1:7" x14ac:dyDescent="0.2">
      <c r="A197" s="75">
        <v>2012</v>
      </c>
      <c r="B197" s="75">
        <v>4</v>
      </c>
      <c r="C197" s="94">
        <f t="shared" si="3"/>
        <v>41000</v>
      </c>
      <c r="D197" s="75" t="s">
        <v>13</v>
      </c>
      <c r="E197" s="79">
        <v>6351</v>
      </c>
      <c r="F197" s="79">
        <v>6599</v>
      </c>
      <c r="G197" s="79">
        <v>12950</v>
      </c>
    </row>
    <row r="198" spans="1:7" x14ac:dyDescent="0.2">
      <c r="A198" s="75">
        <v>2012</v>
      </c>
      <c r="B198" s="75">
        <v>5</v>
      </c>
      <c r="C198" s="94">
        <f t="shared" si="3"/>
        <v>41030</v>
      </c>
      <c r="D198" s="75" t="s">
        <v>13</v>
      </c>
      <c r="E198" s="79">
        <v>6766</v>
      </c>
      <c r="F198" s="79">
        <v>6646</v>
      </c>
      <c r="G198" s="79">
        <v>13412</v>
      </c>
    </row>
    <row r="199" spans="1:7" x14ac:dyDescent="0.2">
      <c r="A199" s="75">
        <v>2012</v>
      </c>
      <c r="B199" s="75">
        <v>6</v>
      </c>
      <c r="C199" s="94">
        <f t="shared" si="3"/>
        <v>41061</v>
      </c>
      <c r="D199" s="75" t="s">
        <v>13</v>
      </c>
      <c r="E199" s="79">
        <v>7596</v>
      </c>
      <c r="F199" s="79">
        <v>7856</v>
      </c>
      <c r="G199" s="79">
        <v>15452</v>
      </c>
    </row>
    <row r="200" spans="1:7" x14ac:dyDescent="0.2">
      <c r="A200" s="75">
        <v>2012</v>
      </c>
      <c r="B200" s="75">
        <v>7</v>
      </c>
      <c r="C200" s="94">
        <f t="shared" si="3"/>
        <v>41091</v>
      </c>
      <c r="D200" s="75" t="s">
        <v>13</v>
      </c>
      <c r="E200" s="79">
        <v>8747</v>
      </c>
      <c r="F200" s="79">
        <v>8657</v>
      </c>
      <c r="G200" s="79">
        <v>17404</v>
      </c>
    </row>
    <row r="201" spans="1:7" x14ac:dyDescent="0.2">
      <c r="A201" s="75">
        <v>2012</v>
      </c>
      <c r="B201" s="75">
        <v>8</v>
      </c>
      <c r="C201" s="94">
        <f t="shared" si="3"/>
        <v>41122</v>
      </c>
      <c r="D201" s="75" t="s">
        <v>13</v>
      </c>
      <c r="E201" s="79">
        <v>8267</v>
      </c>
      <c r="F201" s="79">
        <v>8038</v>
      </c>
      <c r="G201" s="79">
        <v>16305</v>
      </c>
    </row>
    <row r="202" spans="1:7" x14ac:dyDescent="0.2">
      <c r="A202" s="75">
        <v>2012</v>
      </c>
      <c r="B202" s="75">
        <v>9</v>
      </c>
      <c r="C202" s="94">
        <f t="shared" si="3"/>
        <v>41153</v>
      </c>
      <c r="D202" s="75" t="s">
        <v>13</v>
      </c>
      <c r="E202" s="79">
        <v>6841</v>
      </c>
      <c r="F202" s="79">
        <v>6865</v>
      </c>
      <c r="G202" s="79">
        <v>13706</v>
      </c>
    </row>
    <row r="203" spans="1:7" x14ac:dyDescent="0.2">
      <c r="A203" s="75">
        <v>2012</v>
      </c>
      <c r="B203" s="75">
        <v>10</v>
      </c>
      <c r="C203" s="94">
        <f t="shared" si="3"/>
        <v>41183</v>
      </c>
      <c r="D203" s="75" t="s">
        <v>13</v>
      </c>
      <c r="E203" s="79">
        <v>7096</v>
      </c>
      <c r="F203" s="79">
        <v>6934</v>
      </c>
      <c r="G203" s="79">
        <v>14030</v>
      </c>
    </row>
    <row r="204" spans="1:7" x14ac:dyDescent="0.2">
      <c r="A204" s="75">
        <v>2012</v>
      </c>
      <c r="B204" s="75">
        <v>11</v>
      </c>
      <c r="C204" s="94">
        <f t="shared" si="3"/>
        <v>41214</v>
      </c>
      <c r="D204" s="75" t="s">
        <v>13</v>
      </c>
      <c r="E204" s="79">
        <v>7308</v>
      </c>
      <c r="F204" s="79">
        <v>7288</v>
      </c>
      <c r="G204" s="79">
        <v>14596</v>
      </c>
    </row>
    <row r="205" spans="1:7" x14ac:dyDescent="0.2">
      <c r="A205" s="75">
        <v>2012</v>
      </c>
      <c r="B205" s="75">
        <v>12</v>
      </c>
      <c r="C205" s="94">
        <f t="shared" si="3"/>
        <v>41244</v>
      </c>
      <c r="D205" s="75" t="s">
        <v>13</v>
      </c>
      <c r="E205" s="79">
        <v>9182</v>
      </c>
      <c r="F205" s="79">
        <v>9380</v>
      </c>
      <c r="G205" s="79">
        <v>18562</v>
      </c>
    </row>
    <row r="206" spans="1:7" x14ac:dyDescent="0.2">
      <c r="A206" s="75">
        <v>2013</v>
      </c>
      <c r="B206" s="75">
        <v>1</v>
      </c>
      <c r="C206" s="94">
        <f t="shared" si="3"/>
        <v>41275</v>
      </c>
      <c r="D206" s="75" t="s">
        <v>13</v>
      </c>
      <c r="E206" s="79">
        <v>7700</v>
      </c>
      <c r="F206" s="79">
        <v>7682</v>
      </c>
      <c r="G206" s="79">
        <v>15382</v>
      </c>
    </row>
    <row r="207" spans="1:7" x14ac:dyDescent="0.2">
      <c r="A207" s="75">
        <v>2013</v>
      </c>
      <c r="B207" s="75">
        <v>2</v>
      </c>
      <c r="C207" s="94">
        <f t="shared" si="3"/>
        <v>41306</v>
      </c>
      <c r="D207" s="75" t="s">
        <v>13</v>
      </c>
      <c r="E207" s="79">
        <v>7798</v>
      </c>
      <c r="F207" s="79">
        <v>7075</v>
      </c>
      <c r="G207" s="79">
        <v>14873</v>
      </c>
    </row>
    <row r="208" spans="1:7" x14ac:dyDescent="0.2">
      <c r="A208" s="75">
        <v>2013</v>
      </c>
      <c r="B208" s="75">
        <v>3</v>
      </c>
      <c r="C208" s="94">
        <f t="shared" si="3"/>
        <v>41334</v>
      </c>
      <c r="D208" s="75" t="s">
        <v>13</v>
      </c>
      <c r="E208" s="79">
        <v>9300</v>
      </c>
      <c r="F208" s="79">
        <v>9071</v>
      </c>
      <c r="G208" s="79">
        <v>18371</v>
      </c>
    </row>
    <row r="209" spans="1:7" x14ac:dyDescent="0.2">
      <c r="A209" s="75">
        <v>2013</v>
      </c>
      <c r="B209" s="75">
        <v>4</v>
      </c>
      <c r="C209" s="94">
        <f t="shared" si="3"/>
        <v>41365</v>
      </c>
      <c r="D209" s="75" t="s">
        <v>13</v>
      </c>
      <c r="E209" s="79">
        <v>8139</v>
      </c>
      <c r="F209" s="79">
        <v>8208</v>
      </c>
      <c r="G209" s="79">
        <v>16347</v>
      </c>
    </row>
    <row r="210" spans="1:7" x14ac:dyDescent="0.2">
      <c r="A210" s="75">
        <v>2013</v>
      </c>
      <c r="B210" s="75">
        <v>5</v>
      </c>
      <c r="C210" s="94">
        <f t="shared" si="3"/>
        <v>41395</v>
      </c>
      <c r="D210" s="75" t="s">
        <v>13</v>
      </c>
      <c r="E210" s="79">
        <v>8730</v>
      </c>
      <c r="F210" s="79">
        <v>8713</v>
      </c>
      <c r="G210" s="79">
        <v>17443</v>
      </c>
    </row>
    <row r="211" spans="1:7" x14ac:dyDescent="0.2">
      <c r="A211" s="75">
        <v>2013</v>
      </c>
      <c r="B211" s="75">
        <v>6</v>
      </c>
      <c r="C211" s="94">
        <f t="shared" si="3"/>
        <v>41426</v>
      </c>
      <c r="D211" s="75" t="s">
        <v>13</v>
      </c>
      <c r="E211" s="79">
        <v>8443</v>
      </c>
      <c r="F211" s="79">
        <v>8760</v>
      </c>
      <c r="G211" s="79">
        <v>17203</v>
      </c>
    </row>
    <row r="212" spans="1:7" x14ac:dyDescent="0.2">
      <c r="A212" s="75">
        <v>2013</v>
      </c>
      <c r="B212" s="75">
        <v>7</v>
      </c>
      <c r="C212" s="94">
        <f t="shared" si="3"/>
        <v>41456</v>
      </c>
      <c r="D212" s="75" t="s">
        <v>13</v>
      </c>
      <c r="E212" s="79">
        <v>8484</v>
      </c>
      <c r="F212" s="79">
        <v>8640</v>
      </c>
      <c r="G212" s="79">
        <v>17124</v>
      </c>
    </row>
    <row r="213" spans="1:7" x14ac:dyDescent="0.2">
      <c r="A213" s="75">
        <v>2013</v>
      </c>
      <c r="B213" s="75">
        <v>8</v>
      </c>
      <c r="C213" s="94">
        <f t="shared" si="3"/>
        <v>41487</v>
      </c>
      <c r="D213" s="75" t="s">
        <v>13</v>
      </c>
      <c r="E213" s="79">
        <v>8167</v>
      </c>
      <c r="F213" s="79">
        <v>8088</v>
      </c>
      <c r="G213" s="79">
        <v>16255</v>
      </c>
    </row>
    <row r="214" spans="1:7" x14ac:dyDescent="0.2">
      <c r="A214" s="75">
        <v>2013</v>
      </c>
      <c r="B214" s="75">
        <v>9</v>
      </c>
      <c r="C214" s="94">
        <f t="shared" si="3"/>
        <v>41518</v>
      </c>
      <c r="D214" s="75" t="s">
        <v>13</v>
      </c>
      <c r="E214" s="79">
        <v>6960</v>
      </c>
      <c r="F214" s="79">
        <v>7208</v>
      </c>
      <c r="G214" s="79">
        <v>14168</v>
      </c>
    </row>
    <row r="215" spans="1:7" x14ac:dyDescent="0.2">
      <c r="A215" s="75">
        <v>2013</v>
      </c>
      <c r="B215" s="75">
        <v>10</v>
      </c>
      <c r="C215" s="94">
        <f t="shared" si="3"/>
        <v>41548</v>
      </c>
      <c r="D215" s="75" t="s">
        <v>13</v>
      </c>
      <c r="E215" s="79">
        <v>7658</v>
      </c>
      <c r="F215" s="79">
        <v>7225</v>
      </c>
      <c r="G215" s="79">
        <v>14883</v>
      </c>
    </row>
    <row r="216" spans="1:7" x14ac:dyDescent="0.2">
      <c r="A216" s="75">
        <v>2013</v>
      </c>
      <c r="B216" s="75">
        <v>11</v>
      </c>
      <c r="C216" s="94">
        <f t="shared" si="3"/>
        <v>41579</v>
      </c>
      <c r="D216" s="75" t="s">
        <v>13</v>
      </c>
      <c r="E216" s="79">
        <v>7950</v>
      </c>
      <c r="F216" s="79">
        <v>7771</v>
      </c>
      <c r="G216" s="79">
        <v>15721</v>
      </c>
    </row>
    <row r="217" spans="1:7" x14ac:dyDescent="0.2">
      <c r="A217" s="75">
        <v>2013</v>
      </c>
      <c r="B217" s="75">
        <v>12</v>
      </c>
      <c r="C217" s="94">
        <f t="shared" si="3"/>
        <v>41609</v>
      </c>
      <c r="D217" s="75" t="s">
        <v>13</v>
      </c>
      <c r="E217" s="79">
        <v>9299</v>
      </c>
      <c r="F217" s="79">
        <v>9315</v>
      </c>
      <c r="G217" s="79">
        <v>18614</v>
      </c>
    </row>
    <row r="218" spans="1:7" x14ac:dyDescent="0.2">
      <c r="A218" s="75">
        <v>2014</v>
      </c>
      <c r="B218" s="75">
        <v>1</v>
      </c>
      <c r="C218" s="94">
        <f t="shared" si="3"/>
        <v>41640</v>
      </c>
      <c r="D218" s="75" t="s">
        <v>13</v>
      </c>
      <c r="E218" s="79">
        <v>7270</v>
      </c>
      <c r="F218" s="79">
        <v>7413</v>
      </c>
      <c r="G218" s="79">
        <v>14683</v>
      </c>
    </row>
    <row r="219" spans="1:7" x14ac:dyDescent="0.2">
      <c r="A219" s="75">
        <v>2014</v>
      </c>
      <c r="B219" s="75">
        <v>2</v>
      </c>
      <c r="C219" s="94">
        <f t="shared" si="3"/>
        <v>41671</v>
      </c>
      <c r="D219" s="75" t="s">
        <v>13</v>
      </c>
      <c r="E219" s="79">
        <v>7082</v>
      </c>
      <c r="F219" s="79">
        <v>6901</v>
      </c>
      <c r="G219" s="79">
        <v>13983</v>
      </c>
    </row>
    <row r="220" spans="1:7" x14ac:dyDescent="0.2">
      <c r="A220" s="75">
        <v>2014</v>
      </c>
      <c r="B220" s="75">
        <v>3</v>
      </c>
      <c r="C220" s="94">
        <f t="shared" si="3"/>
        <v>41699</v>
      </c>
      <c r="D220" s="75" t="s">
        <v>13</v>
      </c>
      <c r="E220" s="79">
        <v>9021</v>
      </c>
      <c r="F220" s="79">
        <v>9073</v>
      </c>
      <c r="G220" s="79">
        <v>18094</v>
      </c>
    </row>
    <row r="221" spans="1:7" x14ac:dyDescent="0.2">
      <c r="A221" s="75">
        <v>2014</v>
      </c>
      <c r="B221" s="75">
        <v>4</v>
      </c>
      <c r="C221" s="94">
        <f t="shared" si="3"/>
        <v>41730</v>
      </c>
      <c r="D221" s="75" t="s">
        <v>13</v>
      </c>
      <c r="E221" s="79">
        <v>8184</v>
      </c>
      <c r="F221" s="79">
        <v>8255</v>
      </c>
      <c r="G221" s="79">
        <v>16439</v>
      </c>
    </row>
    <row r="222" spans="1:7" x14ac:dyDescent="0.2">
      <c r="A222" s="75">
        <v>2014</v>
      </c>
      <c r="B222" s="75">
        <v>5</v>
      </c>
      <c r="C222" s="94">
        <f t="shared" si="3"/>
        <v>41760</v>
      </c>
      <c r="D222" s="75" t="s">
        <v>13</v>
      </c>
      <c r="E222" s="79">
        <v>8918</v>
      </c>
      <c r="F222" s="79">
        <v>8647</v>
      </c>
      <c r="G222" s="79">
        <v>17565</v>
      </c>
    </row>
    <row r="223" spans="1:7" x14ac:dyDescent="0.2">
      <c r="A223" s="75">
        <v>2014</v>
      </c>
      <c r="B223" s="75">
        <v>6</v>
      </c>
      <c r="C223" s="94">
        <f t="shared" si="3"/>
        <v>41791</v>
      </c>
      <c r="D223" s="75" t="s">
        <v>13</v>
      </c>
      <c r="E223" s="79">
        <v>9355</v>
      </c>
      <c r="F223" s="79">
        <v>9758</v>
      </c>
      <c r="G223" s="79">
        <v>19113</v>
      </c>
    </row>
    <row r="224" spans="1:7" x14ac:dyDescent="0.2">
      <c r="A224" s="75">
        <v>2014</v>
      </c>
      <c r="B224" s="75">
        <v>7</v>
      </c>
      <c r="C224" s="94">
        <f t="shared" si="3"/>
        <v>41821</v>
      </c>
      <c r="D224" s="75" t="s">
        <v>13</v>
      </c>
      <c r="E224" s="79">
        <v>9016</v>
      </c>
      <c r="F224" s="79">
        <v>9407</v>
      </c>
      <c r="G224" s="79">
        <v>18423</v>
      </c>
    </row>
    <row r="225" spans="1:7" x14ac:dyDescent="0.2">
      <c r="A225" s="75">
        <v>2014</v>
      </c>
      <c r="B225" s="75">
        <v>8</v>
      </c>
      <c r="C225" s="94">
        <f t="shared" si="3"/>
        <v>41852</v>
      </c>
      <c r="D225" s="75" t="s">
        <v>13</v>
      </c>
      <c r="E225" s="79">
        <v>8639</v>
      </c>
      <c r="F225" s="79">
        <v>8466</v>
      </c>
      <c r="G225" s="79">
        <v>17105</v>
      </c>
    </row>
    <row r="226" spans="1:7" x14ac:dyDescent="0.2">
      <c r="A226" s="75">
        <v>2014</v>
      </c>
      <c r="B226" s="75">
        <v>9</v>
      </c>
      <c r="C226" s="94">
        <f t="shared" si="3"/>
        <v>41883</v>
      </c>
      <c r="D226" s="75" t="s">
        <v>13</v>
      </c>
      <c r="E226" s="79">
        <v>7652</v>
      </c>
      <c r="F226" s="79">
        <v>7403</v>
      </c>
      <c r="G226" s="79">
        <v>15055</v>
      </c>
    </row>
    <row r="227" spans="1:7" x14ac:dyDescent="0.2">
      <c r="A227" s="75">
        <v>2014</v>
      </c>
      <c r="B227" s="75">
        <v>10</v>
      </c>
      <c r="C227" s="94">
        <f t="shared" si="3"/>
        <v>41913</v>
      </c>
      <c r="D227" s="75" t="s">
        <v>13</v>
      </c>
      <c r="E227" s="79">
        <v>9872</v>
      </c>
      <c r="F227" s="79">
        <v>9355</v>
      </c>
      <c r="G227" s="79">
        <v>19227</v>
      </c>
    </row>
    <row r="228" spans="1:7" x14ac:dyDescent="0.2">
      <c r="A228" s="75">
        <v>2014</v>
      </c>
      <c r="B228" s="75">
        <v>11</v>
      </c>
      <c r="C228" s="94">
        <f t="shared" si="3"/>
        <v>41944</v>
      </c>
      <c r="D228" s="75" t="s">
        <v>13</v>
      </c>
      <c r="E228" s="79">
        <v>8622</v>
      </c>
      <c r="F228" s="79">
        <v>8773</v>
      </c>
      <c r="G228" s="79">
        <v>17395</v>
      </c>
    </row>
    <row r="229" spans="1:7" x14ac:dyDescent="0.2">
      <c r="A229" s="75">
        <v>2014</v>
      </c>
      <c r="B229" s="75">
        <v>12</v>
      </c>
      <c r="C229" s="94">
        <f t="shared" si="3"/>
        <v>41974</v>
      </c>
      <c r="D229" s="75" t="s">
        <v>13</v>
      </c>
      <c r="E229" s="79">
        <v>9836</v>
      </c>
      <c r="F229" s="79">
        <v>9764</v>
      </c>
      <c r="G229" s="79">
        <v>19600</v>
      </c>
    </row>
    <row r="230" spans="1:7" x14ac:dyDescent="0.2">
      <c r="A230" s="75">
        <v>2015</v>
      </c>
      <c r="B230" s="75">
        <v>1</v>
      </c>
      <c r="C230" s="94">
        <f t="shared" si="3"/>
        <v>42005</v>
      </c>
      <c r="D230" s="75" t="s">
        <v>13</v>
      </c>
      <c r="E230" s="79">
        <v>7848</v>
      </c>
      <c r="F230" s="79">
        <v>7618</v>
      </c>
      <c r="G230" s="79">
        <v>15466</v>
      </c>
    </row>
    <row r="231" spans="1:7" x14ac:dyDescent="0.2">
      <c r="A231" s="75">
        <v>2015</v>
      </c>
      <c r="B231" s="75">
        <v>2</v>
      </c>
      <c r="C231" s="94">
        <f t="shared" si="3"/>
        <v>42036</v>
      </c>
      <c r="D231" s="75" t="s">
        <v>13</v>
      </c>
      <c r="E231" s="79">
        <v>6773</v>
      </c>
      <c r="F231" s="79">
        <v>6753</v>
      </c>
      <c r="G231" s="79">
        <v>13526</v>
      </c>
    </row>
    <row r="232" spans="1:7" x14ac:dyDescent="0.2">
      <c r="A232" s="75">
        <v>2015</v>
      </c>
      <c r="B232" s="75">
        <v>3</v>
      </c>
      <c r="C232" s="94">
        <f t="shared" si="3"/>
        <v>42064</v>
      </c>
      <c r="D232" s="75" t="s">
        <v>13</v>
      </c>
      <c r="E232" s="79">
        <v>8636</v>
      </c>
      <c r="F232" s="79">
        <v>8251</v>
      </c>
      <c r="G232" s="79">
        <v>16887</v>
      </c>
    </row>
    <row r="233" spans="1:7" x14ac:dyDescent="0.2">
      <c r="A233" s="75">
        <v>2015</v>
      </c>
      <c r="B233" s="75">
        <v>4</v>
      </c>
      <c r="C233" s="94">
        <f t="shared" si="3"/>
        <v>42095</v>
      </c>
      <c r="D233" s="75" t="s">
        <v>13</v>
      </c>
      <c r="E233" s="79">
        <v>7540</v>
      </c>
      <c r="F233" s="79">
        <v>8106</v>
      </c>
      <c r="G233" s="79">
        <v>15646</v>
      </c>
    </row>
    <row r="234" spans="1:7" x14ac:dyDescent="0.2">
      <c r="A234" s="75">
        <v>2015</v>
      </c>
      <c r="B234" s="75">
        <v>5</v>
      </c>
      <c r="C234" s="94">
        <f t="shared" si="3"/>
        <v>42125</v>
      </c>
      <c r="D234" s="75" t="s">
        <v>13</v>
      </c>
      <c r="E234" s="79">
        <v>8499</v>
      </c>
      <c r="F234" s="79">
        <v>8521</v>
      </c>
      <c r="G234" s="79">
        <v>17020</v>
      </c>
    </row>
    <row r="235" spans="1:7" x14ac:dyDescent="0.2">
      <c r="A235" s="75">
        <v>2015</v>
      </c>
      <c r="B235" s="75">
        <v>6</v>
      </c>
      <c r="C235" s="94">
        <f t="shared" si="3"/>
        <v>42156</v>
      </c>
      <c r="D235" s="75" t="s">
        <v>13</v>
      </c>
      <c r="E235" s="78">
        <v>9440</v>
      </c>
      <c r="F235" s="78">
        <v>9860</v>
      </c>
      <c r="G235" s="78">
        <v>19300</v>
      </c>
    </row>
    <row r="236" spans="1:7" x14ac:dyDescent="0.2">
      <c r="A236" s="75">
        <v>2015</v>
      </c>
      <c r="B236" s="75">
        <v>7</v>
      </c>
      <c r="C236" s="94">
        <f t="shared" si="3"/>
        <v>42186</v>
      </c>
      <c r="D236" s="75" t="s">
        <v>13</v>
      </c>
      <c r="E236" s="78">
        <v>9814</v>
      </c>
      <c r="F236" s="78">
        <v>9840</v>
      </c>
      <c r="G236" s="78">
        <v>19654</v>
      </c>
    </row>
    <row r="237" spans="1:7" x14ac:dyDescent="0.2">
      <c r="A237" s="75">
        <v>2015</v>
      </c>
      <c r="B237" s="75">
        <v>8</v>
      </c>
      <c r="C237" s="94">
        <f t="shared" si="3"/>
        <v>42217</v>
      </c>
      <c r="D237" s="75" t="s">
        <v>13</v>
      </c>
      <c r="E237" s="78">
        <v>9612</v>
      </c>
      <c r="F237" s="78">
        <v>9266</v>
      </c>
      <c r="G237" s="78">
        <v>18878</v>
      </c>
    </row>
    <row r="238" spans="1:7" x14ac:dyDescent="0.2">
      <c r="A238" s="75">
        <v>2015</v>
      </c>
      <c r="B238" s="75">
        <v>9</v>
      </c>
      <c r="C238" s="94">
        <f t="shared" si="3"/>
        <v>42248</v>
      </c>
      <c r="D238" s="75" t="s">
        <v>13</v>
      </c>
      <c r="E238" s="79">
        <v>8457</v>
      </c>
      <c r="F238" s="79">
        <v>8336</v>
      </c>
      <c r="G238" s="78">
        <v>16793</v>
      </c>
    </row>
    <row r="239" spans="1:7" x14ac:dyDescent="0.2">
      <c r="A239" s="75">
        <v>2015</v>
      </c>
      <c r="B239" s="75">
        <v>10</v>
      </c>
      <c r="C239" s="94">
        <f t="shared" si="3"/>
        <v>42278</v>
      </c>
      <c r="D239" s="75" t="s">
        <v>13</v>
      </c>
      <c r="E239" s="79">
        <v>8832</v>
      </c>
      <c r="F239" s="79">
        <v>8489</v>
      </c>
      <c r="G239" s="78">
        <v>17321</v>
      </c>
    </row>
    <row r="240" spans="1:7" x14ac:dyDescent="0.2">
      <c r="A240" s="75">
        <v>2015</v>
      </c>
      <c r="B240" s="75">
        <v>11</v>
      </c>
      <c r="C240" s="94">
        <f t="shared" si="3"/>
        <v>42309</v>
      </c>
      <c r="D240" s="75" t="s">
        <v>13</v>
      </c>
      <c r="E240" s="80">
        <v>8562</v>
      </c>
      <c r="F240" s="80">
        <v>8668</v>
      </c>
      <c r="G240" s="78">
        <v>17230</v>
      </c>
    </row>
    <row r="241" spans="1:7" x14ac:dyDescent="0.2">
      <c r="A241" s="75">
        <v>2015</v>
      </c>
      <c r="B241" s="75">
        <v>12</v>
      </c>
      <c r="C241" s="94">
        <f t="shared" si="3"/>
        <v>42339</v>
      </c>
      <c r="D241" s="75" t="s">
        <v>13</v>
      </c>
      <c r="E241" s="80">
        <v>8769</v>
      </c>
      <c r="F241" s="80">
        <v>8588</v>
      </c>
      <c r="G241" s="78">
        <v>17357</v>
      </c>
    </row>
    <row r="242" spans="1:7" x14ac:dyDescent="0.2">
      <c r="A242" s="75">
        <v>1996</v>
      </c>
      <c r="B242" s="75">
        <v>1</v>
      </c>
      <c r="C242" s="94">
        <f t="shared" si="3"/>
        <v>35065</v>
      </c>
      <c r="D242" s="76" t="s">
        <v>14</v>
      </c>
      <c r="E242" s="78">
        <v>1639</v>
      </c>
      <c r="F242" s="78">
        <v>1657</v>
      </c>
      <c r="G242" s="78">
        <v>3296</v>
      </c>
    </row>
    <row r="243" spans="1:7" x14ac:dyDescent="0.2">
      <c r="A243" s="75">
        <v>1996</v>
      </c>
      <c r="B243" s="75">
        <v>2</v>
      </c>
      <c r="C243" s="94">
        <f t="shared" si="3"/>
        <v>35096</v>
      </c>
      <c r="D243" s="76" t="s">
        <v>14</v>
      </c>
      <c r="E243" s="78">
        <v>1450</v>
      </c>
      <c r="F243" s="78">
        <v>1459</v>
      </c>
      <c r="G243" s="78">
        <v>2909</v>
      </c>
    </row>
    <row r="244" spans="1:7" x14ac:dyDescent="0.2">
      <c r="A244" s="75">
        <v>1996</v>
      </c>
      <c r="B244" s="75">
        <v>3</v>
      </c>
      <c r="C244" s="94">
        <f t="shared" si="3"/>
        <v>35125</v>
      </c>
      <c r="D244" s="76" t="s">
        <v>14</v>
      </c>
      <c r="E244" s="78">
        <v>1614</v>
      </c>
      <c r="F244" s="78">
        <v>1688</v>
      </c>
      <c r="G244" s="78">
        <v>3302</v>
      </c>
    </row>
    <row r="245" spans="1:7" x14ac:dyDescent="0.2">
      <c r="A245" s="75">
        <v>1996</v>
      </c>
      <c r="B245" s="75">
        <v>4</v>
      </c>
      <c r="C245" s="94">
        <f t="shared" si="3"/>
        <v>35156</v>
      </c>
      <c r="D245" s="76" t="s">
        <v>14</v>
      </c>
      <c r="E245" s="78">
        <v>1546</v>
      </c>
      <c r="F245" s="78">
        <v>1527</v>
      </c>
      <c r="G245" s="78">
        <v>3073</v>
      </c>
    </row>
    <row r="246" spans="1:7" x14ac:dyDescent="0.2">
      <c r="A246" s="75">
        <v>1996</v>
      </c>
      <c r="B246" s="75">
        <v>5</v>
      </c>
      <c r="C246" s="94">
        <f t="shared" si="3"/>
        <v>35186</v>
      </c>
      <c r="D246" s="76" t="s">
        <v>14</v>
      </c>
      <c r="E246" s="78">
        <v>1748</v>
      </c>
      <c r="F246" s="78">
        <v>1656</v>
      </c>
      <c r="G246" s="78">
        <v>3404</v>
      </c>
    </row>
    <row r="247" spans="1:7" x14ac:dyDescent="0.2">
      <c r="A247" s="75">
        <v>1996</v>
      </c>
      <c r="B247" s="75">
        <v>6</v>
      </c>
      <c r="C247" s="94">
        <f t="shared" si="3"/>
        <v>35217</v>
      </c>
      <c r="D247" s="76" t="s">
        <v>14</v>
      </c>
      <c r="E247" s="78">
        <v>1651</v>
      </c>
      <c r="F247" s="78">
        <v>1658</v>
      </c>
      <c r="G247" s="78">
        <v>3309</v>
      </c>
    </row>
    <row r="248" spans="1:7" x14ac:dyDescent="0.2">
      <c r="A248" s="75">
        <v>1996</v>
      </c>
      <c r="B248" s="75">
        <v>7</v>
      </c>
      <c r="C248" s="94">
        <f t="shared" si="3"/>
        <v>35247</v>
      </c>
      <c r="D248" s="76" t="s">
        <v>14</v>
      </c>
      <c r="E248" s="78">
        <v>1935</v>
      </c>
      <c r="F248" s="78">
        <v>1906</v>
      </c>
      <c r="G248" s="78">
        <v>3841</v>
      </c>
    </row>
    <row r="249" spans="1:7" x14ac:dyDescent="0.2">
      <c r="A249" s="75">
        <v>1996</v>
      </c>
      <c r="B249" s="75">
        <v>8</v>
      </c>
      <c r="C249" s="94">
        <f t="shared" si="3"/>
        <v>35278</v>
      </c>
      <c r="D249" s="76" t="s">
        <v>14</v>
      </c>
      <c r="E249" s="78">
        <v>1932</v>
      </c>
      <c r="F249" s="78">
        <v>2115</v>
      </c>
      <c r="G249" s="78">
        <v>4047</v>
      </c>
    </row>
    <row r="250" spans="1:7" x14ac:dyDescent="0.2">
      <c r="A250" s="75">
        <v>1996</v>
      </c>
      <c r="B250" s="75">
        <v>9</v>
      </c>
      <c r="C250" s="94">
        <f t="shared" si="3"/>
        <v>35309</v>
      </c>
      <c r="D250" s="76" t="s">
        <v>14</v>
      </c>
      <c r="E250" s="78">
        <v>1747</v>
      </c>
      <c r="F250" s="78">
        <v>1817</v>
      </c>
      <c r="G250" s="78">
        <v>3564</v>
      </c>
    </row>
    <row r="251" spans="1:7" x14ac:dyDescent="0.2">
      <c r="A251" s="75">
        <v>1996</v>
      </c>
      <c r="B251" s="75">
        <v>10</v>
      </c>
      <c r="C251" s="94">
        <f t="shared" si="3"/>
        <v>35339</v>
      </c>
      <c r="D251" s="76" t="s">
        <v>14</v>
      </c>
      <c r="E251" s="78">
        <v>1778</v>
      </c>
      <c r="F251" s="78">
        <v>1799</v>
      </c>
      <c r="G251" s="78">
        <v>3577</v>
      </c>
    </row>
    <row r="252" spans="1:7" x14ac:dyDescent="0.2">
      <c r="A252" s="75">
        <v>1996</v>
      </c>
      <c r="B252" s="75">
        <v>11</v>
      </c>
      <c r="C252" s="94">
        <f t="shared" si="3"/>
        <v>35370</v>
      </c>
      <c r="D252" s="76" t="s">
        <v>14</v>
      </c>
      <c r="E252" s="78">
        <v>1549</v>
      </c>
      <c r="F252" s="78">
        <v>1534</v>
      </c>
      <c r="G252" s="78">
        <v>3083</v>
      </c>
    </row>
    <row r="253" spans="1:7" x14ac:dyDescent="0.2">
      <c r="A253" s="75">
        <v>1996</v>
      </c>
      <c r="B253" s="75">
        <v>12</v>
      </c>
      <c r="C253" s="94">
        <f t="shared" si="3"/>
        <v>35400</v>
      </c>
      <c r="D253" s="76" t="s">
        <v>14</v>
      </c>
      <c r="E253" s="78">
        <v>1551</v>
      </c>
      <c r="F253" s="78">
        <v>1565</v>
      </c>
      <c r="G253" s="78">
        <v>3116</v>
      </c>
    </row>
    <row r="254" spans="1:7" x14ac:dyDescent="0.2">
      <c r="A254" s="75">
        <v>1997</v>
      </c>
      <c r="B254" s="75">
        <v>1</v>
      </c>
      <c r="C254" s="94">
        <f t="shared" si="3"/>
        <v>35431</v>
      </c>
      <c r="D254" s="76" t="s">
        <v>14</v>
      </c>
      <c r="E254" s="78">
        <v>1248</v>
      </c>
      <c r="F254" s="78">
        <v>1331</v>
      </c>
      <c r="G254" s="78">
        <v>2579</v>
      </c>
    </row>
    <row r="255" spans="1:7" x14ac:dyDescent="0.2">
      <c r="A255" s="75">
        <v>1997</v>
      </c>
      <c r="B255" s="75">
        <v>2</v>
      </c>
      <c r="C255" s="94">
        <f t="shared" si="3"/>
        <v>35462</v>
      </c>
      <c r="D255" s="76" t="s">
        <v>14</v>
      </c>
      <c r="E255" s="78">
        <v>1231</v>
      </c>
      <c r="F255" s="78">
        <v>1239</v>
      </c>
      <c r="G255" s="78">
        <v>2470</v>
      </c>
    </row>
    <row r="256" spans="1:7" x14ac:dyDescent="0.2">
      <c r="A256" s="75">
        <v>1997</v>
      </c>
      <c r="B256" s="75">
        <v>3</v>
      </c>
      <c r="C256" s="94">
        <f t="shared" si="3"/>
        <v>35490</v>
      </c>
      <c r="D256" s="76" t="s">
        <v>14</v>
      </c>
      <c r="E256" s="78">
        <v>1359</v>
      </c>
      <c r="F256" s="78">
        <v>1394</v>
      </c>
      <c r="G256" s="78">
        <v>2753</v>
      </c>
    </row>
    <row r="257" spans="1:7" x14ac:dyDescent="0.2">
      <c r="A257" s="75">
        <v>1997</v>
      </c>
      <c r="B257" s="75">
        <v>4</v>
      </c>
      <c r="C257" s="94">
        <f t="shared" si="3"/>
        <v>35521</v>
      </c>
      <c r="D257" s="76" t="s">
        <v>14</v>
      </c>
      <c r="E257" s="78">
        <v>1548</v>
      </c>
      <c r="F257" s="78">
        <v>1571</v>
      </c>
      <c r="G257" s="78">
        <v>3119</v>
      </c>
    </row>
    <row r="258" spans="1:7" x14ac:dyDescent="0.2">
      <c r="A258" s="75">
        <v>1997</v>
      </c>
      <c r="B258" s="75">
        <v>5</v>
      </c>
      <c r="C258" s="94">
        <f t="shared" si="3"/>
        <v>35551</v>
      </c>
      <c r="D258" s="76" t="s">
        <v>14</v>
      </c>
      <c r="E258" s="78">
        <v>2027</v>
      </c>
      <c r="F258" s="78">
        <v>2011</v>
      </c>
      <c r="G258" s="78">
        <v>4038</v>
      </c>
    </row>
    <row r="259" spans="1:7" x14ac:dyDescent="0.2">
      <c r="A259" s="75">
        <v>1997</v>
      </c>
      <c r="B259" s="75">
        <v>6</v>
      </c>
      <c r="C259" s="94">
        <f t="shared" ref="C259:C322" si="4">DATE(A259,B259,1)</f>
        <v>35582</v>
      </c>
      <c r="D259" s="76" t="s">
        <v>14</v>
      </c>
      <c r="E259" s="78">
        <v>2312</v>
      </c>
      <c r="F259" s="78">
        <v>2269</v>
      </c>
      <c r="G259" s="78">
        <v>4581</v>
      </c>
    </row>
    <row r="260" spans="1:7" x14ac:dyDescent="0.2">
      <c r="A260" s="75">
        <v>1997</v>
      </c>
      <c r="B260" s="75">
        <v>7</v>
      </c>
      <c r="C260" s="94">
        <f t="shared" si="4"/>
        <v>35612</v>
      </c>
      <c r="D260" s="76" t="s">
        <v>14</v>
      </c>
      <c r="E260" s="78">
        <v>2036</v>
      </c>
      <c r="F260" s="78">
        <v>2159</v>
      </c>
      <c r="G260" s="78">
        <v>4195</v>
      </c>
    </row>
    <row r="261" spans="1:7" x14ac:dyDescent="0.2">
      <c r="A261" s="75">
        <v>1997</v>
      </c>
      <c r="B261" s="75">
        <v>8</v>
      </c>
      <c r="C261" s="94">
        <f t="shared" si="4"/>
        <v>35643</v>
      </c>
      <c r="D261" s="76" t="s">
        <v>14</v>
      </c>
      <c r="E261" s="78">
        <v>1936</v>
      </c>
      <c r="F261" s="78">
        <v>2001</v>
      </c>
      <c r="G261" s="78">
        <v>3937</v>
      </c>
    </row>
    <row r="262" spans="1:7" x14ac:dyDescent="0.2">
      <c r="A262" s="75">
        <v>1997</v>
      </c>
      <c r="B262" s="75">
        <v>9</v>
      </c>
      <c r="C262" s="94">
        <f t="shared" si="4"/>
        <v>35674</v>
      </c>
      <c r="D262" s="76" t="s">
        <v>14</v>
      </c>
      <c r="E262" s="78">
        <v>1656</v>
      </c>
      <c r="F262" s="78">
        <v>1726</v>
      </c>
      <c r="G262" s="78">
        <v>3382</v>
      </c>
    </row>
    <row r="263" spans="1:7" x14ac:dyDescent="0.2">
      <c r="A263" s="75">
        <v>1997</v>
      </c>
      <c r="B263" s="75">
        <v>10</v>
      </c>
      <c r="C263" s="94">
        <f t="shared" si="4"/>
        <v>35704</v>
      </c>
      <c r="D263" s="76" t="s">
        <v>14</v>
      </c>
      <c r="E263" s="78">
        <v>1811</v>
      </c>
      <c r="F263" s="78">
        <v>1866</v>
      </c>
      <c r="G263" s="78">
        <v>3677</v>
      </c>
    </row>
    <row r="264" spans="1:7" x14ac:dyDescent="0.2">
      <c r="A264" s="75">
        <v>1997</v>
      </c>
      <c r="B264" s="75">
        <v>11</v>
      </c>
      <c r="C264" s="94">
        <f t="shared" si="4"/>
        <v>35735</v>
      </c>
      <c r="D264" s="76" t="s">
        <v>14</v>
      </c>
      <c r="E264" s="78">
        <v>1722</v>
      </c>
      <c r="F264" s="78">
        <v>1724</v>
      </c>
      <c r="G264" s="78">
        <v>3446</v>
      </c>
    </row>
    <row r="265" spans="1:7" x14ac:dyDescent="0.2">
      <c r="A265" s="75">
        <v>1997</v>
      </c>
      <c r="B265" s="75">
        <v>12</v>
      </c>
      <c r="C265" s="94">
        <f t="shared" si="4"/>
        <v>35765</v>
      </c>
      <c r="D265" s="76" t="s">
        <v>14</v>
      </c>
      <c r="E265" s="78">
        <v>1719</v>
      </c>
      <c r="F265" s="78">
        <v>1710</v>
      </c>
      <c r="G265" s="78">
        <v>3429</v>
      </c>
    </row>
    <row r="266" spans="1:7" x14ac:dyDescent="0.2">
      <c r="A266" s="75">
        <v>1998</v>
      </c>
      <c r="B266" s="75">
        <v>1</v>
      </c>
      <c r="C266" s="94">
        <f t="shared" si="4"/>
        <v>35796</v>
      </c>
      <c r="D266" s="76" t="s">
        <v>14</v>
      </c>
      <c r="E266" s="78">
        <v>1497</v>
      </c>
      <c r="F266" s="78">
        <v>1529</v>
      </c>
      <c r="G266" s="78">
        <v>3026</v>
      </c>
    </row>
    <row r="267" spans="1:7" x14ac:dyDescent="0.2">
      <c r="A267" s="75">
        <v>1998</v>
      </c>
      <c r="B267" s="75">
        <v>2</v>
      </c>
      <c r="C267" s="94">
        <f t="shared" si="4"/>
        <v>35827</v>
      </c>
      <c r="D267" s="76" t="s">
        <v>14</v>
      </c>
      <c r="E267" s="78">
        <v>1421</v>
      </c>
      <c r="F267" s="78">
        <v>1449</v>
      </c>
      <c r="G267" s="78">
        <v>2870</v>
      </c>
    </row>
    <row r="268" spans="1:7" x14ac:dyDescent="0.2">
      <c r="A268" s="75">
        <v>1998</v>
      </c>
      <c r="B268" s="75">
        <v>3</v>
      </c>
      <c r="C268" s="94">
        <f t="shared" si="4"/>
        <v>35855</v>
      </c>
      <c r="D268" s="76" t="s">
        <v>14</v>
      </c>
      <c r="E268" s="78">
        <v>1565</v>
      </c>
      <c r="F268" s="78">
        <v>1416</v>
      </c>
      <c r="G268" s="78">
        <v>2981</v>
      </c>
    </row>
    <row r="269" spans="1:7" x14ac:dyDescent="0.2">
      <c r="A269" s="75">
        <v>1998</v>
      </c>
      <c r="B269" s="75">
        <v>4</v>
      </c>
      <c r="C269" s="94">
        <f t="shared" si="4"/>
        <v>35886</v>
      </c>
      <c r="D269" s="76" t="s">
        <v>14</v>
      </c>
      <c r="E269" s="78">
        <v>1219</v>
      </c>
      <c r="F269" s="78">
        <v>1215</v>
      </c>
      <c r="G269" s="78">
        <v>2434</v>
      </c>
    </row>
    <row r="270" spans="1:7" x14ac:dyDescent="0.2">
      <c r="A270" s="75">
        <v>1998</v>
      </c>
      <c r="B270" s="75">
        <v>5</v>
      </c>
      <c r="C270" s="94">
        <f t="shared" si="4"/>
        <v>35916</v>
      </c>
      <c r="D270" s="76" t="s">
        <v>14</v>
      </c>
      <c r="E270" s="78">
        <v>1410</v>
      </c>
      <c r="F270" s="78">
        <v>1365</v>
      </c>
      <c r="G270" s="78">
        <v>2775</v>
      </c>
    </row>
    <row r="271" spans="1:7" x14ac:dyDescent="0.2">
      <c r="A271" s="75">
        <v>1998</v>
      </c>
      <c r="B271" s="75">
        <v>6</v>
      </c>
      <c r="C271" s="94">
        <f t="shared" si="4"/>
        <v>35947</v>
      </c>
      <c r="D271" s="76" t="s">
        <v>14</v>
      </c>
      <c r="E271" s="78">
        <v>1445</v>
      </c>
      <c r="F271" s="78">
        <v>1490</v>
      </c>
      <c r="G271" s="78">
        <v>2935</v>
      </c>
    </row>
    <row r="272" spans="1:7" x14ac:dyDescent="0.2">
      <c r="A272" s="75">
        <v>1998</v>
      </c>
      <c r="B272" s="75">
        <v>7</v>
      </c>
      <c r="C272" s="94">
        <f t="shared" si="4"/>
        <v>35977</v>
      </c>
      <c r="D272" s="76" t="s">
        <v>14</v>
      </c>
      <c r="E272" s="78">
        <v>1693</v>
      </c>
      <c r="F272" s="78">
        <v>1522</v>
      </c>
      <c r="G272" s="78">
        <v>3215</v>
      </c>
    </row>
    <row r="273" spans="1:7" x14ac:dyDescent="0.2">
      <c r="A273" s="75">
        <v>1998</v>
      </c>
      <c r="B273" s="75">
        <v>8</v>
      </c>
      <c r="C273" s="94">
        <f t="shared" si="4"/>
        <v>36008</v>
      </c>
      <c r="D273" s="76" t="s">
        <v>14</v>
      </c>
      <c r="E273" s="78">
        <v>1754</v>
      </c>
      <c r="F273" s="78">
        <v>1817</v>
      </c>
      <c r="G273" s="78">
        <v>3571</v>
      </c>
    </row>
    <row r="274" spans="1:7" x14ac:dyDescent="0.2">
      <c r="A274" s="75">
        <v>1998</v>
      </c>
      <c r="B274" s="75">
        <v>9</v>
      </c>
      <c r="C274" s="94">
        <f t="shared" si="4"/>
        <v>36039</v>
      </c>
      <c r="D274" s="76" t="s">
        <v>14</v>
      </c>
      <c r="E274" s="78">
        <v>1857</v>
      </c>
      <c r="F274" s="78">
        <v>1792</v>
      </c>
      <c r="G274" s="78">
        <v>3649</v>
      </c>
    </row>
    <row r="275" spans="1:7" x14ac:dyDescent="0.2">
      <c r="A275" s="75">
        <v>1998</v>
      </c>
      <c r="B275" s="75">
        <v>10</v>
      </c>
      <c r="C275" s="94">
        <f t="shared" si="4"/>
        <v>36069</v>
      </c>
      <c r="D275" s="76" t="s">
        <v>14</v>
      </c>
      <c r="E275" s="78">
        <v>1724</v>
      </c>
      <c r="F275" s="78">
        <v>1726</v>
      </c>
      <c r="G275" s="78">
        <v>3450</v>
      </c>
    </row>
    <row r="276" spans="1:7" x14ac:dyDescent="0.2">
      <c r="A276" s="75">
        <v>1998</v>
      </c>
      <c r="B276" s="75">
        <v>11</v>
      </c>
      <c r="C276" s="94">
        <f t="shared" si="4"/>
        <v>36100</v>
      </c>
      <c r="D276" s="76" t="s">
        <v>14</v>
      </c>
      <c r="E276" s="78">
        <v>1416</v>
      </c>
      <c r="F276" s="78">
        <v>1485</v>
      </c>
      <c r="G276" s="78">
        <v>2901</v>
      </c>
    </row>
    <row r="277" spans="1:7" x14ac:dyDescent="0.2">
      <c r="A277" s="75">
        <v>1998</v>
      </c>
      <c r="B277" s="75">
        <v>12</v>
      </c>
      <c r="C277" s="94">
        <f t="shared" si="4"/>
        <v>36130</v>
      </c>
      <c r="D277" s="76" t="s">
        <v>14</v>
      </c>
      <c r="E277" s="78">
        <v>1717</v>
      </c>
      <c r="F277" s="78">
        <v>1675</v>
      </c>
      <c r="G277" s="78">
        <v>3392</v>
      </c>
    </row>
    <row r="278" spans="1:7" x14ac:dyDescent="0.2">
      <c r="A278" s="75">
        <v>1999</v>
      </c>
      <c r="B278" s="75">
        <v>1</v>
      </c>
      <c r="C278" s="94">
        <f t="shared" si="4"/>
        <v>36161</v>
      </c>
      <c r="D278" s="76" t="s">
        <v>14</v>
      </c>
      <c r="E278" s="78">
        <v>1490</v>
      </c>
      <c r="F278" s="78">
        <v>1402</v>
      </c>
      <c r="G278" s="78">
        <v>2892</v>
      </c>
    </row>
    <row r="279" spans="1:7" x14ac:dyDescent="0.2">
      <c r="A279" s="75">
        <v>1999</v>
      </c>
      <c r="B279" s="75">
        <v>2</v>
      </c>
      <c r="C279" s="94">
        <f t="shared" si="4"/>
        <v>36192</v>
      </c>
      <c r="D279" s="76" t="s">
        <v>14</v>
      </c>
      <c r="E279" s="78">
        <v>1308</v>
      </c>
      <c r="F279" s="78">
        <v>1333</v>
      </c>
      <c r="G279" s="78">
        <v>2641</v>
      </c>
    </row>
    <row r="280" spans="1:7" x14ac:dyDescent="0.2">
      <c r="A280" s="75">
        <v>1999</v>
      </c>
      <c r="B280" s="75">
        <v>3</v>
      </c>
      <c r="C280" s="94">
        <f t="shared" si="4"/>
        <v>36220</v>
      </c>
      <c r="D280" s="76" t="s">
        <v>14</v>
      </c>
      <c r="E280" s="78">
        <v>1469</v>
      </c>
      <c r="F280" s="78">
        <v>1457</v>
      </c>
      <c r="G280" s="78">
        <v>2926</v>
      </c>
    </row>
    <row r="281" spans="1:7" x14ac:dyDescent="0.2">
      <c r="A281" s="75">
        <v>1999</v>
      </c>
      <c r="B281" s="75">
        <v>4</v>
      </c>
      <c r="C281" s="94">
        <f t="shared" si="4"/>
        <v>36251</v>
      </c>
      <c r="D281" s="76" t="s">
        <v>14</v>
      </c>
      <c r="E281" s="78">
        <v>1232</v>
      </c>
      <c r="F281" s="78">
        <v>1252</v>
      </c>
      <c r="G281" s="78">
        <v>2484</v>
      </c>
    </row>
    <row r="282" spans="1:7" x14ac:dyDescent="0.2">
      <c r="A282" s="75">
        <v>1999</v>
      </c>
      <c r="B282" s="75">
        <v>5</v>
      </c>
      <c r="C282" s="94">
        <f t="shared" si="4"/>
        <v>36281</v>
      </c>
      <c r="D282" s="76" t="s">
        <v>14</v>
      </c>
      <c r="E282" s="78">
        <v>1577</v>
      </c>
      <c r="F282" s="78">
        <v>1626</v>
      </c>
      <c r="G282" s="78">
        <v>3203</v>
      </c>
    </row>
    <row r="283" spans="1:7" x14ac:dyDescent="0.2">
      <c r="A283" s="75">
        <v>1999</v>
      </c>
      <c r="B283" s="75">
        <v>6</v>
      </c>
      <c r="C283" s="94">
        <f t="shared" si="4"/>
        <v>36312</v>
      </c>
      <c r="D283" s="76" t="s">
        <v>14</v>
      </c>
      <c r="E283" s="78">
        <v>1683</v>
      </c>
      <c r="F283" s="78">
        <v>1670</v>
      </c>
      <c r="G283" s="78">
        <v>3353</v>
      </c>
    </row>
    <row r="284" spans="1:7" x14ac:dyDescent="0.2">
      <c r="A284" s="75">
        <v>1999</v>
      </c>
      <c r="B284" s="75">
        <v>7</v>
      </c>
      <c r="C284" s="94">
        <f t="shared" si="4"/>
        <v>36342</v>
      </c>
      <c r="D284" s="76" t="s">
        <v>14</v>
      </c>
      <c r="E284" s="78">
        <v>1839</v>
      </c>
      <c r="F284" s="78">
        <v>1778</v>
      </c>
      <c r="G284" s="78">
        <v>3617</v>
      </c>
    </row>
    <row r="285" spans="1:7" x14ac:dyDescent="0.2">
      <c r="A285" s="75">
        <v>1999</v>
      </c>
      <c r="B285" s="75">
        <v>8</v>
      </c>
      <c r="C285" s="94">
        <f t="shared" si="4"/>
        <v>36373</v>
      </c>
      <c r="D285" s="76" t="s">
        <v>14</v>
      </c>
      <c r="E285" s="78">
        <v>1795</v>
      </c>
      <c r="F285" s="78">
        <v>1939</v>
      </c>
      <c r="G285" s="78">
        <v>3734</v>
      </c>
    </row>
    <row r="286" spans="1:7" x14ac:dyDescent="0.2">
      <c r="A286" s="75">
        <v>1999</v>
      </c>
      <c r="B286" s="75">
        <v>9</v>
      </c>
      <c r="C286" s="94">
        <f t="shared" si="4"/>
        <v>36404</v>
      </c>
      <c r="D286" s="76" t="s">
        <v>14</v>
      </c>
      <c r="E286" s="78">
        <v>1651</v>
      </c>
      <c r="F286" s="78">
        <v>1688</v>
      </c>
      <c r="G286" s="78">
        <v>3339</v>
      </c>
    </row>
    <row r="287" spans="1:7" x14ac:dyDescent="0.2">
      <c r="A287" s="75">
        <v>1999</v>
      </c>
      <c r="B287" s="75">
        <v>10</v>
      </c>
      <c r="C287" s="94">
        <f t="shared" si="4"/>
        <v>36434</v>
      </c>
      <c r="D287" s="76" t="s">
        <v>14</v>
      </c>
      <c r="E287" s="78">
        <v>1749</v>
      </c>
      <c r="F287" s="78">
        <v>1271</v>
      </c>
      <c r="G287" s="78">
        <v>3020</v>
      </c>
    </row>
    <row r="288" spans="1:7" x14ac:dyDescent="0.2">
      <c r="A288" s="75">
        <v>1999</v>
      </c>
      <c r="B288" s="75">
        <v>11</v>
      </c>
      <c r="C288" s="94">
        <f t="shared" si="4"/>
        <v>36465</v>
      </c>
      <c r="D288" s="76" t="s">
        <v>14</v>
      </c>
      <c r="E288" s="78">
        <v>1370</v>
      </c>
      <c r="F288" s="78">
        <v>1366</v>
      </c>
      <c r="G288" s="78">
        <v>2736</v>
      </c>
    </row>
    <row r="289" spans="1:7" x14ac:dyDescent="0.2">
      <c r="A289" s="75">
        <v>1999</v>
      </c>
      <c r="B289" s="75">
        <v>12</v>
      </c>
      <c r="C289" s="94">
        <f t="shared" si="4"/>
        <v>36495</v>
      </c>
      <c r="D289" s="76" t="s">
        <v>14</v>
      </c>
      <c r="E289" s="78">
        <v>1432</v>
      </c>
      <c r="F289" s="78">
        <v>1366</v>
      </c>
      <c r="G289" s="78">
        <v>2798</v>
      </c>
    </row>
    <row r="290" spans="1:7" x14ac:dyDescent="0.2">
      <c r="A290" s="75">
        <v>2000</v>
      </c>
      <c r="B290" s="75">
        <v>1</v>
      </c>
      <c r="C290" s="94">
        <f t="shared" si="4"/>
        <v>36526</v>
      </c>
      <c r="D290" s="76" t="s">
        <v>14</v>
      </c>
      <c r="E290" s="78">
        <v>1255</v>
      </c>
      <c r="F290" s="78">
        <v>1262</v>
      </c>
      <c r="G290" s="78">
        <v>2517</v>
      </c>
    </row>
    <row r="291" spans="1:7" x14ac:dyDescent="0.2">
      <c r="A291" s="75">
        <v>2000</v>
      </c>
      <c r="B291" s="75">
        <v>2</v>
      </c>
      <c r="C291" s="94">
        <f t="shared" si="4"/>
        <v>36557</v>
      </c>
      <c r="D291" s="76" t="s">
        <v>14</v>
      </c>
      <c r="E291" s="78">
        <v>1255</v>
      </c>
      <c r="F291" s="78">
        <v>1347</v>
      </c>
      <c r="G291" s="78">
        <v>2602</v>
      </c>
    </row>
    <row r="292" spans="1:7" x14ac:dyDescent="0.2">
      <c r="A292" s="75">
        <v>2000</v>
      </c>
      <c r="B292" s="75">
        <v>3</v>
      </c>
      <c r="C292" s="94">
        <f t="shared" si="4"/>
        <v>36586</v>
      </c>
      <c r="D292" s="76" t="s">
        <v>14</v>
      </c>
      <c r="E292" s="78">
        <v>1530</v>
      </c>
      <c r="F292" s="78">
        <v>1441</v>
      </c>
      <c r="G292" s="78">
        <v>2971</v>
      </c>
    </row>
    <row r="293" spans="1:7" x14ac:dyDescent="0.2">
      <c r="A293" s="75">
        <v>2000</v>
      </c>
      <c r="B293" s="75">
        <v>4</v>
      </c>
      <c r="C293" s="94">
        <f t="shared" si="4"/>
        <v>36617</v>
      </c>
      <c r="D293" s="76" t="s">
        <v>14</v>
      </c>
      <c r="E293" s="78">
        <v>1501</v>
      </c>
      <c r="F293" s="78">
        <v>1457</v>
      </c>
      <c r="G293" s="78">
        <v>2958</v>
      </c>
    </row>
    <row r="294" spans="1:7" x14ac:dyDescent="0.2">
      <c r="A294" s="75">
        <v>2000</v>
      </c>
      <c r="B294" s="75">
        <v>5</v>
      </c>
      <c r="C294" s="94">
        <f t="shared" si="4"/>
        <v>36647</v>
      </c>
      <c r="D294" s="76" t="s">
        <v>14</v>
      </c>
      <c r="E294" s="78">
        <v>1605</v>
      </c>
      <c r="F294" s="78">
        <v>1558</v>
      </c>
      <c r="G294" s="78">
        <v>3163</v>
      </c>
    </row>
    <row r="295" spans="1:7" x14ac:dyDescent="0.2">
      <c r="A295" s="75">
        <v>2000</v>
      </c>
      <c r="B295" s="75">
        <v>6</v>
      </c>
      <c r="C295" s="94">
        <f t="shared" si="4"/>
        <v>36678</v>
      </c>
      <c r="D295" s="76" t="s">
        <v>14</v>
      </c>
      <c r="E295" s="78">
        <v>1826</v>
      </c>
      <c r="F295" s="78">
        <v>1733</v>
      </c>
      <c r="G295" s="78">
        <v>3559</v>
      </c>
    </row>
    <row r="296" spans="1:7" x14ac:dyDescent="0.2">
      <c r="A296" s="75">
        <v>2000</v>
      </c>
      <c r="B296" s="75">
        <v>7</v>
      </c>
      <c r="C296" s="94">
        <f t="shared" si="4"/>
        <v>36708</v>
      </c>
      <c r="D296" s="76" t="s">
        <v>14</v>
      </c>
      <c r="E296" s="78">
        <v>1738</v>
      </c>
      <c r="F296" s="78">
        <v>1580</v>
      </c>
      <c r="G296" s="78">
        <v>3318</v>
      </c>
    </row>
    <row r="297" spans="1:7" x14ac:dyDescent="0.2">
      <c r="A297" s="75">
        <v>2000</v>
      </c>
      <c r="B297" s="75">
        <v>8</v>
      </c>
      <c r="C297" s="94">
        <f t="shared" si="4"/>
        <v>36739</v>
      </c>
      <c r="D297" s="76" t="s">
        <v>14</v>
      </c>
      <c r="E297" s="78">
        <v>1530</v>
      </c>
      <c r="F297" s="78">
        <v>1679</v>
      </c>
      <c r="G297" s="78">
        <v>3209</v>
      </c>
    </row>
    <row r="298" spans="1:7" x14ac:dyDescent="0.2">
      <c r="A298" s="75">
        <v>2000</v>
      </c>
      <c r="B298" s="75">
        <v>9</v>
      </c>
      <c r="C298" s="94">
        <f t="shared" si="4"/>
        <v>36770</v>
      </c>
      <c r="D298" s="76" t="s">
        <v>14</v>
      </c>
      <c r="E298" s="78">
        <v>1645</v>
      </c>
      <c r="F298" s="78">
        <v>1721</v>
      </c>
      <c r="G298" s="78">
        <v>3366</v>
      </c>
    </row>
    <row r="299" spans="1:7" x14ac:dyDescent="0.2">
      <c r="A299" s="75">
        <v>2000</v>
      </c>
      <c r="B299" s="75">
        <v>10</v>
      </c>
      <c r="C299" s="94">
        <f t="shared" si="4"/>
        <v>36800</v>
      </c>
      <c r="D299" s="76" t="s">
        <v>14</v>
      </c>
      <c r="E299" s="78">
        <v>2074</v>
      </c>
      <c r="F299" s="78">
        <v>2033</v>
      </c>
      <c r="G299" s="78">
        <v>4107</v>
      </c>
    </row>
    <row r="300" spans="1:7" x14ac:dyDescent="0.2">
      <c r="A300" s="75">
        <v>2000</v>
      </c>
      <c r="B300" s="75">
        <v>11</v>
      </c>
      <c r="C300" s="94">
        <f t="shared" si="4"/>
        <v>36831</v>
      </c>
      <c r="D300" s="76" t="s">
        <v>14</v>
      </c>
      <c r="E300" s="78">
        <v>1869</v>
      </c>
      <c r="F300" s="78">
        <v>1928</v>
      </c>
      <c r="G300" s="78">
        <v>3797</v>
      </c>
    </row>
    <row r="301" spans="1:7" x14ac:dyDescent="0.2">
      <c r="A301" s="75">
        <v>2000</v>
      </c>
      <c r="B301" s="75">
        <v>12</v>
      </c>
      <c r="C301" s="94">
        <f t="shared" si="4"/>
        <v>36861</v>
      </c>
      <c r="D301" s="76" t="s">
        <v>14</v>
      </c>
      <c r="E301" s="78">
        <v>1667</v>
      </c>
      <c r="F301" s="78">
        <v>1758</v>
      </c>
      <c r="G301" s="78">
        <v>3425</v>
      </c>
    </row>
    <row r="302" spans="1:7" x14ac:dyDescent="0.2">
      <c r="A302" s="75">
        <v>2001</v>
      </c>
      <c r="B302" s="75">
        <v>1</v>
      </c>
      <c r="C302" s="94">
        <f t="shared" si="4"/>
        <v>36892</v>
      </c>
      <c r="D302" s="76" t="s">
        <v>14</v>
      </c>
      <c r="E302" s="78">
        <v>1521</v>
      </c>
      <c r="F302" s="78">
        <v>1480</v>
      </c>
      <c r="G302" s="78">
        <v>3001</v>
      </c>
    </row>
    <row r="303" spans="1:7" x14ac:dyDescent="0.2">
      <c r="A303" s="75">
        <v>2001</v>
      </c>
      <c r="B303" s="75">
        <v>2</v>
      </c>
      <c r="C303" s="94">
        <f t="shared" si="4"/>
        <v>36923</v>
      </c>
      <c r="D303" s="76" t="s">
        <v>14</v>
      </c>
      <c r="E303" s="78">
        <v>1430</v>
      </c>
      <c r="F303" s="78">
        <v>1362</v>
      </c>
      <c r="G303" s="78">
        <v>2792</v>
      </c>
    </row>
    <row r="304" spans="1:7" x14ac:dyDescent="0.2">
      <c r="A304" s="75">
        <v>2001</v>
      </c>
      <c r="B304" s="75">
        <v>3</v>
      </c>
      <c r="C304" s="94">
        <f t="shared" si="4"/>
        <v>36951</v>
      </c>
      <c r="D304" s="76" t="s">
        <v>14</v>
      </c>
      <c r="E304" s="78">
        <v>1760</v>
      </c>
      <c r="F304" s="78">
        <v>1741</v>
      </c>
      <c r="G304" s="78">
        <v>3501</v>
      </c>
    </row>
    <row r="305" spans="1:7" x14ac:dyDescent="0.2">
      <c r="A305" s="75">
        <v>2001</v>
      </c>
      <c r="B305" s="75">
        <v>4</v>
      </c>
      <c r="C305" s="94">
        <f t="shared" si="4"/>
        <v>36982</v>
      </c>
      <c r="D305" s="76" t="s">
        <v>14</v>
      </c>
      <c r="E305" s="78">
        <v>1777</v>
      </c>
      <c r="F305" s="78">
        <v>1719</v>
      </c>
      <c r="G305" s="78">
        <v>3496</v>
      </c>
    </row>
    <row r="306" spans="1:7" x14ac:dyDescent="0.2">
      <c r="A306" s="75">
        <v>2001</v>
      </c>
      <c r="B306" s="75">
        <v>5</v>
      </c>
      <c r="C306" s="94">
        <f t="shared" si="4"/>
        <v>37012</v>
      </c>
      <c r="D306" s="76" t="s">
        <v>14</v>
      </c>
      <c r="E306" s="79">
        <v>1798</v>
      </c>
      <c r="F306" s="79">
        <v>1628</v>
      </c>
      <c r="G306" s="79">
        <v>3426</v>
      </c>
    </row>
    <row r="307" spans="1:7" x14ac:dyDescent="0.2">
      <c r="A307" s="75">
        <v>2001</v>
      </c>
      <c r="B307" s="75">
        <v>6</v>
      </c>
      <c r="C307" s="94">
        <f t="shared" si="4"/>
        <v>37043</v>
      </c>
      <c r="D307" s="76" t="s">
        <v>14</v>
      </c>
      <c r="E307" s="79">
        <v>1820</v>
      </c>
      <c r="F307" s="79">
        <v>1834</v>
      </c>
      <c r="G307" s="79">
        <v>3654</v>
      </c>
    </row>
    <row r="308" spans="1:7" x14ac:dyDescent="0.2">
      <c r="A308" s="75">
        <v>2001</v>
      </c>
      <c r="B308" s="75">
        <v>7</v>
      </c>
      <c r="C308" s="94">
        <f t="shared" si="4"/>
        <v>37073</v>
      </c>
      <c r="D308" s="76" t="s">
        <v>14</v>
      </c>
      <c r="E308" s="79">
        <v>1938</v>
      </c>
      <c r="F308" s="79">
        <v>1921</v>
      </c>
      <c r="G308" s="79">
        <v>3859</v>
      </c>
    </row>
    <row r="309" spans="1:7" x14ac:dyDescent="0.2">
      <c r="A309" s="75">
        <v>2001</v>
      </c>
      <c r="B309" s="75">
        <v>8</v>
      </c>
      <c r="C309" s="94">
        <f t="shared" si="4"/>
        <v>37104</v>
      </c>
      <c r="D309" s="76" t="s">
        <v>14</v>
      </c>
      <c r="E309" s="79">
        <v>1625</v>
      </c>
      <c r="F309" s="79">
        <v>1753</v>
      </c>
      <c r="G309" s="79">
        <v>3378</v>
      </c>
    </row>
    <row r="310" spans="1:7" x14ac:dyDescent="0.2">
      <c r="A310" s="75">
        <v>2001</v>
      </c>
      <c r="B310" s="75">
        <v>9</v>
      </c>
      <c r="C310" s="94">
        <f t="shared" si="4"/>
        <v>37135</v>
      </c>
      <c r="D310" s="76" t="s">
        <v>14</v>
      </c>
      <c r="E310" s="79">
        <v>1072</v>
      </c>
      <c r="F310" s="79">
        <v>999</v>
      </c>
      <c r="G310" s="79">
        <v>2071</v>
      </c>
    </row>
    <row r="311" spans="1:7" x14ac:dyDescent="0.2">
      <c r="A311" s="75">
        <v>2001</v>
      </c>
      <c r="B311" s="75">
        <v>10</v>
      </c>
      <c r="C311" s="94">
        <f t="shared" si="4"/>
        <v>37165</v>
      </c>
      <c r="D311" s="76" t="s">
        <v>14</v>
      </c>
      <c r="E311" s="79">
        <v>1679</v>
      </c>
      <c r="F311" s="79">
        <v>1520</v>
      </c>
      <c r="G311" s="79">
        <v>3199</v>
      </c>
    </row>
    <row r="312" spans="1:7" x14ac:dyDescent="0.2">
      <c r="A312" s="75">
        <v>2001</v>
      </c>
      <c r="B312" s="75">
        <v>11</v>
      </c>
      <c r="C312" s="94">
        <f t="shared" si="4"/>
        <v>37196</v>
      </c>
      <c r="D312" s="76" t="s">
        <v>14</v>
      </c>
      <c r="E312" s="79">
        <v>1424</v>
      </c>
      <c r="F312" s="79">
        <v>1600</v>
      </c>
      <c r="G312" s="79">
        <v>3024</v>
      </c>
    </row>
    <row r="313" spans="1:7" x14ac:dyDescent="0.2">
      <c r="A313" s="75">
        <v>2001</v>
      </c>
      <c r="B313" s="75">
        <v>12</v>
      </c>
      <c r="C313" s="94">
        <f t="shared" si="4"/>
        <v>37226</v>
      </c>
      <c r="D313" s="76" t="s">
        <v>14</v>
      </c>
      <c r="E313" s="79">
        <v>1429</v>
      </c>
      <c r="F313" s="79">
        <v>1505</v>
      </c>
      <c r="G313" s="79">
        <v>2934</v>
      </c>
    </row>
    <row r="314" spans="1:7" x14ac:dyDescent="0.2">
      <c r="A314" s="75">
        <v>2002</v>
      </c>
      <c r="B314" s="75">
        <v>1</v>
      </c>
      <c r="C314" s="94">
        <f t="shared" si="4"/>
        <v>37257</v>
      </c>
      <c r="D314" s="76" t="s">
        <v>14</v>
      </c>
      <c r="E314" s="79">
        <v>1447</v>
      </c>
      <c r="F314" s="79">
        <v>1272</v>
      </c>
      <c r="G314" s="79">
        <v>2719</v>
      </c>
    </row>
    <row r="315" spans="1:7" x14ac:dyDescent="0.2">
      <c r="A315" s="75">
        <v>2002</v>
      </c>
      <c r="B315" s="75">
        <v>2</v>
      </c>
      <c r="C315" s="94">
        <f t="shared" si="4"/>
        <v>37288</v>
      </c>
      <c r="D315" s="76" t="s">
        <v>14</v>
      </c>
      <c r="E315" s="79">
        <v>1384</v>
      </c>
      <c r="F315" s="79">
        <v>1335</v>
      </c>
      <c r="G315" s="79">
        <v>2719</v>
      </c>
    </row>
    <row r="316" spans="1:7" x14ac:dyDescent="0.2">
      <c r="A316" s="75">
        <v>2002</v>
      </c>
      <c r="B316" s="75">
        <v>3</v>
      </c>
      <c r="C316" s="94">
        <f t="shared" si="4"/>
        <v>37316</v>
      </c>
      <c r="D316" s="76" t="s">
        <v>14</v>
      </c>
      <c r="E316" s="79">
        <v>1573</v>
      </c>
      <c r="F316" s="79">
        <v>1507</v>
      </c>
      <c r="G316" s="79">
        <v>3080</v>
      </c>
    </row>
    <row r="317" spans="1:7" x14ac:dyDescent="0.2">
      <c r="A317" s="75">
        <v>2002</v>
      </c>
      <c r="B317" s="75">
        <v>4</v>
      </c>
      <c r="C317" s="94">
        <f t="shared" si="4"/>
        <v>37347</v>
      </c>
      <c r="D317" s="76" t="s">
        <v>14</v>
      </c>
      <c r="E317" s="79">
        <v>1572</v>
      </c>
      <c r="F317" s="79">
        <v>1469</v>
      </c>
      <c r="G317" s="79">
        <v>3041</v>
      </c>
    </row>
    <row r="318" spans="1:7" x14ac:dyDescent="0.2">
      <c r="A318" s="75">
        <v>2002</v>
      </c>
      <c r="B318" s="75">
        <v>5</v>
      </c>
      <c r="C318" s="94">
        <f t="shared" si="4"/>
        <v>37377</v>
      </c>
      <c r="D318" s="76" t="s">
        <v>14</v>
      </c>
      <c r="E318" s="79">
        <v>1380</v>
      </c>
      <c r="F318" s="79">
        <v>1457</v>
      </c>
      <c r="G318" s="79">
        <v>2837</v>
      </c>
    </row>
    <row r="319" spans="1:7" x14ac:dyDescent="0.2">
      <c r="A319" s="75">
        <v>2002</v>
      </c>
      <c r="B319" s="75">
        <v>6</v>
      </c>
      <c r="C319" s="94">
        <f t="shared" si="4"/>
        <v>37408</v>
      </c>
      <c r="D319" s="76" t="s">
        <v>14</v>
      </c>
      <c r="E319" s="79">
        <v>1412</v>
      </c>
      <c r="F319" s="79">
        <v>1563</v>
      </c>
      <c r="G319" s="79">
        <v>2975</v>
      </c>
    </row>
    <row r="320" spans="1:7" x14ac:dyDescent="0.2">
      <c r="A320" s="75">
        <v>2002</v>
      </c>
      <c r="B320" s="75">
        <v>7</v>
      </c>
      <c r="C320" s="94">
        <f t="shared" si="4"/>
        <v>37438</v>
      </c>
      <c r="D320" s="76" t="s">
        <v>14</v>
      </c>
      <c r="E320" s="79">
        <v>1525</v>
      </c>
      <c r="F320" s="79">
        <v>1525</v>
      </c>
      <c r="G320" s="79">
        <v>3050</v>
      </c>
    </row>
    <row r="321" spans="1:7" x14ac:dyDescent="0.2">
      <c r="A321" s="75">
        <v>2002</v>
      </c>
      <c r="B321" s="75">
        <v>8</v>
      </c>
      <c r="C321" s="94">
        <f t="shared" si="4"/>
        <v>37469</v>
      </c>
      <c r="D321" s="76" t="s">
        <v>14</v>
      </c>
      <c r="E321" s="79">
        <v>1610</v>
      </c>
      <c r="F321" s="79">
        <v>1522</v>
      </c>
      <c r="G321" s="79">
        <v>3132</v>
      </c>
    </row>
    <row r="322" spans="1:7" x14ac:dyDescent="0.2">
      <c r="A322" s="75">
        <v>2002</v>
      </c>
      <c r="B322" s="75">
        <v>9</v>
      </c>
      <c r="C322" s="94">
        <f t="shared" si="4"/>
        <v>37500</v>
      </c>
      <c r="D322" s="76" t="s">
        <v>14</v>
      </c>
      <c r="E322" s="79">
        <v>1479</v>
      </c>
      <c r="F322" s="79">
        <v>1432</v>
      </c>
      <c r="G322" s="79">
        <v>2911</v>
      </c>
    </row>
    <row r="323" spans="1:7" x14ac:dyDescent="0.2">
      <c r="A323" s="75">
        <v>2002</v>
      </c>
      <c r="B323" s="75">
        <v>10</v>
      </c>
      <c r="C323" s="94">
        <f t="shared" ref="C323:C386" si="5">DATE(A323,B323,1)</f>
        <v>37530</v>
      </c>
      <c r="D323" s="76" t="s">
        <v>14</v>
      </c>
      <c r="E323" s="79">
        <v>1550</v>
      </c>
      <c r="F323" s="79">
        <v>1459</v>
      </c>
      <c r="G323" s="79">
        <v>3009</v>
      </c>
    </row>
    <row r="324" spans="1:7" x14ac:dyDescent="0.2">
      <c r="A324" s="75">
        <v>2002</v>
      </c>
      <c r="B324" s="75">
        <v>11</v>
      </c>
      <c r="C324" s="94">
        <f t="shared" si="5"/>
        <v>37561</v>
      </c>
      <c r="D324" s="76" t="s">
        <v>14</v>
      </c>
      <c r="E324" s="79">
        <v>1258</v>
      </c>
      <c r="F324" s="79">
        <v>1252</v>
      </c>
      <c r="G324" s="79">
        <v>2510</v>
      </c>
    </row>
    <row r="325" spans="1:7" x14ac:dyDescent="0.2">
      <c r="A325" s="75">
        <v>2002</v>
      </c>
      <c r="B325" s="75">
        <v>12</v>
      </c>
      <c r="C325" s="94">
        <f t="shared" si="5"/>
        <v>37591</v>
      </c>
      <c r="D325" s="76" t="s">
        <v>14</v>
      </c>
      <c r="E325" s="79">
        <v>1295</v>
      </c>
      <c r="F325" s="79">
        <v>1349</v>
      </c>
      <c r="G325" s="79">
        <v>2644</v>
      </c>
    </row>
    <row r="326" spans="1:7" x14ac:dyDescent="0.2">
      <c r="A326" s="75">
        <v>2003</v>
      </c>
      <c r="B326" s="75">
        <v>1</v>
      </c>
      <c r="C326" s="94">
        <f t="shared" si="5"/>
        <v>37622</v>
      </c>
      <c r="D326" s="76" t="s">
        <v>14</v>
      </c>
      <c r="E326" s="79">
        <v>1222</v>
      </c>
      <c r="F326" s="79">
        <v>1149</v>
      </c>
      <c r="G326" s="79">
        <v>2371</v>
      </c>
    </row>
    <row r="327" spans="1:7" x14ac:dyDescent="0.2">
      <c r="A327" s="75">
        <v>2003</v>
      </c>
      <c r="B327" s="75">
        <v>2</v>
      </c>
      <c r="C327" s="94">
        <f t="shared" si="5"/>
        <v>37653</v>
      </c>
      <c r="D327" s="76" t="s">
        <v>14</v>
      </c>
      <c r="E327" s="79">
        <v>1060</v>
      </c>
      <c r="F327" s="79">
        <v>1022</v>
      </c>
      <c r="G327" s="79">
        <v>2082</v>
      </c>
    </row>
    <row r="328" spans="1:7" x14ac:dyDescent="0.2">
      <c r="A328" s="75">
        <v>2003</v>
      </c>
      <c r="B328" s="75">
        <v>3</v>
      </c>
      <c r="C328" s="94">
        <f t="shared" si="5"/>
        <v>37681</v>
      </c>
      <c r="D328" s="76" t="s">
        <v>14</v>
      </c>
      <c r="E328" s="79">
        <v>1018</v>
      </c>
      <c r="F328" s="79">
        <v>1029</v>
      </c>
      <c r="G328" s="79">
        <v>2047</v>
      </c>
    </row>
    <row r="329" spans="1:7" x14ac:dyDescent="0.2">
      <c r="A329" s="75">
        <v>2003</v>
      </c>
      <c r="B329" s="75">
        <v>4</v>
      </c>
      <c r="C329" s="94">
        <f t="shared" si="5"/>
        <v>37712</v>
      </c>
      <c r="D329" s="76" t="s">
        <v>14</v>
      </c>
      <c r="E329" s="79">
        <v>985</v>
      </c>
      <c r="F329" s="79">
        <v>966</v>
      </c>
      <c r="G329" s="79">
        <v>1951</v>
      </c>
    </row>
    <row r="330" spans="1:7" x14ac:dyDescent="0.2">
      <c r="A330" s="75">
        <v>2003</v>
      </c>
      <c r="B330" s="75">
        <v>5</v>
      </c>
      <c r="C330" s="94">
        <f t="shared" si="5"/>
        <v>37742</v>
      </c>
      <c r="D330" s="76" t="s">
        <v>14</v>
      </c>
      <c r="E330" s="79">
        <v>1030</v>
      </c>
      <c r="F330" s="79">
        <v>918</v>
      </c>
      <c r="G330" s="79">
        <v>1948</v>
      </c>
    </row>
    <row r="331" spans="1:7" x14ac:dyDescent="0.2">
      <c r="A331" s="75">
        <v>2003</v>
      </c>
      <c r="B331" s="75">
        <v>6</v>
      </c>
      <c r="C331" s="94">
        <f t="shared" si="5"/>
        <v>37773</v>
      </c>
      <c r="D331" s="76" t="s">
        <v>14</v>
      </c>
      <c r="E331" s="79">
        <v>1102</v>
      </c>
      <c r="F331" s="79">
        <v>1182</v>
      </c>
      <c r="G331" s="79">
        <v>2284</v>
      </c>
    </row>
    <row r="332" spans="1:7" x14ac:dyDescent="0.2">
      <c r="A332" s="75">
        <v>2003</v>
      </c>
      <c r="B332" s="75">
        <v>7</v>
      </c>
      <c r="C332" s="94">
        <f t="shared" si="5"/>
        <v>37803</v>
      </c>
      <c r="D332" s="76" t="s">
        <v>14</v>
      </c>
      <c r="E332" s="79">
        <v>1400</v>
      </c>
      <c r="F332" s="79">
        <v>1349</v>
      </c>
      <c r="G332" s="79">
        <v>2749</v>
      </c>
    </row>
    <row r="333" spans="1:7" x14ac:dyDescent="0.2">
      <c r="A333" s="75">
        <v>2003</v>
      </c>
      <c r="B333" s="75">
        <v>8</v>
      </c>
      <c r="C333" s="94">
        <f t="shared" si="5"/>
        <v>37834</v>
      </c>
      <c r="D333" s="76" t="s">
        <v>14</v>
      </c>
      <c r="E333" s="79">
        <v>1236</v>
      </c>
      <c r="F333" s="79">
        <v>1236</v>
      </c>
      <c r="G333" s="79">
        <v>2472</v>
      </c>
    </row>
    <row r="334" spans="1:7" x14ac:dyDescent="0.2">
      <c r="A334" s="75">
        <v>2003</v>
      </c>
      <c r="B334" s="75">
        <v>9</v>
      </c>
      <c r="C334" s="94">
        <f t="shared" si="5"/>
        <v>37865</v>
      </c>
      <c r="D334" s="76" t="s">
        <v>14</v>
      </c>
      <c r="E334" s="79">
        <v>1248</v>
      </c>
      <c r="F334" s="79">
        <v>1215</v>
      </c>
      <c r="G334" s="79">
        <v>2463</v>
      </c>
    </row>
    <row r="335" spans="1:7" x14ac:dyDescent="0.2">
      <c r="A335" s="75">
        <v>2003</v>
      </c>
      <c r="B335" s="75">
        <v>10</v>
      </c>
      <c r="C335" s="94">
        <f t="shared" si="5"/>
        <v>37895</v>
      </c>
      <c r="D335" s="76" t="s">
        <v>14</v>
      </c>
      <c r="E335" s="79">
        <v>1315</v>
      </c>
      <c r="F335" s="79">
        <v>1185</v>
      </c>
      <c r="G335" s="79">
        <v>2500</v>
      </c>
    </row>
    <row r="336" spans="1:7" x14ac:dyDescent="0.2">
      <c r="A336" s="75">
        <v>2003</v>
      </c>
      <c r="B336" s="75">
        <v>11</v>
      </c>
      <c r="C336" s="94">
        <f t="shared" si="5"/>
        <v>37926</v>
      </c>
      <c r="D336" s="76" t="s">
        <v>14</v>
      </c>
      <c r="E336" s="79">
        <v>1102</v>
      </c>
      <c r="F336" s="79">
        <v>1013</v>
      </c>
      <c r="G336" s="79">
        <v>2115</v>
      </c>
    </row>
    <row r="337" spans="1:7" x14ac:dyDescent="0.2">
      <c r="A337" s="75">
        <v>2003</v>
      </c>
      <c r="B337" s="75">
        <v>12</v>
      </c>
      <c r="C337" s="94">
        <f t="shared" si="5"/>
        <v>37956</v>
      </c>
      <c r="D337" s="76" t="s">
        <v>14</v>
      </c>
      <c r="E337" s="79">
        <v>1258</v>
      </c>
      <c r="F337" s="79">
        <v>1311</v>
      </c>
      <c r="G337" s="79">
        <v>2569</v>
      </c>
    </row>
    <row r="338" spans="1:7" x14ac:dyDescent="0.2">
      <c r="A338" s="75">
        <v>2004</v>
      </c>
      <c r="B338" s="75">
        <v>1</v>
      </c>
      <c r="C338" s="94">
        <f t="shared" si="5"/>
        <v>37987</v>
      </c>
      <c r="D338" s="76" t="s">
        <v>14</v>
      </c>
      <c r="E338" s="79">
        <v>1160</v>
      </c>
      <c r="F338" s="79">
        <v>1121</v>
      </c>
      <c r="G338" s="79">
        <v>2281</v>
      </c>
    </row>
    <row r="339" spans="1:7" x14ac:dyDescent="0.2">
      <c r="A339" s="75">
        <v>2004</v>
      </c>
      <c r="B339" s="75">
        <v>2</v>
      </c>
      <c r="C339" s="94">
        <f t="shared" si="5"/>
        <v>38018</v>
      </c>
      <c r="D339" s="76" t="s">
        <v>14</v>
      </c>
      <c r="E339" s="79">
        <v>1151</v>
      </c>
      <c r="F339" s="79">
        <v>1156</v>
      </c>
      <c r="G339" s="79">
        <v>2307</v>
      </c>
    </row>
    <row r="340" spans="1:7" x14ac:dyDescent="0.2">
      <c r="A340" s="75">
        <v>2004</v>
      </c>
      <c r="B340" s="75">
        <v>3</v>
      </c>
      <c r="C340" s="94">
        <f t="shared" si="5"/>
        <v>38047</v>
      </c>
      <c r="D340" s="76" t="s">
        <v>14</v>
      </c>
      <c r="E340" s="79">
        <v>1308</v>
      </c>
      <c r="F340" s="79">
        <v>1282</v>
      </c>
      <c r="G340" s="79">
        <v>2590</v>
      </c>
    </row>
    <row r="341" spans="1:7" x14ac:dyDescent="0.2">
      <c r="A341" s="75">
        <v>2004</v>
      </c>
      <c r="B341" s="75">
        <v>4</v>
      </c>
      <c r="C341" s="94">
        <f t="shared" si="5"/>
        <v>38078</v>
      </c>
      <c r="D341" s="76" t="s">
        <v>14</v>
      </c>
      <c r="E341" s="79">
        <v>1340</v>
      </c>
      <c r="F341" s="79">
        <v>1316</v>
      </c>
      <c r="G341" s="79">
        <v>2656</v>
      </c>
    </row>
    <row r="342" spans="1:7" x14ac:dyDescent="0.2">
      <c r="A342" s="75">
        <v>2004</v>
      </c>
      <c r="B342" s="75">
        <v>5</v>
      </c>
      <c r="C342" s="94">
        <f t="shared" si="5"/>
        <v>38108</v>
      </c>
      <c r="D342" s="76" t="s">
        <v>14</v>
      </c>
      <c r="E342" s="79">
        <v>1340</v>
      </c>
      <c r="F342" s="79">
        <v>1316</v>
      </c>
      <c r="G342" s="79">
        <v>2656</v>
      </c>
    </row>
    <row r="343" spans="1:7" x14ac:dyDescent="0.2">
      <c r="A343" s="75">
        <v>2004</v>
      </c>
      <c r="B343" s="75">
        <v>6</v>
      </c>
      <c r="C343" s="94">
        <f t="shared" si="5"/>
        <v>38139</v>
      </c>
      <c r="D343" s="76" t="s">
        <v>14</v>
      </c>
      <c r="E343" s="79">
        <v>1377</v>
      </c>
      <c r="F343" s="79">
        <v>1271</v>
      </c>
      <c r="G343" s="79">
        <v>2648</v>
      </c>
    </row>
    <row r="344" spans="1:7" x14ac:dyDescent="0.2">
      <c r="A344" s="75">
        <v>2004</v>
      </c>
      <c r="B344" s="75">
        <v>7</v>
      </c>
      <c r="C344" s="94">
        <f t="shared" si="5"/>
        <v>38169</v>
      </c>
      <c r="D344" s="76" t="s">
        <v>14</v>
      </c>
      <c r="E344" s="79">
        <v>1470</v>
      </c>
      <c r="F344" s="79">
        <v>1465</v>
      </c>
      <c r="G344" s="79">
        <v>2935</v>
      </c>
    </row>
    <row r="345" spans="1:7" x14ac:dyDescent="0.2">
      <c r="A345" s="75">
        <v>2004</v>
      </c>
      <c r="B345" s="75">
        <v>8</v>
      </c>
      <c r="C345" s="94">
        <f t="shared" si="5"/>
        <v>38200</v>
      </c>
      <c r="D345" s="76" t="s">
        <v>14</v>
      </c>
      <c r="E345" s="79">
        <v>1468</v>
      </c>
      <c r="F345" s="79">
        <v>1358</v>
      </c>
      <c r="G345" s="79">
        <v>2826</v>
      </c>
    </row>
    <row r="346" spans="1:7" x14ac:dyDescent="0.2">
      <c r="A346" s="75">
        <v>2004</v>
      </c>
      <c r="B346" s="75">
        <v>9</v>
      </c>
      <c r="C346" s="94">
        <f t="shared" si="5"/>
        <v>38231</v>
      </c>
      <c r="D346" s="76" t="s">
        <v>14</v>
      </c>
      <c r="E346" s="79">
        <v>1352</v>
      </c>
      <c r="F346" s="79">
        <v>1422</v>
      </c>
      <c r="G346" s="79">
        <v>2774</v>
      </c>
    </row>
    <row r="347" spans="1:7" x14ac:dyDescent="0.2">
      <c r="A347" s="75">
        <v>2004</v>
      </c>
      <c r="B347" s="75">
        <v>10</v>
      </c>
      <c r="C347" s="94">
        <f t="shared" si="5"/>
        <v>38261</v>
      </c>
      <c r="D347" s="76" t="s">
        <v>14</v>
      </c>
      <c r="E347" s="79">
        <v>1515</v>
      </c>
      <c r="F347" s="79">
        <v>1564</v>
      </c>
      <c r="G347" s="79">
        <v>3079</v>
      </c>
    </row>
    <row r="348" spans="1:7" x14ac:dyDescent="0.2">
      <c r="A348" s="75">
        <v>2004</v>
      </c>
      <c r="B348" s="75">
        <v>11</v>
      </c>
      <c r="C348" s="94">
        <f t="shared" si="5"/>
        <v>38292</v>
      </c>
      <c r="D348" s="76" t="s">
        <v>14</v>
      </c>
      <c r="E348" s="79">
        <v>1370</v>
      </c>
      <c r="F348" s="79">
        <v>1372</v>
      </c>
      <c r="G348" s="79">
        <v>2742</v>
      </c>
    </row>
    <row r="349" spans="1:7" x14ac:dyDescent="0.2">
      <c r="A349" s="75">
        <v>2004</v>
      </c>
      <c r="B349" s="75">
        <v>12</v>
      </c>
      <c r="C349" s="94">
        <f t="shared" si="5"/>
        <v>38322</v>
      </c>
      <c r="D349" s="76" t="s">
        <v>14</v>
      </c>
      <c r="E349" s="79">
        <v>1340</v>
      </c>
      <c r="F349" s="79">
        <v>1426</v>
      </c>
      <c r="G349" s="79">
        <v>2766</v>
      </c>
    </row>
    <row r="350" spans="1:7" x14ac:dyDescent="0.2">
      <c r="A350" s="75">
        <v>2005</v>
      </c>
      <c r="B350" s="75">
        <v>1</v>
      </c>
      <c r="C350" s="94">
        <f t="shared" si="5"/>
        <v>38353</v>
      </c>
      <c r="D350" s="76" t="s">
        <v>14</v>
      </c>
      <c r="E350" s="79">
        <v>1251</v>
      </c>
      <c r="F350" s="79">
        <v>1306</v>
      </c>
      <c r="G350" s="79">
        <v>2557</v>
      </c>
    </row>
    <row r="351" spans="1:7" x14ac:dyDescent="0.2">
      <c r="A351" s="75">
        <v>2005</v>
      </c>
      <c r="B351" s="75">
        <v>2</v>
      </c>
      <c r="C351" s="94">
        <f t="shared" si="5"/>
        <v>38384</v>
      </c>
      <c r="D351" s="76" t="s">
        <v>14</v>
      </c>
      <c r="E351" s="79">
        <v>1169</v>
      </c>
      <c r="F351" s="79">
        <v>1172</v>
      </c>
      <c r="G351" s="79">
        <v>2341</v>
      </c>
    </row>
    <row r="352" spans="1:7" x14ac:dyDescent="0.2">
      <c r="A352" s="75">
        <v>2005</v>
      </c>
      <c r="B352" s="75">
        <v>3</v>
      </c>
      <c r="C352" s="94">
        <f t="shared" si="5"/>
        <v>38412</v>
      </c>
      <c r="D352" s="76" t="s">
        <v>14</v>
      </c>
      <c r="E352" s="79">
        <v>1309</v>
      </c>
      <c r="F352" s="79">
        <v>1305</v>
      </c>
      <c r="G352" s="79">
        <v>2614</v>
      </c>
    </row>
    <row r="353" spans="1:7" x14ac:dyDescent="0.2">
      <c r="A353" s="75">
        <v>2005</v>
      </c>
      <c r="B353" s="75">
        <v>4</v>
      </c>
      <c r="C353" s="94">
        <f t="shared" si="5"/>
        <v>38443</v>
      </c>
      <c r="D353" s="76" t="s">
        <v>14</v>
      </c>
      <c r="E353" s="79">
        <v>1132</v>
      </c>
      <c r="F353" s="79">
        <v>1206</v>
      </c>
      <c r="G353" s="79">
        <v>2338</v>
      </c>
    </row>
    <row r="354" spans="1:7" x14ac:dyDescent="0.2">
      <c r="A354" s="75">
        <v>2005</v>
      </c>
      <c r="B354" s="75">
        <v>5</v>
      </c>
      <c r="C354" s="94">
        <f t="shared" si="5"/>
        <v>38473</v>
      </c>
      <c r="D354" s="76" t="s">
        <v>14</v>
      </c>
      <c r="E354" s="79">
        <v>1211</v>
      </c>
      <c r="F354" s="79">
        <v>1328</v>
      </c>
      <c r="G354" s="79">
        <v>2539</v>
      </c>
    </row>
    <row r="355" spans="1:7" x14ac:dyDescent="0.2">
      <c r="A355" s="75">
        <v>2005</v>
      </c>
      <c r="B355" s="75">
        <v>6</v>
      </c>
      <c r="C355" s="94">
        <f t="shared" si="5"/>
        <v>38504</v>
      </c>
      <c r="D355" s="76" t="s">
        <v>14</v>
      </c>
      <c r="E355" s="79">
        <v>1172</v>
      </c>
      <c r="F355" s="79">
        <v>1300</v>
      </c>
      <c r="G355" s="79">
        <v>2472</v>
      </c>
    </row>
    <row r="356" spans="1:7" x14ac:dyDescent="0.2">
      <c r="A356" s="75">
        <v>2005</v>
      </c>
      <c r="B356" s="75">
        <v>7</v>
      </c>
      <c r="C356" s="94">
        <f t="shared" si="5"/>
        <v>38534</v>
      </c>
      <c r="D356" s="76" t="s">
        <v>14</v>
      </c>
      <c r="E356" s="79">
        <v>1141</v>
      </c>
      <c r="F356" s="79">
        <v>1160</v>
      </c>
      <c r="G356" s="79">
        <v>2301</v>
      </c>
    </row>
    <row r="357" spans="1:7" x14ac:dyDescent="0.2">
      <c r="A357" s="75">
        <v>2005</v>
      </c>
      <c r="B357" s="75">
        <v>8</v>
      </c>
      <c r="C357" s="94">
        <f t="shared" si="5"/>
        <v>38565</v>
      </c>
      <c r="D357" s="76" t="s">
        <v>14</v>
      </c>
      <c r="E357" s="79">
        <v>1250</v>
      </c>
      <c r="F357" s="79">
        <v>1114</v>
      </c>
      <c r="G357" s="79">
        <v>2364</v>
      </c>
    </row>
    <row r="358" spans="1:7" x14ac:dyDescent="0.2">
      <c r="A358" s="75">
        <v>2005</v>
      </c>
      <c r="B358" s="75">
        <v>9</v>
      </c>
      <c r="C358" s="94">
        <f t="shared" si="5"/>
        <v>38596</v>
      </c>
      <c r="D358" s="76" t="s">
        <v>14</v>
      </c>
      <c r="E358" s="79">
        <v>1223</v>
      </c>
      <c r="F358" s="79">
        <v>1175</v>
      </c>
      <c r="G358" s="79">
        <v>2398</v>
      </c>
    </row>
    <row r="359" spans="1:7" x14ac:dyDescent="0.2">
      <c r="A359" s="75">
        <v>2005</v>
      </c>
      <c r="B359" s="75">
        <v>10</v>
      </c>
      <c r="C359" s="94">
        <f t="shared" si="5"/>
        <v>38626</v>
      </c>
      <c r="D359" s="76" t="s">
        <v>14</v>
      </c>
      <c r="E359" s="79">
        <v>1338</v>
      </c>
      <c r="F359" s="79">
        <v>1269</v>
      </c>
      <c r="G359" s="79">
        <v>2607</v>
      </c>
    </row>
    <row r="360" spans="1:7" x14ac:dyDescent="0.2">
      <c r="A360" s="75">
        <v>2005</v>
      </c>
      <c r="B360" s="75">
        <v>11</v>
      </c>
      <c r="C360" s="94">
        <f t="shared" si="5"/>
        <v>38657</v>
      </c>
      <c r="D360" s="76" t="s">
        <v>14</v>
      </c>
      <c r="E360" s="79">
        <v>1120</v>
      </c>
      <c r="F360" s="79">
        <v>1123</v>
      </c>
      <c r="G360" s="79">
        <v>2243</v>
      </c>
    </row>
    <row r="361" spans="1:7" x14ac:dyDescent="0.2">
      <c r="A361" s="75">
        <v>2005</v>
      </c>
      <c r="B361" s="75">
        <v>12</v>
      </c>
      <c r="C361" s="94">
        <f t="shared" si="5"/>
        <v>38687</v>
      </c>
      <c r="D361" s="76" t="s">
        <v>14</v>
      </c>
      <c r="E361" s="79">
        <v>1056</v>
      </c>
      <c r="F361" s="79">
        <v>1061</v>
      </c>
      <c r="G361" s="79">
        <v>2117</v>
      </c>
    </row>
    <row r="362" spans="1:7" x14ac:dyDescent="0.2">
      <c r="A362" s="75">
        <v>2006</v>
      </c>
      <c r="B362" s="75">
        <v>1</v>
      </c>
      <c r="C362" s="94">
        <f t="shared" si="5"/>
        <v>38718</v>
      </c>
      <c r="D362" s="76" t="s">
        <v>14</v>
      </c>
      <c r="E362" s="79">
        <v>987</v>
      </c>
      <c r="F362" s="79">
        <v>1104</v>
      </c>
      <c r="G362" s="79">
        <v>2091</v>
      </c>
    </row>
    <row r="363" spans="1:7" x14ac:dyDescent="0.2">
      <c r="A363" s="75">
        <v>2006</v>
      </c>
      <c r="B363" s="75">
        <v>2</v>
      </c>
      <c r="C363" s="94">
        <f t="shared" si="5"/>
        <v>38749</v>
      </c>
      <c r="D363" s="76" t="s">
        <v>14</v>
      </c>
      <c r="E363" s="79">
        <v>1064</v>
      </c>
      <c r="F363" s="79">
        <v>1077</v>
      </c>
      <c r="G363" s="79">
        <v>2141</v>
      </c>
    </row>
    <row r="364" spans="1:7" x14ac:dyDescent="0.2">
      <c r="A364" s="75">
        <v>2006</v>
      </c>
      <c r="B364" s="75">
        <v>3</v>
      </c>
      <c r="C364" s="94">
        <f t="shared" si="5"/>
        <v>38777</v>
      </c>
      <c r="D364" s="76" t="s">
        <v>14</v>
      </c>
      <c r="E364" s="79">
        <v>1232</v>
      </c>
      <c r="F364" s="79">
        <v>1159</v>
      </c>
      <c r="G364" s="79">
        <v>2391</v>
      </c>
    </row>
    <row r="365" spans="1:7" x14ac:dyDescent="0.2">
      <c r="A365" s="75">
        <v>2006</v>
      </c>
      <c r="B365" s="75">
        <v>4</v>
      </c>
      <c r="C365" s="94">
        <f t="shared" si="5"/>
        <v>38808</v>
      </c>
      <c r="D365" s="76" t="s">
        <v>14</v>
      </c>
      <c r="E365" s="79">
        <v>1255</v>
      </c>
      <c r="F365" s="79">
        <v>1172</v>
      </c>
      <c r="G365" s="79">
        <v>2427</v>
      </c>
    </row>
    <row r="366" spans="1:7" x14ac:dyDescent="0.2">
      <c r="A366" s="75">
        <v>2006</v>
      </c>
      <c r="B366" s="75">
        <v>5</v>
      </c>
      <c r="C366" s="94">
        <f t="shared" si="5"/>
        <v>38838</v>
      </c>
      <c r="D366" s="76" t="s">
        <v>14</v>
      </c>
      <c r="E366" s="79">
        <v>1521</v>
      </c>
      <c r="F366" s="79">
        <v>1541</v>
      </c>
      <c r="G366" s="79">
        <v>3062</v>
      </c>
    </row>
    <row r="367" spans="1:7" x14ac:dyDescent="0.2">
      <c r="A367" s="75">
        <v>2006</v>
      </c>
      <c r="B367" s="75">
        <v>6</v>
      </c>
      <c r="C367" s="94">
        <f t="shared" si="5"/>
        <v>38869</v>
      </c>
      <c r="D367" s="76" t="s">
        <v>14</v>
      </c>
      <c r="E367" s="79">
        <v>1598</v>
      </c>
      <c r="F367" s="79">
        <v>1585</v>
      </c>
      <c r="G367" s="79">
        <v>3183</v>
      </c>
    </row>
    <row r="368" spans="1:7" x14ac:dyDescent="0.2">
      <c r="A368" s="75">
        <v>2006</v>
      </c>
      <c r="B368" s="75">
        <v>7</v>
      </c>
      <c r="C368" s="94">
        <f t="shared" si="5"/>
        <v>38899</v>
      </c>
      <c r="D368" s="76" t="s">
        <v>14</v>
      </c>
      <c r="E368" s="79">
        <v>1616</v>
      </c>
      <c r="F368" s="79">
        <v>1636</v>
      </c>
      <c r="G368" s="79">
        <v>3252</v>
      </c>
    </row>
    <row r="369" spans="1:7" x14ac:dyDescent="0.2">
      <c r="A369" s="75">
        <v>2006</v>
      </c>
      <c r="B369" s="75">
        <v>8</v>
      </c>
      <c r="C369" s="94">
        <f t="shared" si="5"/>
        <v>38930</v>
      </c>
      <c r="D369" s="76" t="s">
        <v>14</v>
      </c>
      <c r="E369" s="79">
        <v>1303</v>
      </c>
      <c r="F369" s="79">
        <v>1263</v>
      </c>
      <c r="G369" s="79">
        <v>2566</v>
      </c>
    </row>
    <row r="370" spans="1:7" x14ac:dyDescent="0.2">
      <c r="A370" s="75">
        <v>2006</v>
      </c>
      <c r="B370" s="75">
        <v>9</v>
      </c>
      <c r="C370" s="94">
        <f t="shared" si="5"/>
        <v>38961</v>
      </c>
      <c r="D370" s="76" t="s">
        <v>14</v>
      </c>
      <c r="E370" s="79">
        <v>1663</v>
      </c>
      <c r="F370" s="79">
        <v>1640</v>
      </c>
      <c r="G370" s="79">
        <v>3303</v>
      </c>
    </row>
    <row r="371" spans="1:7" x14ac:dyDescent="0.2">
      <c r="A371" s="75">
        <v>2006</v>
      </c>
      <c r="B371" s="75">
        <v>10</v>
      </c>
      <c r="C371" s="94">
        <f t="shared" si="5"/>
        <v>38991</v>
      </c>
      <c r="D371" s="76" t="s">
        <v>14</v>
      </c>
      <c r="E371" s="79">
        <v>1742</v>
      </c>
      <c r="F371" s="79">
        <v>1531</v>
      </c>
      <c r="G371" s="79">
        <v>3273</v>
      </c>
    </row>
    <row r="372" spans="1:7" x14ac:dyDescent="0.2">
      <c r="A372" s="75">
        <v>2006</v>
      </c>
      <c r="B372" s="75">
        <v>11</v>
      </c>
      <c r="C372" s="94">
        <f t="shared" si="5"/>
        <v>39022</v>
      </c>
      <c r="D372" s="76" t="s">
        <v>14</v>
      </c>
      <c r="E372" s="79">
        <v>1428</v>
      </c>
      <c r="F372" s="79">
        <v>1396</v>
      </c>
      <c r="G372" s="79">
        <v>2824</v>
      </c>
    </row>
    <row r="373" spans="1:7" x14ac:dyDescent="0.2">
      <c r="A373" s="75">
        <v>2006</v>
      </c>
      <c r="B373" s="75">
        <v>12</v>
      </c>
      <c r="C373" s="94">
        <f t="shared" si="5"/>
        <v>39052</v>
      </c>
      <c r="D373" s="76" t="s">
        <v>14</v>
      </c>
      <c r="E373" s="79">
        <v>1248</v>
      </c>
      <c r="F373" s="79">
        <v>1220</v>
      </c>
      <c r="G373" s="79">
        <v>2468</v>
      </c>
    </row>
    <row r="374" spans="1:7" x14ac:dyDescent="0.2">
      <c r="A374" s="75">
        <v>2007</v>
      </c>
      <c r="B374" s="75">
        <v>1</v>
      </c>
      <c r="C374" s="94">
        <f t="shared" si="5"/>
        <v>39083</v>
      </c>
      <c r="D374" s="76" t="s">
        <v>14</v>
      </c>
      <c r="E374" s="79">
        <v>1253</v>
      </c>
      <c r="F374" s="79">
        <v>1254</v>
      </c>
      <c r="G374" s="79">
        <v>2507</v>
      </c>
    </row>
    <row r="375" spans="1:7" x14ac:dyDescent="0.2">
      <c r="A375" s="75">
        <v>2007</v>
      </c>
      <c r="B375" s="75">
        <v>2</v>
      </c>
      <c r="C375" s="94">
        <f t="shared" si="5"/>
        <v>39114</v>
      </c>
      <c r="D375" s="76" t="s">
        <v>14</v>
      </c>
      <c r="E375" s="79">
        <v>1250</v>
      </c>
      <c r="F375" s="79">
        <v>1188</v>
      </c>
      <c r="G375" s="79">
        <v>2438</v>
      </c>
    </row>
    <row r="376" spans="1:7" x14ac:dyDescent="0.2">
      <c r="A376" s="75">
        <v>2007</v>
      </c>
      <c r="B376" s="75">
        <v>3</v>
      </c>
      <c r="C376" s="94">
        <f t="shared" si="5"/>
        <v>39142</v>
      </c>
      <c r="D376" s="76" t="s">
        <v>14</v>
      </c>
      <c r="E376" s="79">
        <v>1260</v>
      </c>
      <c r="F376" s="79">
        <v>1254</v>
      </c>
      <c r="G376" s="79">
        <v>2514</v>
      </c>
    </row>
    <row r="377" spans="1:7" x14ac:dyDescent="0.2">
      <c r="A377" s="75">
        <v>2007</v>
      </c>
      <c r="B377" s="75">
        <v>4</v>
      </c>
      <c r="C377" s="94">
        <f t="shared" si="5"/>
        <v>39173</v>
      </c>
      <c r="D377" s="76" t="s">
        <v>14</v>
      </c>
      <c r="E377" s="79">
        <v>1362</v>
      </c>
      <c r="F377" s="79">
        <v>1320</v>
      </c>
      <c r="G377" s="79">
        <v>2682</v>
      </c>
    </row>
    <row r="378" spans="1:7" x14ac:dyDescent="0.2">
      <c r="A378" s="75">
        <v>2007</v>
      </c>
      <c r="B378" s="75">
        <v>5</v>
      </c>
      <c r="C378" s="94">
        <f t="shared" si="5"/>
        <v>39203</v>
      </c>
      <c r="D378" s="76" t="s">
        <v>14</v>
      </c>
      <c r="E378" s="79">
        <v>1412</v>
      </c>
      <c r="F378" s="79">
        <v>1409</v>
      </c>
      <c r="G378" s="79">
        <v>2821</v>
      </c>
    </row>
    <row r="379" spans="1:7" x14ac:dyDescent="0.2">
      <c r="A379" s="75">
        <v>2007</v>
      </c>
      <c r="B379" s="75">
        <v>6</v>
      </c>
      <c r="C379" s="94">
        <f t="shared" si="5"/>
        <v>39234</v>
      </c>
      <c r="D379" s="76" t="s">
        <v>14</v>
      </c>
      <c r="E379" s="79">
        <v>1428</v>
      </c>
      <c r="F379" s="79">
        <v>1421</v>
      </c>
      <c r="G379" s="79">
        <v>2849</v>
      </c>
    </row>
    <row r="380" spans="1:7" x14ac:dyDescent="0.2">
      <c r="A380" s="75">
        <v>2007</v>
      </c>
      <c r="B380" s="75">
        <v>7</v>
      </c>
      <c r="C380" s="94">
        <f t="shared" si="5"/>
        <v>39264</v>
      </c>
      <c r="D380" s="76" t="s">
        <v>14</v>
      </c>
      <c r="E380" s="79">
        <v>1553</v>
      </c>
      <c r="F380" s="79">
        <v>1558</v>
      </c>
      <c r="G380" s="79">
        <v>3111</v>
      </c>
    </row>
    <row r="381" spans="1:7" x14ac:dyDescent="0.2">
      <c r="A381" s="75">
        <v>2007</v>
      </c>
      <c r="B381" s="75">
        <v>8</v>
      </c>
      <c r="C381" s="94">
        <f t="shared" si="5"/>
        <v>39295</v>
      </c>
      <c r="D381" s="76" t="s">
        <v>14</v>
      </c>
      <c r="E381" s="79">
        <v>1504</v>
      </c>
      <c r="F381" s="79">
        <v>1589</v>
      </c>
      <c r="G381" s="79">
        <v>3093</v>
      </c>
    </row>
    <row r="382" spans="1:7" x14ac:dyDescent="0.2">
      <c r="A382" s="75">
        <v>2007</v>
      </c>
      <c r="B382" s="75">
        <v>9</v>
      </c>
      <c r="C382" s="94">
        <f t="shared" si="5"/>
        <v>39326</v>
      </c>
      <c r="D382" s="76" t="s">
        <v>14</v>
      </c>
      <c r="E382" s="79">
        <v>1501</v>
      </c>
      <c r="F382" s="79">
        <v>1495</v>
      </c>
      <c r="G382" s="79">
        <v>2996</v>
      </c>
    </row>
    <row r="383" spans="1:7" x14ac:dyDescent="0.2">
      <c r="A383" s="75">
        <v>2007</v>
      </c>
      <c r="B383" s="75">
        <v>10</v>
      </c>
      <c r="C383" s="94">
        <f t="shared" si="5"/>
        <v>39356</v>
      </c>
      <c r="D383" s="76" t="s">
        <v>14</v>
      </c>
      <c r="E383" s="79">
        <v>1606</v>
      </c>
      <c r="F383" s="79">
        <v>1620</v>
      </c>
      <c r="G383" s="79">
        <v>3226</v>
      </c>
    </row>
    <row r="384" spans="1:7" x14ac:dyDescent="0.2">
      <c r="A384" s="75">
        <v>2007</v>
      </c>
      <c r="B384" s="75">
        <v>11</v>
      </c>
      <c r="C384" s="94">
        <f t="shared" si="5"/>
        <v>39387</v>
      </c>
      <c r="D384" s="76" t="s">
        <v>14</v>
      </c>
      <c r="E384" s="79">
        <v>1393</v>
      </c>
      <c r="F384" s="79">
        <v>1389</v>
      </c>
      <c r="G384" s="79">
        <v>2782</v>
      </c>
    </row>
    <row r="385" spans="1:7" x14ac:dyDescent="0.2">
      <c r="A385" s="75">
        <v>2007</v>
      </c>
      <c r="B385" s="75">
        <v>12</v>
      </c>
      <c r="C385" s="94">
        <f t="shared" si="5"/>
        <v>39417</v>
      </c>
      <c r="D385" s="76" t="s">
        <v>14</v>
      </c>
      <c r="E385" s="79">
        <v>1244</v>
      </c>
      <c r="F385" s="79">
        <v>1391</v>
      </c>
      <c r="G385" s="79">
        <v>2635</v>
      </c>
    </row>
    <row r="386" spans="1:7" x14ac:dyDescent="0.2">
      <c r="A386" s="75">
        <v>2008</v>
      </c>
      <c r="B386" s="75">
        <v>1</v>
      </c>
      <c r="C386" s="94">
        <f t="shared" si="5"/>
        <v>39448</v>
      </c>
      <c r="D386" s="76" t="s">
        <v>14</v>
      </c>
      <c r="E386" s="79">
        <v>1311</v>
      </c>
      <c r="F386" s="79">
        <v>1286</v>
      </c>
      <c r="G386" s="79">
        <v>2597</v>
      </c>
    </row>
    <row r="387" spans="1:7" x14ac:dyDescent="0.2">
      <c r="A387" s="75">
        <v>2008</v>
      </c>
      <c r="B387" s="75">
        <v>2</v>
      </c>
      <c r="C387" s="94">
        <f t="shared" ref="C387:C450" si="6">DATE(A387,B387,1)</f>
        <v>39479</v>
      </c>
      <c r="D387" s="76" t="s">
        <v>14</v>
      </c>
      <c r="E387" s="79">
        <v>1381</v>
      </c>
      <c r="F387" s="79">
        <v>1379</v>
      </c>
      <c r="G387" s="79">
        <v>2760</v>
      </c>
    </row>
    <row r="388" spans="1:7" x14ac:dyDescent="0.2">
      <c r="A388" s="75">
        <v>2008</v>
      </c>
      <c r="B388" s="75">
        <v>3</v>
      </c>
      <c r="C388" s="94">
        <f t="shared" si="6"/>
        <v>39508</v>
      </c>
      <c r="D388" s="76" t="s">
        <v>14</v>
      </c>
      <c r="E388" s="79">
        <v>1402</v>
      </c>
      <c r="F388" s="79">
        <v>1296</v>
      </c>
      <c r="G388" s="79">
        <v>2698</v>
      </c>
    </row>
    <row r="389" spans="1:7" x14ac:dyDescent="0.2">
      <c r="A389" s="75">
        <v>2008</v>
      </c>
      <c r="B389" s="75">
        <v>4</v>
      </c>
      <c r="C389" s="94">
        <f t="shared" si="6"/>
        <v>39539</v>
      </c>
      <c r="D389" s="76" t="s">
        <v>14</v>
      </c>
      <c r="E389" s="79">
        <v>1311</v>
      </c>
      <c r="F389" s="79">
        <v>1203</v>
      </c>
      <c r="G389" s="79">
        <v>2514</v>
      </c>
    </row>
    <row r="390" spans="1:7" x14ac:dyDescent="0.2">
      <c r="A390" s="75">
        <v>2008</v>
      </c>
      <c r="B390" s="75">
        <v>5</v>
      </c>
      <c r="C390" s="94">
        <f t="shared" si="6"/>
        <v>39569</v>
      </c>
      <c r="D390" s="76" t="s">
        <v>14</v>
      </c>
      <c r="E390" s="79">
        <v>1312</v>
      </c>
      <c r="F390" s="79">
        <v>1359</v>
      </c>
      <c r="G390" s="79">
        <v>2671</v>
      </c>
    </row>
    <row r="391" spans="1:7" x14ac:dyDescent="0.2">
      <c r="A391" s="75">
        <v>2008</v>
      </c>
      <c r="B391" s="75">
        <v>6</v>
      </c>
      <c r="C391" s="94">
        <f t="shared" si="6"/>
        <v>39600</v>
      </c>
      <c r="D391" s="76" t="s">
        <v>14</v>
      </c>
      <c r="E391" s="79">
        <v>1341</v>
      </c>
      <c r="F391" s="79">
        <v>1785</v>
      </c>
      <c r="G391" s="79">
        <v>3126</v>
      </c>
    </row>
    <row r="392" spans="1:7" x14ac:dyDescent="0.2">
      <c r="A392" s="75">
        <v>2008</v>
      </c>
      <c r="B392" s="75">
        <v>7</v>
      </c>
      <c r="C392" s="94">
        <f t="shared" si="6"/>
        <v>39630</v>
      </c>
      <c r="D392" s="76" t="s">
        <v>14</v>
      </c>
      <c r="E392" s="79">
        <v>1503</v>
      </c>
      <c r="F392" s="79">
        <v>1407</v>
      </c>
      <c r="G392" s="79">
        <v>2910</v>
      </c>
    </row>
    <row r="393" spans="1:7" x14ac:dyDescent="0.2">
      <c r="A393" s="75">
        <v>2008</v>
      </c>
      <c r="B393" s="75">
        <v>8</v>
      </c>
      <c r="C393" s="94">
        <f t="shared" si="6"/>
        <v>39661</v>
      </c>
      <c r="D393" s="76" t="s">
        <v>14</v>
      </c>
      <c r="E393" s="79">
        <v>1154</v>
      </c>
      <c r="F393" s="79">
        <v>1291</v>
      </c>
      <c r="G393" s="79">
        <v>2445</v>
      </c>
    </row>
    <row r="394" spans="1:7" x14ac:dyDescent="0.2">
      <c r="A394" s="75">
        <v>2008</v>
      </c>
      <c r="B394" s="75">
        <v>9</v>
      </c>
      <c r="C394" s="94">
        <f t="shared" si="6"/>
        <v>39692</v>
      </c>
      <c r="D394" s="76" t="s">
        <v>14</v>
      </c>
      <c r="E394" s="79">
        <v>1105</v>
      </c>
      <c r="F394" s="79">
        <v>1171</v>
      </c>
      <c r="G394" s="79">
        <v>2276</v>
      </c>
    </row>
    <row r="395" spans="1:7" x14ac:dyDescent="0.2">
      <c r="A395" s="75">
        <v>2008</v>
      </c>
      <c r="B395" s="75">
        <v>10</v>
      </c>
      <c r="C395" s="94">
        <f t="shared" si="6"/>
        <v>39722</v>
      </c>
      <c r="D395" s="76" t="s">
        <v>14</v>
      </c>
      <c r="E395" s="79">
        <v>1156</v>
      </c>
      <c r="F395" s="79">
        <v>1153</v>
      </c>
      <c r="G395" s="79">
        <v>2309</v>
      </c>
    </row>
    <row r="396" spans="1:7" x14ac:dyDescent="0.2">
      <c r="A396" s="75">
        <v>2008</v>
      </c>
      <c r="B396" s="75">
        <v>11</v>
      </c>
      <c r="C396" s="94">
        <f t="shared" si="6"/>
        <v>39753</v>
      </c>
      <c r="D396" s="76" t="s">
        <v>14</v>
      </c>
      <c r="E396" s="79">
        <v>984</v>
      </c>
      <c r="F396" s="79">
        <v>948</v>
      </c>
      <c r="G396" s="79">
        <v>1932</v>
      </c>
    </row>
    <row r="397" spans="1:7" x14ac:dyDescent="0.2">
      <c r="A397" s="75">
        <v>2008</v>
      </c>
      <c r="B397" s="75">
        <v>12</v>
      </c>
      <c r="C397" s="94">
        <f t="shared" si="6"/>
        <v>39783</v>
      </c>
      <c r="D397" s="76" t="s">
        <v>14</v>
      </c>
      <c r="E397" s="79">
        <v>863</v>
      </c>
      <c r="F397" s="79">
        <v>844</v>
      </c>
      <c r="G397" s="79">
        <v>1707</v>
      </c>
    </row>
    <row r="398" spans="1:7" x14ac:dyDescent="0.2">
      <c r="A398" s="75">
        <v>2009</v>
      </c>
      <c r="B398" s="75">
        <v>1</v>
      </c>
      <c r="C398" s="94">
        <f t="shared" si="6"/>
        <v>39814</v>
      </c>
      <c r="D398" s="76" t="s">
        <v>14</v>
      </c>
      <c r="E398" s="79">
        <v>915</v>
      </c>
      <c r="F398" s="79">
        <v>1033</v>
      </c>
      <c r="G398" s="79">
        <v>1948</v>
      </c>
    </row>
    <row r="399" spans="1:7" x14ac:dyDescent="0.2">
      <c r="A399" s="75">
        <v>2009</v>
      </c>
      <c r="B399" s="75">
        <v>2</v>
      </c>
      <c r="C399" s="94">
        <f t="shared" si="6"/>
        <v>39845</v>
      </c>
      <c r="D399" s="76" t="s">
        <v>14</v>
      </c>
      <c r="E399" s="79">
        <v>795</v>
      </c>
      <c r="F399" s="79">
        <v>805</v>
      </c>
      <c r="G399" s="79">
        <v>1600</v>
      </c>
    </row>
    <row r="400" spans="1:7" x14ac:dyDescent="0.2">
      <c r="A400" s="75">
        <v>2009</v>
      </c>
      <c r="B400" s="75">
        <v>3</v>
      </c>
      <c r="C400" s="94">
        <f t="shared" si="6"/>
        <v>39873</v>
      </c>
      <c r="D400" s="76" t="s">
        <v>14</v>
      </c>
      <c r="E400" s="79">
        <v>850</v>
      </c>
      <c r="F400" s="79">
        <v>1143</v>
      </c>
      <c r="G400" s="79">
        <v>1993</v>
      </c>
    </row>
    <row r="401" spans="1:7" x14ac:dyDescent="0.2">
      <c r="A401" s="75">
        <v>2009</v>
      </c>
      <c r="B401" s="75">
        <v>4</v>
      </c>
      <c r="C401" s="94">
        <f t="shared" si="6"/>
        <v>39904</v>
      </c>
      <c r="D401" s="76" t="s">
        <v>14</v>
      </c>
      <c r="E401" s="79">
        <v>989</v>
      </c>
      <c r="F401" s="79">
        <v>927</v>
      </c>
      <c r="G401" s="79">
        <v>1916</v>
      </c>
    </row>
    <row r="402" spans="1:7" x14ac:dyDescent="0.2">
      <c r="A402" s="75">
        <v>2009</v>
      </c>
      <c r="B402" s="75">
        <v>5</v>
      </c>
      <c r="C402" s="94">
        <f t="shared" si="6"/>
        <v>39934</v>
      </c>
      <c r="D402" s="76" t="s">
        <v>14</v>
      </c>
      <c r="E402" s="79">
        <v>1031</v>
      </c>
      <c r="F402" s="79">
        <v>988</v>
      </c>
      <c r="G402" s="79">
        <v>2019</v>
      </c>
    </row>
    <row r="403" spans="1:7" x14ac:dyDescent="0.2">
      <c r="A403" s="75">
        <v>2009</v>
      </c>
      <c r="B403" s="75">
        <v>6</v>
      </c>
      <c r="C403" s="94">
        <f t="shared" si="6"/>
        <v>39965</v>
      </c>
      <c r="D403" s="76" t="s">
        <v>14</v>
      </c>
      <c r="E403" s="79">
        <v>905</v>
      </c>
      <c r="F403" s="79">
        <v>855</v>
      </c>
      <c r="G403" s="79">
        <v>1760</v>
      </c>
    </row>
    <row r="404" spans="1:7" x14ac:dyDescent="0.2">
      <c r="A404" s="75">
        <v>2009</v>
      </c>
      <c r="B404" s="75">
        <v>7</v>
      </c>
      <c r="C404" s="94">
        <f t="shared" si="6"/>
        <v>39995</v>
      </c>
      <c r="D404" s="76" t="s">
        <v>14</v>
      </c>
      <c r="E404" s="79">
        <v>1071</v>
      </c>
      <c r="F404" s="79">
        <v>1019</v>
      </c>
      <c r="G404" s="79">
        <v>2090</v>
      </c>
    </row>
    <row r="405" spans="1:7" x14ac:dyDescent="0.2">
      <c r="A405" s="75">
        <v>2009</v>
      </c>
      <c r="B405" s="75">
        <v>8</v>
      </c>
      <c r="C405" s="94">
        <f t="shared" si="6"/>
        <v>40026</v>
      </c>
      <c r="D405" s="76" t="s">
        <v>14</v>
      </c>
      <c r="E405" s="79">
        <v>1044</v>
      </c>
      <c r="F405" s="79">
        <v>1047</v>
      </c>
      <c r="G405" s="79">
        <v>2091</v>
      </c>
    </row>
    <row r="406" spans="1:7" x14ac:dyDescent="0.2">
      <c r="A406" s="75">
        <v>2009</v>
      </c>
      <c r="B406" s="75">
        <v>9</v>
      </c>
      <c r="C406" s="94">
        <f t="shared" si="6"/>
        <v>40057</v>
      </c>
      <c r="D406" s="76" t="s">
        <v>14</v>
      </c>
      <c r="E406" s="79">
        <v>1047</v>
      </c>
      <c r="F406" s="79">
        <v>1044</v>
      </c>
      <c r="G406" s="79">
        <v>2091</v>
      </c>
    </row>
    <row r="407" spans="1:7" x14ac:dyDescent="0.2">
      <c r="A407" s="75">
        <v>2009</v>
      </c>
      <c r="B407" s="75">
        <v>10</v>
      </c>
      <c r="C407" s="94">
        <f t="shared" si="6"/>
        <v>40087</v>
      </c>
      <c r="D407" s="76" t="s">
        <v>14</v>
      </c>
      <c r="E407" s="79">
        <v>985</v>
      </c>
      <c r="F407" s="79">
        <v>889</v>
      </c>
      <c r="G407" s="79">
        <v>1874</v>
      </c>
    </row>
    <row r="408" spans="1:7" x14ac:dyDescent="0.2">
      <c r="A408" s="75">
        <v>2009</v>
      </c>
      <c r="B408" s="75">
        <v>11</v>
      </c>
      <c r="C408" s="94">
        <f t="shared" si="6"/>
        <v>40118</v>
      </c>
      <c r="D408" s="76" t="s">
        <v>14</v>
      </c>
      <c r="E408" s="79">
        <v>883</v>
      </c>
      <c r="F408" s="79">
        <v>799</v>
      </c>
      <c r="G408" s="79">
        <v>1682</v>
      </c>
    </row>
    <row r="409" spans="1:7" x14ac:dyDescent="0.2">
      <c r="A409" s="75">
        <v>2009</v>
      </c>
      <c r="B409" s="75">
        <v>12</v>
      </c>
      <c r="C409" s="94">
        <f t="shared" si="6"/>
        <v>40148</v>
      </c>
      <c r="D409" s="76" t="s">
        <v>14</v>
      </c>
      <c r="E409" s="79">
        <v>848</v>
      </c>
      <c r="F409" s="79">
        <v>974</v>
      </c>
      <c r="G409" s="79">
        <v>1822</v>
      </c>
    </row>
    <row r="410" spans="1:7" x14ac:dyDescent="0.2">
      <c r="A410" s="75">
        <v>2010</v>
      </c>
      <c r="B410" s="75">
        <v>1</v>
      </c>
      <c r="C410" s="94">
        <f t="shared" si="6"/>
        <v>40179</v>
      </c>
      <c r="D410" s="76" t="s">
        <v>14</v>
      </c>
      <c r="E410" s="79">
        <v>857</v>
      </c>
      <c r="F410" s="79">
        <v>873</v>
      </c>
      <c r="G410" s="79">
        <v>1730</v>
      </c>
    </row>
    <row r="411" spans="1:7" x14ac:dyDescent="0.2">
      <c r="A411" s="75">
        <v>2010</v>
      </c>
      <c r="B411" s="75">
        <v>2</v>
      </c>
      <c r="C411" s="94">
        <f t="shared" si="6"/>
        <v>40210</v>
      </c>
      <c r="D411" s="76" t="s">
        <v>14</v>
      </c>
      <c r="E411" s="79">
        <v>734</v>
      </c>
      <c r="F411" s="79">
        <v>728</v>
      </c>
      <c r="G411" s="79">
        <v>1462</v>
      </c>
    </row>
    <row r="412" spans="1:7" x14ac:dyDescent="0.2">
      <c r="A412" s="75">
        <v>2010</v>
      </c>
      <c r="B412" s="75">
        <v>3</v>
      </c>
      <c r="C412" s="94">
        <f t="shared" si="6"/>
        <v>40238</v>
      </c>
      <c r="D412" s="76" t="s">
        <v>14</v>
      </c>
      <c r="E412" s="79">
        <v>712</v>
      </c>
      <c r="F412" s="79">
        <v>772</v>
      </c>
      <c r="G412" s="79">
        <v>1484</v>
      </c>
    </row>
    <row r="413" spans="1:7" x14ac:dyDescent="0.2">
      <c r="A413" s="75">
        <v>2010</v>
      </c>
      <c r="B413" s="75">
        <v>4</v>
      </c>
      <c r="C413" s="94">
        <f t="shared" si="6"/>
        <v>40269</v>
      </c>
      <c r="D413" s="76" t="s">
        <v>14</v>
      </c>
      <c r="E413" s="79">
        <v>755</v>
      </c>
      <c r="F413" s="79">
        <v>835</v>
      </c>
      <c r="G413" s="79">
        <v>1590</v>
      </c>
    </row>
    <row r="414" spans="1:7" x14ac:dyDescent="0.2">
      <c r="A414" s="75">
        <v>2010</v>
      </c>
      <c r="B414" s="75">
        <v>5</v>
      </c>
      <c r="C414" s="94">
        <f t="shared" si="6"/>
        <v>40299</v>
      </c>
      <c r="D414" s="76" t="s">
        <v>14</v>
      </c>
      <c r="E414" s="79">
        <v>1009</v>
      </c>
      <c r="F414" s="79">
        <v>1079</v>
      </c>
      <c r="G414" s="79">
        <v>2088</v>
      </c>
    </row>
    <row r="415" spans="1:7" x14ac:dyDescent="0.2">
      <c r="A415" s="75">
        <v>2010</v>
      </c>
      <c r="B415" s="75">
        <v>6</v>
      </c>
      <c r="C415" s="94">
        <f t="shared" si="6"/>
        <v>40330</v>
      </c>
      <c r="D415" s="76" t="s">
        <v>14</v>
      </c>
      <c r="E415" s="79">
        <v>948</v>
      </c>
      <c r="F415" s="79">
        <v>895</v>
      </c>
      <c r="G415" s="79">
        <v>1843</v>
      </c>
    </row>
    <row r="416" spans="1:7" x14ac:dyDescent="0.2">
      <c r="A416" s="75">
        <v>2010</v>
      </c>
      <c r="B416" s="75">
        <v>7</v>
      </c>
      <c r="C416" s="94">
        <f t="shared" si="6"/>
        <v>40360</v>
      </c>
      <c r="D416" s="76" t="s">
        <v>14</v>
      </c>
      <c r="E416" s="79">
        <v>1978</v>
      </c>
      <c r="F416" s="79">
        <v>1580</v>
      </c>
      <c r="G416" s="79">
        <v>3558</v>
      </c>
    </row>
    <row r="417" spans="1:7" x14ac:dyDescent="0.2">
      <c r="A417" s="75">
        <v>2010</v>
      </c>
      <c r="B417" s="75">
        <v>8</v>
      </c>
      <c r="C417" s="94">
        <f t="shared" si="6"/>
        <v>40391</v>
      </c>
      <c r="D417" s="76" t="s">
        <v>14</v>
      </c>
      <c r="E417" s="79">
        <v>2351</v>
      </c>
      <c r="F417" s="79">
        <v>2250</v>
      </c>
      <c r="G417" s="79">
        <v>4601</v>
      </c>
    </row>
    <row r="418" spans="1:7" x14ac:dyDescent="0.2">
      <c r="A418" s="75">
        <v>2010</v>
      </c>
      <c r="B418" s="75">
        <v>9</v>
      </c>
      <c r="C418" s="94">
        <f t="shared" si="6"/>
        <v>40422</v>
      </c>
      <c r="D418" s="76" t="s">
        <v>14</v>
      </c>
      <c r="E418" s="79">
        <v>2167</v>
      </c>
      <c r="F418" s="79">
        <v>2129</v>
      </c>
      <c r="G418" s="79">
        <v>4296</v>
      </c>
    </row>
    <row r="419" spans="1:7" x14ac:dyDescent="0.2">
      <c r="A419" s="75">
        <v>2010</v>
      </c>
      <c r="B419" s="75">
        <v>10</v>
      </c>
      <c r="C419" s="94">
        <f t="shared" si="6"/>
        <v>40452</v>
      </c>
      <c r="D419" s="76" t="s">
        <v>14</v>
      </c>
      <c r="E419" s="79">
        <v>2377</v>
      </c>
      <c r="F419" s="79">
        <v>2369</v>
      </c>
      <c r="G419" s="79">
        <v>4746</v>
      </c>
    </row>
    <row r="420" spans="1:7" x14ac:dyDescent="0.2">
      <c r="A420" s="75">
        <v>2010</v>
      </c>
      <c r="B420" s="75">
        <v>11</v>
      </c>
      <c r="C420" s="94">
        <f t="shared" si="6"/>
        <v>40483</v>
      </c>
      <c r="D420" s="76" t="s">
        <v>14</v>
      </c>
      <c r="E420" s="79">
        <v>1990</v>
      </c>
      <c r="F420" s="79">
        <v>1996</v>
      </c>
      <c r="G420" s="79">
        <v>3986</v>
      </c>
    </row>
    <row r="421" spans="1:7" x14ac:dyDescent="0.2">
      <c r="A421" s="75">
        <v>2010</v>
      </c>
      <c r="B421" s="75">
        <v>12</v>
      </c>
      <c r="C421" s="94">
        <f t="shared" si="6"/>
        <v>40513</v>
      </c>
      <c r="D421" s="76" t="s">
        <v>14</v>
      </c>
      <c r="E421" s="79">
        <v>1969</v>
      </c>
      <c r="F421" s="79">
        <v>1940</v>
      </c>
      <c r="G421" s="79">
        <v>3909</v>
      </c>
    </row>
    <row r="422" spans="1:7" x14ac:dyDescent="0.2">
      <c r="A422" s="75">
        <v>2011</v>
      </c>
      <c r="B422" s="75">
        <v>1</v>
      </c>
      <c r="C422" s="94">
        <f t="shared" si="6"/>
        <v>40544</v>
      </c>
      <c r="D422" s="76" t="s">
        <v>14</v>
      </c>
      <c r="E422" s="79">
        <v>1789</v>
      </c>
      <c r="F422" s="79">
        <v>1717</v>
      </c>
      <c r="G422" s="79">
        <v>3506</v>
      </c>
    </row>
    <row r="423" spans="1:7" x14ac:dyDescent="0.2">
      <c r="A423" s="75">
        <v>2011</v>
      </c>
      <c r="B423" s="75">
        <v>2</v>
      </c>
      <c r="C423" s="94">
        <f t="shared" si="6"/>
        <v>40575</v>
      </c>
      <c r="D423" s="76" t="s">
        <v>14</v>
      </c>
      <c r="E423" s="79">
        <v>1397</v>
      </c>
      <c r="F423" s="79">
        <v>1362</v>
      </c>
      <c r="G423" s="79">
        <v>2759</v>
      </c>
    </row>
    <row r="424" spans="1:7" x14ac:dyDescent="0.2">
      <c r="A424" s="75">
        <v>2011</v>
      </c>
      <c r="B424" s="75">
        <v>3</v>
      </c>
      <c r="C424" s="94">
        <f t="shared" si="6"/>
        <v>40603</v>
      </c>
      <c r="D424" s="76" t="s">
        <v>14</v>
      </c>
      <c r="E424" s="79">
        <v>1783</v>
      </c>
      <c r="F424" s="79">
        <v>1882</v>
      </c>
      <c r="G424" s="79">
        <v>3665</v>
      </c>
    </row>
    <row r="425" spans="1:7" x14ac:dyDescent="0.2">
      <c r="A425" s="75">
        <v>2011</v>
      </c>
      <c r="B425" s="75">
        <v>4</v>
      </c>
      <c r="C425" s="94">
        <f t="shared" si="6"/>
        <v>40634</v>
      </c>
      <c r="D425" s="76" t="s">
        <v>14</v>
      </c>
      <c r="E425" s="79">
        <v>1787</v>
      </c>
      <c r="F425" s="79">
        <v>1866</v>
      </c>
      <c r="G425" s="79">
        <v>3653</v>
      </c>
    </row>
    <row r="426" spans="1:7" x14ac:dyDescent="0.2">
      <c r="A426" s="75">
        <v>2011</v>
      </c>
      <c r="B426" s="75">
        <v>5</v>
      </c>
      <c r="C426" s="94">
        <f t="shared" si="6"/>
        <v>40664</v>
      </c>
      <c r="D426" s="76" t="s">
        <v>14</v>
      </c>
      <c r="E426" s="79">
        <v>2003</v>
      </c>
      <c r="F426" s="79">
        <v>1981</v>
      </c>
      <c r="G426" s="79">
        <v>3984</v>
      </c>
    </row>
    <row r="427" spans="1:7" x14ac:dyDescent="0.2">
      <c r="A427" s="75">
        <v>2011</v>
      </c>
      <c r="B427" s="75">
        <v>6</v>
      </c>
      <c r="C427" s="94">
        <f t="shared" si="6"/>
        <v>40695</v>
      </c>
      <c r="D427" s="76" t="s">
        <v>14</v>
      </c>
      <c r="E427" s="79">
        <v>2139</v>
      </c>
      <c r="F427" s="79">
        <v>2252</v>
      </c>
      <c r="G427" s="79">
        <v>4391</v>
      </c>
    </row>
    <row r="428" spans="1:7" x14ac:dyDescent="0.2">
      <c r="A428" s="75">
        <v>2011</v>
      </c>
      <c r="B428" s="75">
        <v>7</v>
      </c>
      <c r="C428" s="94">
        <f t="shared" si="6"/>
        <v>40725</v>
      </c>
      <c r="D428" s="76" t="s">
        <v>14</v>
      </c>
      <c r="E428" s="79">
        <v>2281</v>
      </c>
      <c r="F428" s="79">
        <v>2416</v>
      </c>
      <c r="G428" s="79">
        <v>4697</v>
      </c>
    </row>
    <row r="429" spans="1:7" x14ac:dyDescent="0.2">
      <c r="A429" s="75">
        <v>2011</v>
      </c>
      <c r="B429" s="75">
        <v>8</v>
      </c>
      <c r="C429" s="94">
        <f t="shared" si="6"/>
        <v>40756</v>
      </c>
      <c r="D429" s="76" t="s">
        <v>14</v>
      </c>
      <c r="E429" s="79">
        <v>2372</v>
      </c>
      <c r="F429" s="79">
        <v>2387</v>
      </c>
      <c r="G429" s="79">
        <v>4759</v>
      </c>
    </row>
    <row r="430" spans="1:7" x14ac:dyDescent="0.2">
      <c r="A430" s="75">
        <v>2011</v>
      </c>
      <c r="B430" s="75">
        <v>9</v>
      </c>
      <c r="C430" s="94">
        <f t="shared" si="6"/>
        <v>40787</v>
      </c>
      <c r="D430" s="76" t="s">
        <v>14</v>
      </c>
      <c r="E430" s="79">
        <v>1982</v>
      </c>
      <c r="F430" s="79">
        <v>2047</v>
      </c>
      <c r="G430" s="79">
        <v>4029</v>
      </c>
    </row>
    <row r="431" spans="1:7" x14ac:dyDescent="0.2">
      <c r="A431" s="75">
        <v>2011</v>
      </c>
      <c r="B431" s="75">
        <v>10</v>
      </c>
      <c r="C431" s="94">
        <f t="shared" si="6"/>
        <v>40817</v>
      </c>
      <c r="D431" s="76" t="s">
        <v>14</v>
      </c>
      <c r="E431" s="79">
        <v>1801</v>
      </c>
      <c r="F431" s="79">
        <v>1920</v>
      </c>
      <c r="G431" s="79">
        <v>3721</v>
      </c>
    </row>
    <row r="432" spans="1:7" x14ac:dyDescent="0.2">
      <c r="A432" s="75">
        <v>2011</v>
      </c>
      <c r="B432" s="75">
        <v>11</v>
      </c>
      <c r="C432" s="94">
        <f t="shared" si="6"/>
        <v>40848</v>
      </c>
      <c r="D432" s="76" t="s">
        <v>14</v>
      </c>
      <c r="E432" s="79">
        <v>1756</v>
      </c>
      <c r="F432" s="79">
        <v>1739</v>
      </c>
      <c r="G432" s="79">
        <v>3495</v>
      </c>
    </row>
    <row r="433" spans="1:7" x14ac:dyDescent="0.2">
      <c r="A433" s="75">
        <v>2011</v>
      </c>
      <c r="B433" s="75">
        <v>12</v>
      </c>
      <c r="C433" s="94">
        <f t="shared" si="6"/>
        <v>40878</v>
      </c>
      <c r="D433" s="76" t="s">
        <v>14</v>
      </c>
      <c r="E433" s="79">
        <v>1685</v>
      </c>
      <c r="F433" s="79">
        <v>1737</v>
      </c>
      <c r="G433" s="79">
        <v>3422</v>
      </c>
    </row>
    <row r="434" spans="1:7" x14ac:dyDescent="0.2">
      <c r="A434" s="75">
        <v>2012</v>
      </c>
      <c r="B434" s="75">
        <v>1</v>
      </c>
      <c r="C434" s="94">
        <f t="shared" si="6"/>
        <v>40909</v>
      </c>
      <c r="D434" s="76" t="s">
        <v>14</v>
      </c>
      <c r="E434" s="79">
        <v>1557</v>
      </c>
      <c r="F434" s="79">
        <v>1628</v>
      </c>
      <c r="G434" s="79">
        <v>3185</v>
      </c>
    </row>
    <row r="435" spans="1:7" x14ac:dyDescent="0.2">
      <c r="A435" s="75">
        <v>2012</v>
      </c>
      <c r="B435" s="75">
        <v>2</v>
      </c>
      <c r="C435" s="94">
        <f t="shared" si="6"/>
        <v>40940</v>
      </c>
      <c r="D435" s="76" t="s">
        <v>14</v>
      </c>
      <c r="E435" s="79">
        <v>1467</v>
      </c>
      <c r="F435" s="79">
        <v>1479</v>
      </c>
      <c r="G435" s="79">
        <v>2946</v>
      </c>
    </row>
    <row r="436" spans="1:7" x14ac:dyDescent="0.2">
      <c r="A436" s="75">
        <v>2012</v>
      </c>
      <c r="B436" s="75">
        <v>3</v>
      </c>
      <c r="C436" s="94">
        <f t="shared" si="6"/>
        <v>40969</v>
      </c>
      <c r="D436" s="76" t="s">
        <v>14</v>
      </c>
      <c r="E436" s="79">
        <v>1689</v>
      </c>
      <c r="F436" s="79">
        <v>1748</v>
      </c>
      <c r="G436" s="79">
        <v>3437</v>
      </c>
    </row>
    <row r="437" spans="1:7" x14ac:dyDescent="0.2">
      <c r="A437" s="75">
        <v>2012</v>
      </c>
      <c r="B437" s="75">
        <v>4</v>
      </c>
      <c r="C437" s="94">
        <f t="shared" si="6"/>
        <v>41000</v>
      </c>
      <c r="D437" s="76" t="s">
        <v>14</v>
      </c>
      <c r="E437" s="79">
        <v>966</v>
      </c>
      <c r="F437" s="79">
        <v>1045</v>
      </c>
      <c r="G437" s="79">
        <v>2011</v>
      </c>
    </row>
    <row r="438" spans="1:7" x14ac:dyDescent="0.2">
      <c r="A438" s="75">
        <v>2012</v>
      </c>
      <c r="B438" s="75">
        <v>5</v>
      </c>
      <c r="C438" s="94">
        <f t="shared" si="6"/>
        <v>41030</v>
      </c>
      <c r="D438" s="76" t="s">
        <v>14</v>
      </c>
      <c r="E438" s="79">
        <v>1079</v>
      </c>
      <c r="F438" s="79">
        <v>1081</v>
      </c>
      <c r="G438" s="79">
        <v>2160</v>
      </c>
    </row>
    <row r="439" spans="1:7" x14ac:dyDescent="0.2">
      <c r="A439" s="75">
        <v>2012</v>
      </c>
      <c r="B439" s="75">
        <v>6</v>
      </c>
      <c r="C439" s="94">
        <f t="shared" si="6"/>
        <v>41061</v>
      </c>
      <c r="D439" s="76" t="s">
        <v>14</v>
      </c>
      <c r="E439" s="79">
        <v>1017</v>
      </c>
      <c r="F439" s="79">
        <v>1163</v>
      </c>
      <c r="G439" s="79">
        <v>2180</v>
      </c>
    </row>
    <row r="440" spans="1:7" x14ac:dyDescent="0.2">
      <c r="A440" s="75">
        <v>2012</v>
      </c>
      <c r="B440" s="75">
        <v>7</v>
      </c>
      <c r="C440" s="94">
        <f t="shared" si="6"/>
        <v>41091</v>
      </c>
      <c r="D440" s="76" t="s">
        <v>14</v>
      </c>
      <c r="E440" s="79">
        <v>1208</v>
      </c>
      <c r="F440" s="79">
        <v>1233</v>
      </c>
      <c r="G440" s="79">
        <v>2441</v>
      </c>
    </row>
    <row r="441" spans="1:7" x14ac:dyDescent="0.2">
      <c r="A441" s="75">
        <v>2012</v>
      </c>
      <c r="B441" s="75">
        <v>8</v>
      </c>
      <c r="C441" s="94">
        <f t="shared" si="6"/>
        <v>41122</v>
      </c>
      <c r="D441" s="76" t="s">
        <v>14</v>
      </c>
      <c r="E441" s="79">
        <v>1102</v>
      </c>
      <c r="F441" s="79">
        <v>1158</v>
      </c>
      <c r="G441" s="79">
        <v>2260</v>
      </c>
    </row>
    <row r="442" spans="1:7" x14ac:dyDescent="0.2">
      <c r="A442" s="75">
        <v>2012</v>
      </c>
      <c r="B442" s="75">
        <v>9</v>
      </c>
      <c r="C442" s="94">
        <f t="shared" si="6"/>
        <v>41153</v>
      </c>
      <c r="D442" s="76" t="s">
        <v>14</v>
      </c>
      <c r="E442" s="79">
        <v>1148</v>
      </c>
      <c r="F442" s="79">
        <v>1155</v>
      </c>
      <c r="G442" s="79">
        <v>2303</v>
      </c>
    </row>
    <row r="443" spans="1:7" x14ac:dyDescent="0.2">
      <c r="A443" s="75">
        <v>2012</v>
      </c>
      <c r="B443" s="75">
        <v>10</v>
      </c>
      <c r="C443" s="94">
        <f t="shared" si="6"/>
        <v>41183</v>
      </c>
      <c r="D443" s="76" t="s">
        <v>14</v>
      </c>
      <c r="E443" s="79">
        <v>1044</v>
      </c>
      <c r="F443" s="79">
        <v>1051</v>
      </c>
      <c r="G443" s="79">
        <v>2095</v>
      </c>
    </row>
    <row r="444" spans="1:7" x14ac:dyDescent="0.2">
      <c r="A444" s="75">
        <v>2012</v>
      </c>
      <c r="B444" s="75">
        <v>11</v>
      </c>
      <c r="C444" s="94">
        <f t="shared" si="6"/>
        <v>41214</v>
      </c>
      <c r="D444" s="76" t="s">
        <v>14</v>
      </c>
      <c r="E444" s="79">
        <v>848</v>
      </c>
      <c r="F444" s="79">
        <v>867</v>
      </c>
      <c r="G444" s="79">
        <v>1715</v>
      </c>
    </row>
    <row r="445" spans="1:7" x14ac:dyDescent="0.2">
      <c r="A445" s="75">
        <v>2012</v>
      </c>
      <c r="B445" s="75">
        <v>12</v>
      </c>
      <c r="C445" s="94">
        <f t="shared" si="6"/>
        <v>41244</v>
      </c>
      <c r="D445" s="76" t="s">
        <v>14</v>
      </c>
      <c r="E445" s="79">
        <v>827</v>
      </c>
      <c r="F445" s="79">
        <v>884</v>
      </c>
      <c r="G445" s="79">
        <v>1711</v>
      </c>
    </row>
    <row r="446" spans="1:7" x14ac:dyDescent="0.2">
      <c r="A446" s="75">
        <v>2013</v>
      </c>
      <c r="B446" s="75">
        <v>1</v>
      </c>
      <c r="C446" s="94">
        <f t="shared" si="6"/>
        <v>41275</v>
      </c>
      <c r="D446" s="76" t="s">
        <v>14</v>
      </c>
      <c r="E446" s="79">
        <v>807</v>
      </c>
      <c r="F446" s="79">
        <v>811</v>
      </c>
      <c r="G446" s="79">
        <v>1618</v>
      </c>
    </row>
    <row r="447" spans="1:7" x14ac:dyDescent="0.2">
      <c r="A447" s="75">
        <v>2013</v>
      </c>
      <c r="B447" s="75">
        <v>2</v>
      </c>
      <c r="C447" s="94">
        <f t="shared" si="6"/>
        <v>41306</v>
      </c>
      <c r="D447" s="76" t="s">
        <v>14</v>
      </c>
      <c r="E447" s="79">
        <v>791</v>
      </c>
      <c r="F447" s="79">
        <v>773</v>
      </c>
      <c r="G447" s="79">
        <v>1564</v>
      </c>
    </row>
    <row r="448" spans="1:7" x14ac:dyDescent="0.2">
      <c r="A448" s="75">
        <v>2013</v>
      </c>
      <c r="B448" s="75">
        <v>3</v>
      </c>
      <c r="C448" s="94">
        <f t="shared" si="6"/>
        <v>41334</v>
      </c>
      <c r="D448" s="76" t="s">
        <v>14</v>
      </c>
      <c r="E448" s="79">
        <v>839</v>
      </c>
      <c r="F448" s="79">
        <v>1014</v>
      </c>
      <c r="G448" s="79">
        <v>1853</v>
      </c>
    </row>
    <row r="449" spans="1:7" x14ac:dyDescent="0.2">
      <c r="A449" s="75">
        <v>2013</v>
      </c>
      <c r="B449" s="75">
        <v>4</v>
      </c>
      <c r="C449" s="94">
        <f t="shared" si="6"/>
        <v>41365</v>
      </c>
      <c r="D449" s="76" t="s">
        <v>14</v>
      </c>
      <c r="E449" s="79">
        <v>849</v>
      </c>
      <c r="F449" s="79">
        <v>831</v>
      </c>
      <c r="G449" s="79">
        <v>1680</v>
      </c>
    </row>
    <row r="450" spans="1:7" x14ac:dyDescent="0.2">
      <c r="A450" s="75">
        <v>2013</v>
      </c>
      <c r="B450" s="75">
        <v>5</v>
      </c>
      <c r="C450" s="94">
        <f t="shared" si="6"/>
        <v>41395</v>
      </c>
      <c r="D450" s="76" t="s">
        <v>14</v>
      </c>
      <c r="E450" s="79">
        <v>983</v>
      </c>
      <c r="F450" s="79">
        <v>1105</v>
      </c>
      <c r="G450" s="79">
        <v>2088</v>
      </c>
    </row>
    <row r="451" spans="1:7" x14ac:dyDescent="0.2">
      <c r="A451" s="75">
        <v>2013</v>
      </c>
      <c r="B451" s="75">
        <v>6</v>
      </c>
      <c r="C451" s="94">
        <f t="shared" ref="C451:C514" si="7">DATE(A451,B451,1)</f>
        <v>41426</v>
      </c>
      <c r="D451" s="76" t="s">
        <v>14</v>
      </c>
      <c r="E451" s="79">
        <v>1064</v>
      </c>
      <c r="F451" s="79">
        <v>1024</v>
      </c>
      <c r="G451" s="79">
        <v>2088</v>
      </c>
    </row>
    <row r="452" spans="1:7" x14ac:dyDescent="0.2">
      <c r="A452" s="75">
        <v>2013</v>
      </c>
      <c r="B452" s="75">
        <v>7</v>
      </c>
      <c r="C452" s="94">
        <f t="shared" si="7"/>
        <v>41456</v>
      </c>
      <c r="D452" s="76" t="s">
        <v>14</v>
      </c>
      <c r="E452" s="79">
        <v>1050</v>
      </c>
      <c r="F452" s="79">
        <v>1119</v>
      </c>
      <c r="G452" s="79">
        <v>2169</v>
      </c>
    </row>
    <row r="453" spans="1:7" x14ac:dyDescent="0.2">
      <c r="A453" s="75">
        <v>2013</v>
      </c>
      <c r="B453" s="75">
        <v>8</v>
      </c>
      <c r="C453" s="94">
        <f t="shared" si="7"/>
        <v>41487</v>
      </c>
      <c r="D453" s="76" t="s">
        <v>14</v>
      </c>
      <c r="E453" s="79">
        <v>1032</v>
      </c>
      <c r="F453" s="79">
        <v>1038</v>
      </c>
      <c r="G453" s="79">
        <v>2070</v>
      </c>
    </row>
    <row r="454" spans="1:7" x14ac:dyDescent="0.2">
      <c r="A454" s="75">
        <v>2013</v>
      </c>
      <c r="B454" s="75">
        <v>9</v>
      </c>
      <c r="C454" s="94">
        <f t="shared" si="7"/>
        <v>41518</v>
      </c>
      <c r="D454" s="76" t="s">
        <v>14</v>
      </c>
      <c r="E454" s="79">
        <v>915</v>
      </c>
      <c r="F454" s="79">
        <v>934</v>
      </c>
      <c r="G454" s="79">
        <v>1849</v>
      </c>
    </row>
    <row r="455" spans="1:7" x14ac:dyDescent="0.2">
      <c r="A455" s="75">
        <v>2013</v>
      </c>
      <c r="B455" s="75">
        <v>10</v>
      </c>
      <c r="C455" s="94">
        <f t="shared" si="7"/>
        <v>41548</v>
      </c>
      <c r="D455" s="76" t="s">
        <v>14</v>
      </c>
      <c r="E455" s="79">
        <v>1008</v>
      </c>
      <c r="F455" s="79">
        <v>960</v>
      </c>
      <c r="G455" s="79">
        <v>1968</v>
      </c>
    </row>
    <row r="456" spans="1:7" x14ac:dyDescent="0.2">
      <c r="A456" s="75">
        <v>2013</v>
      </c>
      <c r="B456" s="75">
        <v>11</v>
      </c>
      <c r="C456" s="94">
        <f t="shared" si="7"/>
        <v>41579</v>
      </c>
      <c r="D456" s="76" t="s">
        <v>14</v>
      </c>
      <c r="E456" s="79">
        <v>776</v>
      </c>
      <c r="F456" s="79">
        <v>795</v>
      </c>
      <c r="G456" s="79">
        <v>1571</v>
      </c>
    </row>
    <row r="457" spans="1:7" x14ac:dyDescent="0.2">
      <c r="A457" s="75">
        <v>2013</v>
      </c>
      <c r="B457" s="75">
        <v>12</v>
      </c>
      <c r="C457" s="94">
        <f t="shared" si="7"/>
        <v>41609</v>
      </c>
      <c r="D457" s="76" t="s">
        <v>14</v>
      </c>
      <c r="E457" s="79">
        <v>663</v>
      </c>
      <c r="F457" s="79">
        <v>630</v>
      </c>
      <c r="G457" s="79">
        <v>1293</v>
      </c>
    </row>
    <row r="458" spans="1:7" x14ac:dyDescent="0.2">
      <c r="A458" s="75">
        <v>2014</v>
      </c>
      <c r="B458" s="75">
        <v>1</v>
      </c>
      <c r="C458" s="94">
        <f t="shared" si="7"/>
        <v>41640</v>
      </c>
      <c r="D458" s="76" t="s">
        <v>14</v>
      </c>
      <c r="E458" s="79">
        <v>505</v>
      </c>
      <c r="F458" s="79">
        <v>565</v>
      </c>
      <c r="G458" s="79">
        <v>1070</v>
      </c>
    </row>
    <row r="459" spans="1:7" x14ac:dyDescent="0.2">
      <c r="A459" s="75">
        <v>2014</v>
      </c>
      <c r="B459" s="75">
        <v>2</v>
      </c>
      <c r="C459" s="94">
        <f t="shared" si="7"/>
        <v>41671</v>
      </c>
      <c r="D459" s="76" t="s">
        <v>14</v>
      </c>
      <c r="E459" s="79">
        <v>461</v>
      </c>
      <c r="F459" s="79">
        <v>442</v>
      </c>
      <c r="G459" s="79">
        <v>903</v>
      </c>
    </row>
    <row r="460" spans="1:7" x14ac:dyDescent="0.2">
      <c r="A460" s="75">
        <v>2014</v>
      </c>
      <c r="B460" s="75">
        <v>3</v>
      </c>
      <c r="C460" s="94">
        <f t="shared" si="7"/>
        <v>41699</v>
      </c>
      <c r="D460" s="76" t="s">
        <v>14</v>
      </c>
      <c r="E460" s="79">
        <v>411</v>
      </c>
      <c r="F460" s="79">
        <v>417</v>
      </c>
      <c r="G460" s="79">
        <v>828</v>
      </c>
    </row>
    <row r="461" spans="1:7" x14ac:dyDescent="0.2">
      <c r="A461" s="75">
        <v>2014</v>
      </c>
      <c r="B461" s="75">
        <v>4</v>
      </c>
      <c r="C461" s="94">
        <f t="shared" si="7"/>
        <v>41730</v>
      </c>
      <c r="D461" s="76" t="s">
        <v>14</v>
      </c>
      <c r="E461" s="79">
        <v>287</v>
      </c>
      <c r="F461" s="79">
        <v>310</v>
      </c>
      <c r="G461" s="79">
        <v>597</v>
      </c>
    </row>
    <row r="462" spans="1:7" x14ac:dyDescent="0.2">
      <c r="A462" s="75">
        <v>2014</v>
      </c>
      <c r="B462" s="75">
        <v>5</v>
      </c>
      <c r="C462" s="94">
        <f t="shared" si="7"/>
        <v>41760</v>
      </c>
      <c r="D462" s="76" t="s">
        <v>14</v>
      </c>
      <c r="E462" s="79">
        <v>328</v>
      </c>
      <c r="F462" s="79">
        <v>341</v>
      </c>
      <c r="G462" s="79">
        <v>669</v>
      </c>
    </row>
    <row r="463" spans="1:7" x14ac:dyDescent="0.2">
      <c r="A463" s="75">
        <v>2014</v>
      </c>
      <c r="B463" s="75">
        <v>6</v>
      </c>
      <c r="C463" s="94">
        <f t="shared" si="7"/>
        <v>41791</v>
      </c>
      <c r="D463" s="76" t="s">
        <v>14</v>
      </c>
      <c r="E463" s="79">
        <v>337</v>
      </c>
      <c r="F463" s="79">
        <v>330</v>
      </c>
      <c r="G463" s="79">
        <v>667</v>
      </c>
    </row>
    <row r="464" spans="1:7" x14ac:dyDescent="0.2">
      <c r="A464" s="75">
        <v>2014</v>
      </c>
      <c r="B464" s="75">
        <v>7</v>
      </c>
      <c r="C464" s="94">
        <f t="shared" si="7"/>
        <v>41821</v>
      </c>
      <c r="D464" s="76" t="s">
        <v>14</v>
      </c>
      <c r="E464" s="79">
        <v>353</v>
      </c>
      <c r="F464" s="79">
        <v>310</v>
      </c>
      <c r="G464" s="79">
        <v>663</v>
      </c>
    </row>
    <row r="465" spans="1:7" x14ac:dyDescent="0.2">
      <c r="A465" s="75">
        <v>2014</v>
      </c>
      <c r="B465" s="75">
        <v>8</v>
      </c>
      <c r="C465" s="94">
        <f t="shared" si="7"/>
        <v>41852</v>
      </c>
      <c r="D465" s="76" t="s">
        <v>14</v>
      </c>
      <c r="E465" s="79">
        <v>397</v>
      </c>
      <c r="F465" s="79">
        <v>383</v>
      </c>
      <c r="G465" s="79">
        <v>780</v>
      </c>
    </row>
    <row r="466" spans="1:7" x14ac:dyDescent="0.2">
      <c r="A466" s="75">
        <v>2014</v>
      </c>
      <c r="B466" s="75">
        <v>9</v>
      </c>
      <c r="C466" s="94">
        <f t="shared" si="7"/>
        <v>41883</v>
      </c>
      <c r="D466" s="76" t="s">
        <v>14</v>
      </c>
      <c r="E466" s="79">
        <v>401</v>
      </c>
      <c r="F466" s="79">
        <v>419</v>
      </c>
      <c r="G466" s="79">
        <v>820</v>
      </c>
    </row>
    <row r="467" spans="1:7" x14ac:dyDescent="0.2">
      <c r="A467" s="75">
        <v>2014</v>
      </c>
      <c r="B467" s="75">
        <v>10</v>
      </c>
      <c r="C467" s="94">
        <f t="shared" si="7"/>
        <v>41913</v>
      </c>
      <c r="D467" s="76" t="s">
        <v>14</v>
      </c>
      <c r="E467" s="79">
        <v>392</v>
      </c>
      <c r="F467" s="79">
        <v>367</v>
      </c>
      <c r="G467" s="79">
        <v>759</v>
      </c>
    </row>
    <row r="468" spans="1:7" x14ac:dyDescent="0.2">
      <c r="A468" s="75">
        <v>2014</v>
      </c>
      <c r="B468" s="75">
        <v>11</v>
      </c>
      <c r="C468" s="94">
        <f t="shared" si="7"/>
        <v>41944</v>
      </c>
      <c r="D468" s="76" t="s">
        <v>14</v>
      </c>
      <c r="E468" s="79">
        <v>227</v>
      </c>
      <c r="F468" s="79">
        <v>241</v>
      </c>
      <c r="G468" s="79">
        <v>468</v>
      </c>
    </row>
    <row r="469" spans="1:7" x14ac:dyDescent="0.2">
      <c r="A469" s="75">
        <v>2014</v>
      </c>
      <c r="B469" s="75">
        <v>12</v>
      </c>
      <c r="C469" s="94">
        <f t="shared" si="7"/>
        <v>41974</v>
      </c>
      <c r="D469" s="76" t="s">
        <v>14</v>
      </c>
      <c r="E469" s="79">
        <v>333</v>
      </c>
      <c r="F469" s="79">
        <v>354</v>
      </c>
      <c r="G469" s="79">
        <v>687</v>
      </c>
    </row>
    <row r="470" spans="1:7" x14ac:dyDescent="0.2">
      <c r="A470" s="75">
        <v>2015</v>
      </c>
      <c r="B470" s="75">
        <v>1</v>
      </c>
      <c r="C470" s="94">
        <f t="shared" si="7"/>
        <v>42005</v>
      </c>
      <c r="D470" s="76" t="s">
        <v>14</v>
      </c>
      <c r="E470" s="79">
        <v>282</v>
      </c>
      <c r="F470" s="79">
        <v>304</v>
      </c>
      <c r="G470" s="79">
        <v>586</v>
      </c>
    </row>
    <row r="471" spans="1:7" x14ac:dyDescent="0.2">
      <c r="A471" s="75">
        <v>2015</v>
      </c>
      <c r="B471" s="75">
        <v>2</v>
      </c>
      <c r="C471" s="94">
        <f t="shared" si="7"/>
        <v>42036</v>
      </c>
      <c r="D471" s="76" t="s">
        <v>14</v>
      </c>
      <c r="E471" s="79">
        <v>224</v>
      </c>
      <c r="F471" s="79">
        <v>223</v>
      </c>
      <c r="G471" s="79">
        <v>447</v>
      </c>
    </row>
    <row r="472" spans="1:7" x14ac:dyDescent="0.2">
      <c r="A472" s="75">
        <v>2015</v>
      </c>
      <c r="B472" s="75">
        <v>3</v>
      </c>
      <c r="C472" s="94">
        <f t="shared" si="7"/>
        <v>42064</v>
      </c>
      <c r="D472" s="76" t="s">
        <v>14</v>
      </c>
      <c r="E472" s="79">
        <v>278</v>
      </c>
      <c r="F472" s="79">
        <v>317</v>
      </c>
      <c r="G472" s="79">
        <v>595</v>
      </c>
    </row>
    <row r="473" spans="1:7" x14ac:dyDescent="0.2">
      <c r="A473" s="75">
        <v>2015</v>
      </c>
      <c r="B473" s="75">
        <v>4</v>
      </c>
      <c r="C473" s="94">
        <f t="shared" si="7"/>
        <v>42095</v>
      </c>
      <c r="D473" s="76" t="s">
        <v>14</v>
      </c>
      <c r="E473" s="79">
        <v>258</v>
      </c>
      <c r="F473" s="79">
        <v>280</v>
      </c>
      <c r="G473" s="79">
        <v>538</v>
      </c>
    </row>
    <row r="474" spans="1:7" x14ac:dyDescent="0.2">
      <c r="A474" s="75">
        <v>2015</v>
      </c>
      <c r="B474" s="75">
        <v>5</v>
      </c>
      <c r="C474" s="94">
        <f t="shared" si="7"/>
        <v>42125</v>
      </c>
      <c r="D474" s="76" t="s">
        <v>14</v>
      </c>
      <c r="E474" s="79">
        <v>198</v>
      </c>
      <c r="F474" s="79">
        <v>184</v>
      </c>
      <c r="G474" s="79">
        <v>382</v>
      </c>
    </row>
    <row r="475" spans="1:7" x14ac:dyDescent="0.2">
      <c r="A475" s="75">
        <v>2015</v>
      </c>
      <c r="B475" s="75">
        <v>6</v>
      </c>
      <c r="C475" s="94">
        <f t="shared" si="7"/>
        <v>42156</v>
      </c>
      <c r="D475" s="76" t="s">
        <v>14</v>
      </c>
      <c r="E475" s="79">
        <v>179</v>
      </c>
      <c r="F475" s="79">
        <v>188</v>
      </c>
      <c r="G475" s="79">
        <v>367</v>
      </c>
    </row>
    <row r="476" spans="1:7" x14ac:dyDescent="0.2">
      <c r="A476" s="75">
        <v>2015</v>
      </c>
      <c r="B476" s="75">
        <v>7</v>
      </c>
      <c r="C476" s="94">
        <f t="shared" si="7"/>
        <v>42186</v>
      </c>
      <c r="D476" s="76" t="s">
        <v>14</v>
      </c>
      <c r="E476" s="79">
        <v>158</v>
      </c>
      <c r="F476" s="79">
        <v>183</v>
      </c>
      <c r="G476" s="79">
        <v>341</v>
      </c>
    </row>
    <row r="477" spans="1:7" x14ac:dyDescent="0.2">
      <c r="A477" s="75">
        <v>2015</v>
      </c>
      <c r="B477" s="75">
        <v>8</v>
      </c>
      <c r="C477" s="94">
        <f t="shared" si="7"/>
        <v>42217</v>
      </c>
      <c r="D477" s="76" t="s">
        <v>14</v>
      </c>
      <c r="E477" s="79">
        <v>178</v>
      </c>
      <c r="F477" s="79">
        <v>201</v>
      </c>
      <c r="G477" s="79">
        <v>379</v>
      </c>
    </row>
    <row r="478" spans="1:7" x14ac:dyDescent="0.2">
      <c r="A478" s="75">
        <v>2015</v>
      </c>
      <c r="B478" s="75">
        <v>9</v>
      </c>
      <c r="C478" s="94">
        <f t="shared" si="7"/>
        <v>42248</v>
      </c>
      <c r="D478" s="76" t="s">
        <v>14</v>
      </c>
      <c r="E478" s="79">
        <v>128</v>
      </c>
      <c r="F478" s="79">
        <v>139</v>
      </c>
      <c r="G478" s="79">
        <v>267</v>
      </c>
    </row>
    <row r="479" spans="1:7" x14ac:dyDescent="0.2">
      <c r="A479" s="75">
        <v>2015</v>
      </c>
      <c r="B479" s="75">
        <v>10</v>
      </c>
      <c r="C479" s="94">
        <f t="shared" si="7"/>
        <v>42278</v>
      </c>
      <c r="D479" s="76" t="s">
        <v>14</v>
      </c>
      <c r="E479" s="81">
        <v>112</v>
      </c>
      <c r="F479" s="81">
        <v>151</v>
      </c>
      <c r="G479" s="78">
        <v>263</v>
      </c>
    </row>
    <row r="480" spans="1:7" x14ac:dyDescent="0.2">
      <c r="A480" s="75">
        <v>2015</v>
      </c>
      <c r="B480" s="75">
        <v>11</v>
      </c>
      <c r="C480" s="94">
        <f t="shared" si="7"/>
        <v>42309</v>
      </c>
      <c r="D480" s="76" t="s">
        <v>14</v>
      </c>
      <c r="E480" s="81">
        <v>108</v>
      </c>
      <c r="F480" s="81">
        <v>92</v>
      </c>
      <c r="G480" s="78">
        <v>200</v>
      </c>
    </row>
    <row r="481" spans="1:7" x14ac:dyDescent="0.2">
      <c r="A481" s="75">
        <v>2015</v>
      </c>
      <c r="B481" s="75">
        <v>12</v>
      </c>
      <c r="C481" s="94">
        <f t="shared" si="7"/>
        <v>42339</v>
      </c>
      <c r="D481" s="76" t="s">
        <v>14</v>
      </c>
      <c r="E481" s="81">
        <v>129</v>
      </c>
      <c r="F481" s="81">
        <v>148</v>
      </c>
      <c r="G481" s="78">
        <v>277</v>
      </c>
    </row>
    <row r="482" spans="1:7" x14ac:dyDescent="0.2">
      <c r="A482" s="75">
        <v>1996</v>
      </c>
      <c r="B482" s="75">
        <v>1</v>
      </c>
      <c r="C482" s="94">
        <f t="shared" si="7"/>
        <v>35065</v>
      </c>
      <c r="D482" s="76" t="s">
        <v>15</v>
      </c>
      <c r="E482" s="78">
        <v>1498</v>
      </c>
      <c r="F482" s="78">
        <v>1497</v>
      </c>
      <c r="G482" s="78">
        <v>2995</v>
      </c>
    </row>
    <row r="483" spans="1:7" x14ac:dyDescent="0.2">
      <c r="A483" s="75">
        <v>1996</v>
      </c>
      <c r="B483" s="75">
        <v>2</v>
      </c>
      <c r="C483" s="94">
        <f t="shared" si="7"/>
        <v>35096</v>
      </c>
      <c r="D483" s="76" t="s">
        <v>15</v>
      </c>
      <c r="E483" s="78">
        <v>1397</v>
      </c>
      <c r="F483" s="78">
        <v>1514</v>
      </c>
      <c r="G483" s="78">
        <v>2911</v>
      </c>
    </row>
    <row r="484" spans="1:7" x14ac:dyDescent="0.2">
      <c r="A484" s="75">
        <v>1996</v>
      </c>
      <c r="B484" s="75">
        <v>3</v>
      </c>
      <c r="C484" s="94">
        <f t="shared" si="7"/>
        <v>35125</v>
      </c>
      <c r="D484" s="76" t="s">
        <v>15</v>
      </c>
      <c r="E484" s="78">
        <v>1341</v>
      </c>
      <c r="F484" s="78">
        <v>1633</v>
      </c>
      <c r="G484" s="78">
        <v>2974</v>
      </c>
    </row>
    <row r="485" spans="1:7" x14ac:dyDescent="0.2">
      <c r="A485" s="75">
        <v>1996</v>
      </c>
      <c r="B485" s="75">
        <v>4</v>
      </c>
      <c r="C485" s="94">
        <f t="shared" si="7"/>
        <v>35156</v>
      </c>
      <c r="D485" s="76" t="s">
        <v>15</v>
      </c>
      <c r="E485" s="78">
        <v>1630</v>
      </c>
      <c r="F485" s="78">
        <v>1619</v>
      </c>
      <c r="G485" s="78">
        <v>3249</v>
      </c>
    </row>
    <row r="486" spans="1:7" x14ac:dyDescent="0.2">
      <c r="A486" s="75">
        <v>1996</v>
      </c>
      <c r="B486" s="75">
        <v>5</v>
      </c>
      <c r="C486" s="94">
        <f t="shared" si="7"/>
        <v>35186</v>
      </c>
      <c r="D486" s="76" t="s">
        <v>15</v>
      </c>
      <c r="E486" s="78">
        <v>1955</v>
      </c>
      <c r="F486" s="78">
        <v>2186</v>
      </c>
      <c r="G486" s="78">
        <v>4141</v>
      </c>
    </row>
    <row r="487" spans="1:7" x14ac:dyDescent="0.2">
      <c r="A487" s="75">
        <v>1996</v>
      </c>
      <c r="B487" s="75">
        <v>6</v>
      </c>
      <c r="C487" s="94">
        <f t="shared" si="7"/>
        <v>35217</v>
      </c>
      <c r="D487" s="76" t="s">
        <v>15</v>
      </c>
      <c r="E487" s="78">
        <v>2698</v>
      </c>
      <c r="F487" s="78">
        <v>3253</v>
      </c>
      <c r="G487" s="78">
        <v>5951</v>
      </c>
    </row>
    <row r="488" spans="1:7" x14ac:dyDescent="0.2">
      <c r="A488" s="75">
        <v>1996</v>
      </c>
      <c r="B488" s="75">
        <v>7</v>
      </c>
      <c r="C488" s="94">
        <f t="shared" si="7"/>
        <v>35247</v>
      </c>
      <c r="D488" s="76" t="s">
        <v>15</v>
      </c>
      <c r="E488" s="78">
        <v>3600</v>
      </c>
      <c r="F488" s="78">
        <v>3739</v>
      </c>
      <c r="G488" s="78">
        <v>7339</v>
      </c>
    </row>
    <row r="489" spans="1:7" x14ac:dyDescent="0.2">
      <c r="A489" s="75">
        <v>1996</v>
      </c>
      <c r="B489" s="75">
        <v>8</v>
      </c>
      <c r="C489" s="94">
        <f t="shared" si="7"/>
        <v>35278</v>
      </c>
      <c r="D489" s="76" t="s">
        <v>15</v>
      </c>
      <c r="E489" s="78">
        <v>3778</v>
      </c>
      <c r="F489" s="78">
        <v>3781</v>
      </c>
      <c r="G489" s="78">
        <v>7559</v>
      </c>
    </row>
    <row r="490" spans="1:7" x14ac:dyDescent="0.2">
      <c r="A490" s="75">
        <v>1996</v>
      </c>
      <c r="B490" s="75">
        <v>9</v>
      </c>
      <c r="C490" s="94">
        <f t="shared" si="7"/>
        <v>35309</v>
      </c>
      <c r="D490" s="76" t="s">
        <v>15</v>
      </c>
      <c r="E490" s="78">
        <v>2866</v>
      </c>
      <c r="F490" s="78">
        <v>2692</v>
      </c>
      <c r="G490" s="78">
        <v>5558</v>
      </c>
    </row>
    <row r="491" spans="1:7" x14ac:dyDescent="0.2">
      <c r="A491" s="75">
        <v>1996</v>
      </c>
      <c r="B491" s="75">
        <v>10</v>
      </c>
      <c r="C491" s="94">
        <f t="shared" si="7"/>
        <v>35339</v>
      </c>
      <c r="D491" s="76" t="s">
        <v>15</v>
      </c>
      <c r="E491" s="78">
        <v>2105</v>
      </c>
      <c r="F491" s="78">
        <v>1991</v>
      </c>
      <c r="G491" s="78">
        <v>4096</v>
      </c>
    </row>
    <row r="492" spans="1:7" x14ac:dyDescent="0.2">
      <c r="A492" s="75">
        <v>1996</v>
      </c>
      <c r="B492" s="75">
        <v>11</v>
      </c>
      <c r="C492" s="94">
        <f t="shared" si="7"/>
        <v>35370</v>
      </c>
      <c r="D492" s="76" t="s">
        <v>15</v>
      </c>
      <c r="E492" s="78">
        <v>1868</v>
      </c>
      <c r="F492" s="78">
        <v>1639</v>
      </c>
      <c r="G492" s="78">
        <v>3507</v>
      </c>
    </row>
    <row r="493" spans="1:7" x14ac:dyDescent="0.2">
      <c r="A493" s="75">
        <v>1996</v>
      </c>
      <c r="B493" s="75">
        <v>12</v>
      </c>
      <c r="C493" s="94">
        <f t="shared" si="7"/>
        <v>35400</v>
      </c>
      <c r="D493" s="76" t="s">
        <v>15</v>
      </c>
      <c r="E493" s="78">
        <v>2065</v>
      </c>
      <c r="F493" s="78">
        <v>2136</v>
      </c>
      <c r="G493" s="78">
        <v>4201</v>
      </c>
    </row>
    <row r="494" spans="1:7" x14ac:dyDescent="0.2">
      <c r="A494" s="75">
        <v>1997</v>
      </c>
      <c r="B494" s="75">
        <v>1</v>
      </c>
      <c r="C494" s="94">
        <f t="shared" si="7"/>
        <v>35431</v>
      </c>
      <c r="D494" s="76" t="s">
        <v>15</v>
      </c>
      <c r="E494" s="78">
        <v>1715</v>
      </c>
      <c r="F494" s="78">
        <v>1556</v>
      </c>
      <c r="G494" s="78">
        <v>3271</v>
      </c>
    </row>
    <row r="495" spans="1:7" x14ac:dyDescent="0.2">
      <c r="A495" s="75">
        <v>1997</v>
      </c>
      <c r="B495" s="75">
        <v>2</v>
      </c>
      <c r="C495" s="94">
        <f t="shared" si="7"/>
        <v>35462</v>
      </c>
      <c r="D495" s="76" t="s">
        <v>15</v>
      </c>
      <c r="E495" s="78">
        <v>1459</v>
      </c>
      <c r="F495" s="78">
        <v>1492</v>
      </c>
      <c r="G495" s="78">
        <v>2951</v>
      </c>
    </row>
    <row r="496" spans="1:7" x14ac:dyDescent="0.2">
      <c r="A496" s="75">
        <v>1997</v>
      </c>
      <c r="B496" s="75">
        <v>3</v>
      </c>
      <c r="C496" s="94">
        <f t="shared" si="7"/>
        <v>35490</v>
      </c>
      <c r="D496" s="76" t="s">
        <v>15</v>
      </c>
      <c r="E496" s="78">
        <v>1595</v>
      </c>
      <c r="F496" s="78">
        <v>1581</v>
      </c>
      <c r="G496" s="78">
        <v>3176</v>
      </c>
    </row>
    <row r="497" spans="1:7" x14ac:dyDescent="0.2">
      <c r="A497" s="75">
        <v>1997</v>
      </c>
      <c r="B497" s="75">
        <v>4</v>
      </c>
      <c r="C497" s="94">
        <f t="shared" si="7"/>
        <v>35521</v>
      </c>
      <c r="D497" s="76" t="s">
        <v>15</v>
      </c>
      <c r="E497" s="78">
        <v>1556</v>
      </c>
      <c r="F497" s="78">
        <v>1571</v>
      </c>
      <c r="G497" s="78">
        <v>3127</v>
      </c>
    </row>
    <row r="498" spans="1:7" x14ac:dyDescent="0.2">
      <c r="A498" s="75">
        <v>1997</v>
      </c>
      <c r="B498" s="75">
        <v>5</v>
      </c>
      <c r="C498" s="94">
        <f t="shared" si="7"/>
        <v>35551</v>
      </c>
      <c r="D498" s="76" t="s">
        <v>15</v>
      </c>
      <c r="E498" s="78">
        <v>1896</v>
      </c>
      <c r="F498" s="78">
        <v>2012</v>
      </c>
      <c r="G498" s="78">
        <v>3908</v>
      </c>
    </row>
    <row r="499" spans="1:7" x14ac:dyDescent="0.2">
      <c r="A499" s="75">
        <v>1997</v>
      </c>
      <c r="B499" s="75">
        <v>6</v>
      </c>
      <c r="C499" s="94">
        <f t="shared" si="7"/>
        <v>35582</v>
      </c>
      <c r="D499" s="76" t="s">
        <v>15</v>
      </c>
      <c r="E499" s="78">
        <v>2777</v>
      </c>
      <c r="F499" s="78">
        <v>3303</v>
      </c>
      <c r="G499" s="78">
        <v>6080</v>
      </c>
    </row>
    <row r="500" spans="1:7" x14ac:dyDescent="0.2">
      <c r="A500" s="75">
        <v>1997</v>
      </c>
      <c r="B500" s="75">
        <v>7</v>
      </c>
      <c r="C500" s="94">
        <f t="shared" si="7"/>
        <v>35612</v>
      </c>
      <c r="D500" s="76" t="s">
        <v>15</v>
      </c>
      <c r="E500" s="78">
        <v>3803</v>
      </c>
      <c r="F500" s="78">
        <v>3971</v>
      </c>
      <c r="G500" s="78">
        <v>7774</v>
      </c>
    </row>
    <row r="501" spans="1:7" x14ac:dyDescent="0.2">
      <c r="A501" s="75">
        <v>1997</v>
      </c>
      <c r="B501" s="75">
        <v>8</v>
      </c>
      <c r="C501" s="94">
        <f t="shared" si="7"/>
        <v>35643</v>
      </c>
      <c r="D501" s="76" t="s">
        <v>15</v>
      </c>
      <c r="E501" s="78">
        <v>4468</v>
      </c>
      <c r="F501" s="78">
        <v>4278</v>
      </c>
      <c r="G501" s="78">
        <v>8746</v>
      </c>
    </row>
    <row r="502" spans="1:7" x14ac:dyDescent="0.2">
      <c r="A502" s="75">
        <v>1997</v>
      </c>
      <c r="B502" s="75">
        <v>9</v>
      </c>
      <c r="C502" s="94">
        <f t="shared" si="7"/>
        <v>35674</v>
      </c>
      <c r="D502" s="76" t="s">
        <v>15</v>
      </c>
      <c r="E502" s="78">
        <v>3091</v>
      </c>
      <c r="F502" s="78">
        <v>2840</v>
      </c>
      <c r="G502" s="78">
        <v>5931</v>
      </c>
    </row>
    <row r="503" spans="1:7" x14ac:dyDescent="0.2">
      <c r="A503" s="75">
        <v>1997</v>
      </c>
      <c r="B503" s="75">
        <v>10</v>
      </c>
      <c r="C503" s="94">
        <f t="shared" si="7"/>
        <v>35704</v>
      </c>
      <c r="D503" s="76" t="s">
        <v>15</v>
      </c>
      <c r="E503" s="78">
        <v>2324</v>
      </c>
      <c r="F503" s="78">
        <v>2308</v>
      </c>
      <c r="G503" s="78">
        <v>4632</v>
      </c>
    </row>
    <row r="504" spans="1:7" x14ac:dyDescent="0.2">
      <c r="A504" s="75">
        <v>1997</v>
      </c>
      <c r="B504" s="75">
        <v>11</v>
      </c>
      <c r="C504" s="94">
        <f t="shared" si="7"/>
        <v>35735</v>
      </c>
      <c r="D504" s="76" t="s">
        <v>15</v>
      </c>
      <c r="E504" s="78">
        <v>1991</v>
      </c>
      <c r="F504" s="78">
        <v>1736</v>
      </c>
      <c r="G504" s="78">
        <v>3727</v>
      </c>
    </row>
    <row r="505" spans="1:7" x14ac:dyDescent="0.2">
      <c r="A505" s="75">
        <v>1997</v>
      </c>
      <c r="B505" s="75">
        <v>12</v>
      </c>
      <c r="C505" s="94">
        <f t="shared" si="7"/>
        <v>35765</v>
      </c>
      <c r="D505" s="76" t="s">
        <v>15</v>
      </c>
      <c r="E505" s="78">
        <v>1913</v>
      </c>
      <c r="F505" s="78">
        <v>2029</v>
      </c>
      <c r="G505" s="78">
        <v>3942</v>
      </c>
    </row>
    <row r="506" spans="1:7" x14ac:dyDescent="0.2">
      <c r="A506" s="75">
        <v>1998</v>
      </c>
      <c r="B506" s="75">
        <v>1</v>
      </c>
      <c r="C506" s="94">
        <f t="shared" si="7"/>
        <v>35796</v>
      </c>
      <c r="D506" s="76" t="s">
        <v>15</v>
      </c>
      <c r="E506" s="78">
        <v>1362</v>
      </c>
      <c r="F506" s="78">
        <v>1129</v>
      </c>
      <c r="G506" s="78">
        <v>2491</v>
      </c>
    </row>
    <row r="507" spans="1:7" x14ac:dyDescent="0.2">
      <c r="A507" s="75">
        <v>1998</v>
      </c>
      <c r="B507" s="75">
        <v>2</v>
      </c>
      <c r="C507" s="94">
        <f t="shared" si="7"/>
        <v>35827</v>
      </c>
      <c r="D507" s="76" t="s">
        <v>15</v>
      </c>
      <c r="E507" s="78">
        <v>985</v>
      </c>
      <c r="F507" s="78">
        <v>989</v>
      </c>
      <c r="G507" s="78">
        <v>1974</v>
      </c>
    </row>
    <row r="508" spans="1:7" x14ac:dyDescent="0.2">
      <c r="A508" s="75">
        <v>1998</v>
      </c>
      <c r="B508" s="75">
        <v>3</v>
      </c>
      <c r="C508" s="94">
        <f t="shared" si="7"/>
        <v>35855</v>
      </c>
      <c r="D508" s="76" t="s">
        <v>15</v>
      </c>
      <c r="E508" s="78">
        <v>1249</v>
      </c>
      <c r="F508" s="78">
        <v>1197</v>
      </c>
      <c r="G508" s="78">
        <v>2446</v>
      </c>
    </row>
    <row r="509" spans="1:7" x14ac:dyDescent="0.2">
      <c r="A509" s="75">
        <v>1998</v>
      </c>
      <c r="B509" s="75">
        <v>4</v>
      </c>
      <c r="C509" s="94">
        <f t="shared" si="7"/>
        <v>35886</v>
      </c>
      <c r="D509" s="76" t="s">
        <v>15</v>
      </c>
      <c r="E509" s="78">
        <v>1118</v>
      </c>
      <c r="F509" s="78">
        <v>1184</v>
      </c>
      <c r="G509" s="78">
        <v>2302</v>
      </c>
    </row>
    <row r="510" spans="1:7" x14ac:dyDescent="0.2">
      <c r="A510" s="75">
        <v>1998</v>
      </c>
      <c r="B510" s="75">
        <v>5</v>
      </c>
      <c r="C510" s="94">
        <f t="shared" si="7"/>
        <v>35916</v>
      </c>
      <c r="D510" s="76" t="s">
        <v>15</v>
      </c>
      <c r="E510" s="78">
        <v>1400</v>
      </c>
      <c r="F510" s="78">
        <v>1438</v>
      </c>
      <c r="G510" s="78">
        <v>2838</v>
      </c>
    </row>
    <row r="511" spans="1:7" x14ac:dyDescent="0.2">
      <c r="A511" s="75">
        <v>1998</v>
      </c>
      <c r="B511" s="75">
        <v>6</v>
      </c>
      <c r="C511" s="94">
        <f t="shared" si="7"/>
        <v>35947</v>
      </c>
      <c r="D511" s="76" t="s">
        <v>15</v>
      </c>
      <c r="E511" s="78">
        <v>2693</v>
      </c>
      <c r="F511" s="78">
        <v>3191</v>
      </c>
      <c r="G511" s="78">
        <v>5884</v>
      </c>
    </row>
    <row r="512" spans="1:7" x14ac:dyDescent="0.2">
      <c r="A512" s="75">
        <v>1998</v>
      </c>
      <c r="B512" s="75">
        <v>7</v>
      </c>
      <c r="C512" s="94">
        <f t="shared" si="7"/>
        <v>35977</v>
      </c>
      <c r="D512" s="76" t="s">
        <v>15</v>
      </c>
      <c r="E512" s="78">
        <v>3761</v>
      </c>
      <c r="F512" s="78">
        <v>3820</v>
      </c>
      <c r="G512" s="78">
        <v>7581</v>
      </c>
    </row>
    <row r="513" spans="1:7" x14ac:dyDescent="0.2">
      <c r="A513" s="75">
        <v>1998</v>
      </c>
      <c r="B513" s="75">
        <v>8</v>
      </c>
      <c r="C513" s="94">
        <f t="shared" si="7"/>
        <v>36008</v>
      </c>
      <c r="D513" s="76" t="s">
        <v>15</v>
      </c>
      <c r="E513" s="78">
        <v>3960</v>
      </c>
      <c r="F513" s="78">
        <v>3613</v>
      </c>
      <c r="G513" s="78">
        <v>7573</v>
      </c>
    </row>
    <row r="514" spans="1:7" x14ac:dyDescent="0.2">
      <c r="A514" s="75">
        <v>1998</v>
      </c>
      <c r="B514" s="75">
        <v>9</v>
      </c>
      <c r="C514" s="94">
        <f t="shared" si="7"/>
        <v>36039</v>
      </c>
      <c r="D514" s="76" t="s">
        <v>15</v>
      </c>
      <c r="E514" s="78">
        <v>3234</v>
      </c>
      <c r="F514" s="78">
        <v>3070</v>
      </c>
      <c r="G514" s="78">
        <v>6304</v>
      </c>
    </row>
    <row r="515" spans="1:7" x14ac:dyDescent="0.2">
      <c r="A515" s="75">
        <v>1998</v>
      </c>
      <c r="B515" s="75">
        <v>10</v>
      </c>
      <c r="C515" s="94">
        <f t="shared" ref="C515:C578" si="8">DATE(A515,B515,1)</f>
        <v>36069</v>
      </c>
      <c r="D515" s="76" t="s">
        <v>15</v>
      </c>
      <c r="E515" s="78">
        <v>2216</v>
      </c>
      <c r="F515" s="78">
        <v>2129</v>
      </c>
      <c r="G515" s="78">
        <v>4345</v>
      </c>
    </row>
    <row r="516" spans="1:7" x14ac:dyDescent="0.2">
      <c r="A516" s="75">
        <v>1998</v>
      </c>
      <c r="B516" s="75">
        <v>11</v>
      </c>
      <c r="C516" s="94">
        <f t="shared" si="8"/>
        <v>36100</v>
      </c>
      <c r="D516" s="76" t="s">
        <v>15</v>
      </c>
      <c r="E516" s="78">
        <v>2036</v>
      </c>
      <c r="F516" s="78">
        <v>1891</v>
      </c>
      <c r="G516" s="78">
        <v>3927</v>
      </c>
    </row>
    <row r="517" spans="1:7" x14ac:dyDescent="0.2">
      <c r="A517" s="75">
        <v>1998</v>
      </c>
      <c r="B517" s="75">
        <v>12</v>
      </c>
      <c r="C517" s="94">
        <f t="shared" si="8"/>
        <v>36130</v>
      </c>
      <c r="D517" s="76" t="s">
        <v>15</v>
      </c>
      <c r="E517" s="78">
        <v>2230</v>
      </c>
      <c r="F517" s="78">
        <v>2228</v>
      </c>
      <c r="G517" s="78">
        <v>4458</v>
      </c>
    </row>
    <row r="518" spans="1:7" x14ac:dyDescent="0.2">
      <c r="A518" s="75">
        <v>1999</v>
      </c>
      <c r="B518" s="75">
        <v>1</v>
      </c>
      <c r="C518" s="94">
        <f t="shared" si="8"/>
        <v>36161</v>
      </c>
      <c r="D518" s="76" t="s">
        <v>15</v>
      </c>
      <c r="E518" s="78">
        <v>1697</v>
      </c>
      <c r="F518" s="78">
        <v>1444</v>
      </c>
      <c r="G518" s="78">
        <v>3141</v>
      </c>
    </row>
    <row r="519" spans="1:7" x14ac:dyDescent="0.2">
      <c r="A519" s="75">
        <v>1999</v>
      </c>
      <c r="B519" s="75">
        <v>2</v>
      </c>
      <c r="C519" s="94">
        <f t="shared" si="8"/>
        <v>36192</v>
      </c>
      <c r="D519" s="76" t="s">
        <v>15</v>
      </c>
      <c r="E519" s="78">
        <v>1426</v>
      </c>
      <c r="F519" s="78">
        <v>1426</v>
      </c>
      <c r="G519" s="78">
        <v>2852</v>
      </c>
    </row>
    <row r="520" spans="1:7" x14ac:dyDescent="0.2">
      <c r="A520" s="75">
        <v>1999</v>
      </c>
      <c r="B520" s="75">
        <v>3</v>
      </c>
      <c r="C520" s="94">
        <f t="shared" si="8"/>
        <v>36220</v>
      </c>
      <c r="D520" s="76" t="s">
        <v>15</v>
      </c>
      <c r="E520" s="78">
        <v>1550</v>
      </c>
      <c r="F520" s="78">
        <v>1453</v>
      </c>
      <c r="G520" s="78">
        <v>3003</v>
      </c>
    </row>
    <row r="521" spans="1:7" x14ac:dyDescent="0.2">
      <c r="A521" s="75">
        <v>1999</v>
      </c>
      <c r="B521" s="75">
        <v>4</v>
      </c>
      <c r="C521" s="94">
        <f t="shared" si="8"/>
        <v>36251</v>
      </c>
      <c r="D521" s="76" t="s">
        <v>15</v>
      </c>
      <c r="E521" s="78">
        <v>1621</v>
      </c>
      <c r="F521" s="78">
        <v>1470</v>
      </c>
      <c r="G521" s="78">
        <v>3091</v>
      </c>
    </row>
    <row r="522" spans="1:7" x14ac:dyDescent="0.2">
      <c r="A522" s="75">
        <v>1999</v>
      </c>
      <c r="B522" s="75">
        <v>5</v>
      </c>
      <c r="C522" s="94">
        <f t="shared" si="8"/>
        <v>36281</v>
      </c>
      <c r="D522" s="76" t="s">
        <v>15</v>
      </c>
      <c r="E522" s="78">
        <v>2062</v>
      </c>
      <c r="F522" s="78">
        <v>2230</v>
      </c>
      <c r="G522" s="78">
        <v>4292</v>
      </c>
    </row>
    <row r="523" spans="1:7" x14ac:dyDescent="0.2">
      <c r="A523" s="75">
        <v>1999</v>
      </c>
      <c r="B523" s="75">
        <v>6</v>
      </c>
      <c r="C523" s="94">
        <f t="shared" si="8"/>
        <v>36312</v>
      </c>
      <c r="D523" s="76" t="s">
        <v>15</v>
      </c>
      <c r="E523" s="78">
        <v>3042</v>
      </c>
      <c r="F523" s="78">
        <v>3550</v>
      </c>
      <c r="G523" s="78">
        <v>6592</v>
      </c>
    </row>
    <row r="524" spans="1:7" x14ac:dyDescent="0.2">
      <c r="A524" s="75">
        <v>1999</v>
      </c>
      <c r="B524" s="75">
        <v>7</v>
      </c>
      <c r="C524" s="94">
        <f t="shared" si="8"/>
        <v>36342</v>
      </c>
      <c r="D524" s="76" t="s">
        <v>15</v>
      </c>
      <c r="E524" s="78">
        <v>4224</v>
      </c>
      <c r="F524" s="78">
        <v>4373</v>
      </c>
      <c r="G524" s="78">
        <v>8597</v>
      </c>
    </row>
    <row r="525" spans="1:7" x14ac:dyDescent="0.2">
      <c r="A525" s="75">
        <v>1999</v>
      </c>
      <c r="B525" s="75">
        <v>8</v>
      </c>
      <c r="C525" s="94">
        <f t="shared" si="8"/>
        <v>36373</v>
      </c>
      <c r="D525" s="76" t="s">
        <v>15</v>
      </c>
      <c r="E525" s="78">
        <v>4633</v>
      </c>
      <c r="F525" s="78">
        <v>4226</v>
      </c>
      <c r="G525" s="78">
        <v>8859</v>
      </c>
    </row>
    <row r="526" spans="1:7" x14ac:dyDescent="0.2">
      <c r="A526" s="75">
        <v>1999</v>
      </c>
      <c r="B526" s="75">
        <v>9</v>
      </c>
      <c r="C526" s="94">
        <f t="shared" si="8"/>
        <v>36404</v>
      </c>
      <c r="D526" s="76" t="s">
        <v>15</v>
      </c>
      <c r="E526" s="78">
        <v>3038</v>
      </c>
      <c r="F526" s="78">
        <v>2818</v>
      </c>
      <c r="G526" s="78">
        <v>5856</v>
      </c>
    </row>
    <row r="527" spans="1:7" x14ac:dyDescent="0.2">
      <c r="A527" s="75">
        <v>1999</v>
      </c>
      <c r="B527" s="75">
        <v>10</v>
      </c>
      <c r="C527" s="94">
        <f t="shared" si="8"/>
        <v>36434</v>
      </c>
      <c r="D527" s="76" t="s">
        <v>15</v>
      </c>
      <c r="E527" s="78">
        <v>2267</v>
      </c>
      <c r="F527" s="78">
        <v>2177</v>
      </c>
      <c r="G527" s="78">
        <v>4444</v>
      </c>
    </row>
    <row r="528" spans="1:7" x14ac:dyDescent="0.2">
      <c r="A528" s="75">
        <v>1999</v>
      </c>
      <c r="B528" s="75">
        <v>11</v>
      </c>
      <c r="C528" s="94">
        <f t="shared" si="8"/>
        <v>36465</v>
      </c>
      <c r="D528" s="76" t="s">
        <v>15</v>
      </c>
      <c r="E528" s="78">
        <v>2150</v>
      </c>
      <c r="F528" s="78">
        <v>1942</v>
      </c>
      <c r="G528" s="78">
        <v>4092</v>
      </c>
    </row>
    <row r="529" spans="1:7" x14ac:dyDescent="0.2">
      <c r="A529" s="75">
        <v>1999</v>
      </c>
      <c r="B529" s="75">
        <v>12</v>
      </c>
      <c r="C529" s="94">
        <f t="shared" si="8"/>
        <v>36495</v>
      </c>
      <c r="D529" s="76" t="s">
        <v>15</v>
      </c>
      <c r="E529" s="78">
        <v>2014</v>
      </c>
      <c r="F529" s="78">
        <v>2117</v>
      </c>
      <c r="G529" s="78">
        <v>4131</v>
      </c>
    </row>
    <row r="530" spans="1:7" x14ac:dyDescent="0.2">
      <c r="A530" s="75">
        <v>2000</v>
      </c>
      <c r="B530" s="75">
        <v>1</v>
      </c>
      <c r="C530" s="94">
        <f t="shared" si="8"/>
        <v>36526</v>
      </c>
      <c r="D530" s="76" t="s">
        <v>15</v>
      </c>
      <c r="E530" s="78">
        <v>1739</v>
      </c>
      <c r="F530" s="78">
        <v>1486</v>
      </c>
      <c r="G530" s="78">
        <v>3225</v>
      </c>
    </row>
    <row r="531" spans="1:7" x14ac:dyDescent="0.2">
      <c r="A531" s="75">
        <v>2000</v>
      </c>
      <c r="B531" s="75">
        <v>2</v>
      </c>
      <c r="C531" s="94">
        <f t="shared" si="8"/>
        <v>36557</v>
      </c>
      <c r="D531" s="76" t="s">
        <v>15</v>
      </c>
      <c r="E531" s="78">
        <v>1563</v>
      </c>
      <c r="F531" s="78">
        <v>1455</v>
      </c>
      <c r="G531" s="78">
        <v>3018</v>
      </c>
    </row>
    <row r="532" spans="1:7" x14ac:dyDescent="0.2">
      <c r="A532" s="75">
        <v>2000</v>
      </c>
      <c r="B532" s="75">
        <v>3</v>
      </c>
      <c r="C532" s="94">
        <f t="shared" si="8"/>
        <v>36586</v>
      </c>
      <c r="D532" s="76" t="s">
        <v>15</v>
      </c>
      <c r="E532" s="78">
        <v>1851</v>
      </c>
      <c r="F532" s="78">
        <v>1836</v>
      </c>
      <c r="G532" s="78">
        <v>3687</v>
      </c>
    </row>
    <row r="533" spans="1:7" x14ac:dyDescent="0.2">
      <c r="A533" s="75">
        <v>2000</v>
      </c>
      <c r="B533" s="75">
        <v>4</v>
      </c>
      <c r="C533" s="94">
        <f t="shared" si="8"/>
        <v>36617</v>
      </c>
      <c r="D533" s="76" t="s">
        <v>15</v>
      </c>
      <c r="E533" s="78">
        <v>1761</v>
      </c>
      <c r="F533" s="78">
        <v>1791</v>
      </c>
      <c r="G533" s="78">
        <v>3552</v>
      </c>
    </row>
    <row r="534" spans="1:7" x14ac:dyDescent="0.2">
      <c r="A534" s="75">
        <v>2000</v>
      </c>
      <c r="B534" s="75">
        <v>5</v>
      </c>
      <c r="C534" s="94">
        <f t="shared" si="8"/>
        <v>36647</v>
      </c>
      <c r="D534" s="76" t="s">
        <v>15</v>
      </c>
      <c r="E534" s="78">
        <v>2360</v>
      </c>
      <c r="F534" s="78">
        <v>2521</v>
      </c>
      <c r="G534" s="78">
        <v>4881</v>
      </c>
    </row>
    <row r="535" spans="1:7" x14ac:dyDescent="0.2">
      <c r="A535" s="75">
        <v>2000</v>
      </c>
      <c r="B535" s="75">
        <v>6</v>
      </c>
      <c r="C535" s="94">
        <f t="shared" si="8"/>
        <v>36678</v>
      </c>
      <c r="D535" s="76" t="s">
        <v>15</v>
      </c>
      <c r="E535" s="78">
        <v>3169</v>
      </c>
      <c r="F535" s="78">
        <v>2858</v>
      </c>
      <c r="G535" s="78">
        <v>6027</v>
      </c>
    </row>
    <row r="536" spans="1:7" x14ac:dyDescent="0.2">
      <c r="A536" s="75">
        <v>2000</v>
      </c>
      <c r="B536" s="75">
        <v>7</v>
      </c>
      <c r="C536" s="94">
        <f t="shared" si="8"/>
        <v>36708</v>
      </c>
      <c r="D536" s="76" t="s">
        <v>15</v>
      </c>
      <c r="E536" s="78">
        <v>4521</v>
      </c>
      <c r="F536" s="78">
        <v>4321</v>
      </c>
      <c r="G536" s="78">
        <v>8842</v>
      </c>
    </row>
    <row r="537" spans="1:7" x14ac:dyDescent="0.2">
      <c r="A537" s="75">
        <v>2000</v>
      </c>
      <c r="B537" s="75">
        <v>8</v>
      </c>
      <c r="C537" s="94">
        <f t="shared" si="8"/>
        <v>36739</v>
      </c>
      <c r="D537" s="76" t="s">
        <v>15</v>
      </c>
      <c r="E537" s="78">
        <v>4472</v>
      </c>
      <c r="F537" s="78">
        <v>4048</v>
      </c>
      <c r="G537" s="78">
        <v>8520</v>
      </c>
    </row>
    <row r="538" spans="1:7" x14ac:dyDescent="0.2">
      <c r="A538" s="75">
        <v>2000</v>
      </c>
      <c r="B538" s="75">
        <v>9</v>
      </c>
      <c r="C538" s="94">
        <f t="shared" si="8"/>
        <v>36770</v>
      </c>
      <c r="D538" s="76" t="s">
        <v>15</v>
      </c>
      <c r="E538" s="78">
        <v>3060</v>
      </c>
      <c r="F538" s="78">
        <v>2809</v>
      </c>
      <c r="G538" s="78">
        <v>5869</v>
      </c>
    </row>
    <row r="539" spans="1:7" x14ac:dyDescent="0.2">
      <c r="A539" s="75">
        <v>2000</v>
      </c>
      <c r="B539" s="75">
        <v>10</v>
      </c>
      <c r="C539" s="94">
        <f t="shared" si="8"/>
        <v>36800</v>
      </c>
      <c r="D539" s="76" t="s">
        <v>15</v>
      </c>
      <c r="E539" s="78">
        <v>2584</v>
      </c>
      <c r="F539" s="78">
        <v>2440</v>
      </c>
      <c r="G539" s="78">
        <v>5024</v>
      </c>
    </row>
    <row r="540" spans="1:7" x14ac:dyDescent="0.2">
      <c r="A540" s="75">
        <v>2000</v>
      </c>
      <c r="B540" s="75">
        <v>11</v>
      </c>
      <c r="C540" s="94">
        <f t="shared" si="8"/>
        <v>36831</v>
      </c>
      <c r="D540" s="76" t="s">
        <v>15</v>
      </c>
      <c r="E540" s="78">
        <v>2110</v>
      </c>
      <c r="F540" s="78">
        <v>2143</v>
      </c>
      <c r="G540" s="78">
        <v>4253</v>
      </c>
    </row>
    <row r="541" spans="1:7" x14ac:dyDescent="0.2">
      <c r="A541" s="75">
        <v>2000</v>
      </c>
      <c r="B541" s="75">
        <v>12</v>
      </c>
      <c r="C541" s="94">
        <f t="shared" si="8"/>
        <v>36861</v>
      </c>
      <c r="D541" s="76" t="s">
        <v>15</v>
      </c>
      <c r="E541" s="78">
        <v>1709</v>
      </c>
      <c r="F541" s="78">
        <v>1973</v>
      </c>
      <c r="G541" s="78">
        <v>3682</v>
      </c>
    </row>
    <row r="542" spans="1:7" x14ac:dyDescent="0.2">
      <c r="A542" s="75">
        <v>2001</v>
      </c>
      <c r="B542" s="75">
        <v>1</v>
      </c>
      <c r="C542" s="94">
        <f t="shared" si="8"/>
        <v>36892</v>
      </c>
      <c r="D542" s="76" t="s">
        <v>15</v>
      </c>
      <c r="E542" s="78">
        <v>1517</v>
      </c>
      <c r="F542" s="78">
        <v>1384</v>
      </c>
      <c r="G542" s="78">
        <v>2901</v>
      </c>
    </row>
    <row r="543" spans="1:7" x14ac:dyDescent="0.2">
      <c r="A543" s="75">
        <v>2001</v>
      </c>
      <c r="B543" s="75">
        <v>2</v>
      </c>
      <c r="C543" s="94">
        <f t="shared" si="8"/>
        <v>36923</v>
      </c>
      <c r="D543" s="76" t="s">
        <v>15</v>
      </c>
      <c r="E543" s="78">
        <v>1279</v>
      </c>
      <c r="F543" s="78">
        <v>1321</v>
      </c>
      <c r="G543" s="78">
        <v>2600</v>
      </c>
    </row>
    <row r="544" spans="1:7" x14ac:dyDescent="0.2">
      <c r="A544" s="75">
        <v>2001</v>
      </c>
      <c r="B544" s="75">
        <v>3</v>
      </c>
      <c r="C544" s="94">
        <f t="shared" si="8"/>
        <v>36951</v>
      </c>
      <c r="D544" s="76" t="s">
        <v>15</v>
      </c>
      <c r="E544" s="78">
        <v>1363</v>
      </c>
      <c r="F544" s="78">
        <v>1458</v>
      </c>
      <c r="G544" s="78">
        <v>2821</v>
      </c>
    </row>
    <row r="545" spans="1:7" x14ac:dyDescent="0.2">
      <c r="A545" s="75">
        <v>2001</v>
      </c>
      <c r="B545" s="75">
        <v>4</v>
      </c>
      <c r="C545" s="94">
        <f t="shared" si="8"/>
        <v>36982</v>
      </c>
      <c r="D545" s="76" t="s">
        <v>15</v>
      </c>
      <c r="E545" s="78">
        <v>1731</v>
      </c>
      <c r="F545" s="78">
        <v>1678</v>
      </c>
      <c r="G545" s="78">
        <v>3409</v>
      </c>
    </row>
    <row r="546" spans="1:7" x14ac:dyDescent="0.2">
      <c r="A546" s="75">
        <v>2001</v>
      </c>
      <c r="B546" s="75">
        <v>5</v>
      </c>
      <c r="C546" s="94">
        <f t="shared" si="8"/>
        <v>37012</v>
      </c>
      <c r="D546" s="76" t="s">
        <v>15</v>
      </c>
      <c r="E546" s="79">
        <v>2085</v>
      </c>
      <c r="F546" s="79">
        <v>2335</v>
      </c>
      <c r="G546" s="79">
        <v>4420</v>
      </c>
    </row>
    <row r="547" spans="1:7" x14ac:dyDescent="0.2">
      <c r="A547" s="75">
        <v>2001</v>
      </c>
      <c r="B547" s="75">
        <v>6</v>
      </c>
      <c r="C547" s="94">
        <f t="shared" si="8"/>
        <v>37043</v>
      </c>
      <c r="D547" s="76" t="s">
        <v>15</v>
      </c>
      <c r="E547" s="79">
        <v>3028</v>
      </c>
      <c r="F547" s="79">
        <v>3326</v>
      </c>
      <c r="G547" s="79">
        <v>6354</v>
      </c>
    </row>
    <row r="548" spans="1:7" x14ac:dyDescent="0.2">
      <c r="A548" s="75">
        <v>2001</v>
      </c>
      <c r="B548" s="75">
        <v>7</v>
      </c>
      <c r="C548" s="94">
        <f t="shared" si="8"/>
        <v>37073</v>
      </c>
      <c r="D548" s="76" t="s">
        <v>15</v>
      </c>
      <c r="E548" s="79">
        <v>4195</v>
      </c>
      <c r="F548" s="79">
        <v>4281</v>
      </c>
      <c r="G548" s="79">
        <v>8476</v>
      </c>
    </row>
    <row r="549" spans="1:7" x14ac:dyDescent="0.2">
      <c r="A549" s="75">
        <v>2001</v>
      </c>
      <c r="B549" s="75">
        <v>8</v>
      </c>
      <c r="C549" s="94">
        <f t="shared" si="8"/>
        <v>37104</v>
      </c>
      <c r="D549" s="76" t="s">
        <v>15</v>
      </c>
      <c r="E549" s="79">
        <v>4142</v>
      </c>
      <c r="F549" s="79">
        <v>3967</v>
      </c>
      <c r="G549" s="79">
        <v>8109</v>
      </c>
    </row>
    <row r="550" spans="1:7" x14ac:dyDescent="0.2">
      <c r="A550" s="75">
        <v>2001</v>
      </c>
      <c r="B550" s="75">
        <v>9</v>
      </c>
      <c r="C550" s="94">
        <f t="shared" si="8"/>
        <v>37135</v>
      </c>
      <c r="D550" s="76" t="s">
        <v>15</v>
      </c>
      <c r="E550" s="79">
        <v>2072</v>
      </c>
      <c r="F550" s="79">
        <v>1829</v>
      </c>
      <c r="G550" s="79">
        <v>3901</v>
      </c>
    </row>
    <row r="551" spans="1:7" x14ac:dyDescent="0.2">
      <c r="A551" s="75">
        <v>2001</v>
      </c>
      <c r="B551" s="75">
        <v>10</v>
      </c>
      <c r="C551" s="94">
        <f t="shared" si="8"/>
        <v>37165</v>
      </c>
      <c r="D551" s="76" t="s">
        <v>15</v>
      </c>
      <c r="E551" s="79">
        <v>1662</v>
      </c>
      <c r="F551" s="79">
        <v>1590</v>
      </c>
      <c r="G551" s="79">
        <v>3252</v>
      </c>
    </row>
    <row r="552" spans="1:7" x14ac:dyDescent="0.2">
      <c r="A552" s="75">
        <v>2001</v>
      </c>
      <c r="B552" s="75">
        <v>11</v>
      </c>
      <c r="C552" s="94">
        <f t="shared" si="8"/>
        <v>37196</v>
      </c>
      <c r="D552" s="76" t="s">
        <v>15</v>
      </c>
      <c r="E552" s="79">
        <v>1432</v>
      </c>
      <c r="F552" s="79">
        <v>1290</v>
      </c>
      <c r="G552" s="79">
        <v>2722</v>
      </c>
    </row>
    <row r="553" spans="1:7" x14ac:dyDescent="0.2">
      <c r="A553" s="75">
        <v>2001</v>
      </c>
      <c r="B553" s="75">
        <v>12</v>
      </c>
      <c r="C553" s="94">
        <f t="shared" si="8"/>
        <v>37226</v>
      </c>
      <c r="D553" s="76" t="s">
        <v>15</v>
      </c>
      <c r="E553" s="79">
        <v>1150</v>
      </c>
      <c r="F553" s="79">
        <v>1285</v>
      </c>
      <c r="G553" s="79">
        <v>2435</v>
      </c>
    </row>
    <row r="554" spans="1:7" x14ac:dyDescent="0.2">
      <c r="A554" s="75">
        <v>2002</v>
      </c>
      <c r="B554" s="75">
        <v>1</v>
      </c>
      <c r="C554" s="94">
        <f t="shared" si="8"/>
        <v>37257</v>
      </c>
      <c r="D554" s="76" t="s">
        <v>15</v>
      </c>
      <c r="E554" s="79">
        <v>1237</v>
      </c>
      <c r="F554" s="79">
        <v>1064</v>
      </c>
      <c r="G554" s="79">
        <v>2301</v>
      </c>
    </row>
    <row r="555" spans="1:7" x14ac:dyDescent="0.2">
      <c r="A555" s="75">
        <v>2002</v>
      </c>
      <c r="B555" s="75">
        <v>2</v>
      </c>
      <c r="C555" s="94">
        <f t="shared" si="8"/>
        <v>37288</v>
      </c>
      <c r="D555" s="76" t="s">
        <v>15</v>
      </c>
      <c r="E555" s="79">
        <v>1072</v>
      </c>
      <c r="F555" s="79">
        <v>1059</v>
      </c>
      <c r="G555" s="79">
        <v>2131</v>
      </c>
    </row>
    <row r="556" spans="1:7" x14ac:dyDescent="0.2">
      <c r="A556" s="75">
        <v>2002</v>
      </c>
      <c r="B556" s="75">
        <v>3</v>
      </c>
      <c r="C556" s="94">
        <f t="shared" si="8"/>
        <v>37316</v>
      </c>
      <c r="D556" s="76" t="s">
        <v>15</v>
      </c>
      <c r="E556" s="79">
        <v>1164</v>
      </c>
      <c r="F556" s="79">
        <v>1179</v>
      </c>
      <c r="G556" s="79">
        <v>2343</v>
      </c>
    </row>
    <row r="557" spans="1:7" x14ac:dyDescent="0.2">
      <c r="A557" s="75">
        <v>2002</v>
      </c>
      <c r="B557" s="75">
        <v>4</v>
      </c>
      <c r="C557" s="94">
        <f t="shared" si="8"/>
        <v>37347</v>
      </c>
      <c r="D557" s="76" t="s">
        <v>15</v>
      </c>
      <c r="E557" s="79">
        <v>1227</v>
      </c>
      <c r="F557" s="79">
        <v>1242</v>
      </c>
      <c r="G557" s="79">
        <v>2469</v>
      </c>
    </row>
    <row r="558" spans="1:7" x14ac:dyDescent="0.2">
      <c r="A558" s="75">
        <v>2002</v>
      </c>
      <c r="B558" s="75">
        <v>5</v>
      </c>
      <c r="C558" s="94">
        <f t="shared" si="8"/>
        <v>37377</v>
      </c>
      <c r="D558" s="76" t="s">
        <v>15</v>
      </c>
      <c r="E558" s="79">
        <v>1610</v>
      </c>
      <c r="F558" s="79">
        <v>1784</v>
      </c>
      <c r="G558" s="79">
        <v>3394</v>
      </c>
    </row>
    <row r="559" spans="1:7" x14ac:dyDescent="0.2">
      <c r="A559" s="75">
        <v>2002</v>
      </c>
      <c r="B559" s="75">
        <v>6</v>
      </c>
      <c r="C559" s="94">
        <f t="shared" si="8"/>
        <v>37408</v>
      </c>
      <c r="D559" s="76" t="s">
        <v>15</v>
      </c>
      <c r="E559" s="79">
        <v>2155</v>
      </c>
      <c r="F559" s="79">
        <v>2519</v>
      </c>
      <c r="G559" s="79">
        <v>4674</v>
      </c>
    </row>
    <row r="560" spans="1:7" x14ac:dyDescent="0.2">
      <c r="A560" s="75">
        <v>2002</v>
      </c>
      <c r="B560" s="75">
        <v>7</v>
      </c>
      <c r="C560" s="94">
        <f t="shared" si="8"/>
        <v>37438</v>
      </c>
      <c r="D560" s="76" t="s">
        <v>15</v>
      </c>
      <c r="E560" s="79">
        <v>2649</v>
      </c>
      <c r="F560" s="79">
        <v>2634</v>
      </c>
      <c r="G560" s="79">
        <v>5283</v>
      </c>
    </row>
    <row r="561" spans="1:7" x14ac:dyDescent="0.2">
      <c r="A561" s="75">
        <v>2002</v>
      </c>
      <c r="B561" s="75">
        <v>8</v>
      </c>
      <c r="C561" s="94">
        <f t="shared" si="8"/>
        <v>37469</v>
      </c>
      <c r="D561" s="76" t="s">
        <v>15</v>
      </c>
      <c r="E561" s="79">
        <v>2854</v>
      </c>
      <c r="F561" s="79">
        <v>2812</v>
      </c>
      <c r="G561" s="79">
        <v>5666</v>
      </c>
    </row>
    <row r="562" spans="1:7" x14ac:dyDescent="0.2">
      <c r="A562" s="75">
        <v>2002</v>
      </c>
      <c r="B562" s="75">
        <v>9</v>
      </c>
      <c r="C562" s="94">
        <f t="shared" si="8"/>
        <v>37500</v>
      </c>
      <c r="D562" s="76" t="s">
        <v>15</v>
      </c>
      <c r="E562" s="79">
        <v>2116</v>
      </c>
      <c r="F562" s="79">
        <v>1895</v>
      </c>
      <c r="G562" s="79">
        <v>4011</v>
      </c>
    </row>
    <row r="563" spans="1:7" x14ac:dyDescent="0.2">
      <c r="A563" s="75">
        <v>2002</v>
      </c>
      <c r="B563" s="75">
        <v>10</v>
      </c>
      <c r="C563" s="94">
        <f t="shared" si="8"/>
        <v>37530</v>
      </c>
      <c r="D563" s="76" t="s">
        <v>15</v>
      </c>
      <c r="E563" s="79">
        <v>1734</v>
      </c>
      <c r="F563" s="79">
        <v>1671</v>
      </c>
      <c r="G563" s="79">
        <v>3405</v>
      </c>
    </row>
    <row r="564" spans="1:7" x14ac:dyDescent="0.2">
      <c r="A564" s="75">
        <v>2002</v>
      </c>
      <c r="B564" s="75">
        <v>11</v>
      </c>
      <c r="C564" s="94">
        <f t="shared" si="8"/>
        <v>37561</v>
      </c>
      <c r="D564" s="76" t="s">
        <v>15</v>
      </c>
      <c r="E564" s="79">
        <v>1461</v>
      </c>
      <c r="F564" s="79">
        <v>1282</v>
      </c>
      <c r="G564" s="79">
        <v>2743</v>
      </c>
    </row>
    <row r="565" spans="1:7" x14ac:dyDescent="0.2">
      <c r="A565" s="75">
        <v>2002</v>
      </c>
      <c r="B565" s="75">
        <v>12</v>
      </c>
      <c r="C565" s="94">
        <f t="shared" si="8"/>
        <v>37591</v>
      </c>
      <c r="D565" s="76" t="s">
        <v>15</v>
      </c>
      <c r="E565" s="79">
        <v>1357</v>
      </c>
      <c r="F565" s="79">
        <v>1420</v>
      </c>
      <c r="G565" s="79">
        <v>2777</v>
      </c>
    </row>
    <row r="566" spans="1:7" x14ac:dyDescent="0.2">
      <c r="A566" s="75">
        <v>2003</v>
      </c>
      <c r="B566" s="75">
        <v>1</v>
      </c>
      <c r="C566" s="94">
        <f t="shared" si="8"/>
        <v>37622</v>
      </c>
      <c r="D566" s="76" t="s">
        <v>15</v>
      </c>
      <c r="E566" s="79">
        <v>1197</v>
      </c>
      <c r="F566" s="79">
        <v>1009</v>
      </c>
      <c r="G566" s="79">
        <v>2206</v>
      </c>
    </row>
    <row r="567" spans="1:7" x14ac:dyDescent="0.2">
      <c r="A567" s="75">
        <v>2003</v>
      </c>
      <c r="B567" s="75">
        <v>2</v>
      </c>
      <c r="C567" s="94">
        <f t="shared" si="8"/>
        <v>37653</v>
      </c>
      <c r="D567" s="76" t="s">
        <v>15</v>
      </c>
      <c r="E567" s="79">
        <v>1118</v>
      </c>
      <c r="F567" s="79">
        <v>1097</v>
      </c>
      <c r="G567" s="79">
        <v>2215</v>
      </c>
    </row>
    <row r="568" spans="1:7" x14ac:dyDescent="0.2">
      <c r="A568" s="75">
        <v>2003</v>
      </c>
      <c r="B568" s="75">
        <v>3</v>
      </c>
      <c r="C568" s="94">
        <f t="shared" si="8"/>
        <v>37681</v>
      </c>
      <c r="D568" s="76" t="s">
        <v>15</v>
      </c>
      <c r="E568" s="79">
        <v>1238</v>
      </c>
      <c r="F568" s="79">
        <v>1186</v>
      </c>
      <c r="G568" s="79">
        <v>2424</v>
      </c>
    </row>
    <row r="569" spans="1:7" x14ac:dyDescent="0.2">
      <c r="A569" s="75">
        <v>2003</v>
      </c>
      <c r="B569" s="75">
        <v>4</v>
      </c>
      <c r="C569" s="94">
        <f t="shared" si="8"/>
        <v>37712</v>
      </c>
      <c r="D569" s="76" t="s">
        <v>15</v>
      </c>
      <c r="E569" s="79">
        <v>1153</v>
      </c>
      <c r="F569" s="79">
        <v>1169</v>
      </c>
      <c r="G569" s="79">
        <v>2322</v>
      </c>
    </row>
    <row r="570" spans="1:7" x14ac:dyDescent="0.2">
      <c r="A570" s="75">
        <v>2003</v>
      </c>
      <c r="B570" s="75">
        <v>5</v>
      </c>
      <c r="C570" s="94">
        <f t="shared" si="8"/>
        <v>37742</v>
      </c>
      <c r="D570" s="76" t="s">
        <v>15</v>
      </c>
      <c r="E570" s="79">
        <v>1580</v>
      </c>
      <c r="F570" s="79">
        <v>1543</v>
      </c>
      <c r="G570" s="79">
        <v>3123</v>
      </c>
    </row>
    <row r="571" spans="1:7" x14ac:dyDescent="0.2">
      <c r="A571" s="75">
        <v>2003</v>
      </c>
      <c r="B571" s="75">
        <v>6</v>
      </c>
      <c r="C571" s="94">
        <f t="shared" si="8"/>
        <v>37773</v>
      </c>
      <c r="D571" s="76" t="s">
        <v>15</v>
      </c>
      <c r="E571" s="79">
        <v>2083</v>
      </c>
      <c r="F571" s="79">
        <v>2345</v>
      </c>
      <c r="G571" s="79">
        <v>4428</v>
      </c>
    </row>
    <row r="572" spans="1:7" x14ac:dyDescent="0.2">
      <c r="A572" s="75">
        <v>2003</v>
      </c>
      <c r="B572" s="75">
        <v>7</v>
      </c>
      <c r="C572" s="94">
        <f t="shared" si="8"/>
        <v>37803</v>
      </c>
      <c r="D572" s="76" t="s">
        <v>15</v>
      </c>
      <c r="E572" s="79">
        <v>2452</v>
      </c>
      <c r="F572" s="79">
        <v>2477</v>
      </c>
      <c r="G572" s="79">
        <v>4929</v>
      </c>
    </row>
    <row r="573" spans="1:7" x14ac:dyDescent="0.2">
      <c r="A573" s="75">
        <v>2003</v>
      </c>
      <c r="B573" s="75">
        <v>8</v>
      </c>
      <c r="C573" s="94">
        <f t="shared" si="8"/>
        <v>37834</v>
      </c>
      <c r="D573" s="76" t="s">
        <v>15</v>
      </c>
      <c r="E573" s="79">
        <v>2651</v>
      </c>
      <c r="F573" s="79">
        <v>2584</v>
      </c>
      <c r="G573" s="79">
        <v>5235</v>
      </c>
    </row>
    <row r="574" spans="1:7" x14ac:dyDescent="0.2">
      <c r="A574" s="75">
        <v>2003</v>
      </c>
      <c r="B574" s="75">
        <v>9</v>
      </c>
      <c r="C574" s="94">
        <f t="shared" si="8"/>
        <v>37865</v>
      </c>
      <c r="D574" s="76" t="s">
        <v>15</v>
      </c>
      <c r="E574" s="79">
        <v>2377</v>
      </c>
      <c r="F574" s="79">
        <v>2136</v>
      </c>
      <c r="G574" s="79">
        <v>4513</v>
      </c>
    </row>
    <row r="575" spans="1:7" x14ac:dyDescent="0.2">
      <c r="A575" s="75">
        <v>2003</v>
      </c>
      <c r="B575" s="75">
        <v>10</v>
      </c>
      <c r="C575" s="94">
        <f t="shared" si="8"/>
        <v>37895</v>
      </c>
      <c r="D575" s="76" t="s">
        <v>15</v>
      </c>
      <c r="E575" s="79">
        <v>1859</v>
      </c>
      <c r="F575" s="79">
        <v>1713</v>
      </c>
      <c r="G575" s="79">
        <v>3572</v>
      </c>
    </row>
    <row r="576" spans="1:7" x14ac:dyDescent="0.2">
      <c r="A576" s="75">
        <v>2003</v>
      </c>
      <c r="B576" s="75">
        <v>11</v>
      </c>
      <c r="C576" s="94">
        <f t="shared" si="8"/>
        <v>37926</v>
      </c>
      <c r="D576" s="76" t="s">
        <v>15</v>
      </c>
      <c r="E576" s="79">
        <v>1393</v>
      </c>
      <c r="F576" s="79">
        <v>1430</v>
      </c>
      <c r="G576" s="79">
        <v>2823</v>
      </c>
    </row>
    <row r="577" spans="1:7" x14ac:dyDescent="0.2">
      <c r="A577" s="75">
        <v>2003</v>
      </c>
      <c r="B577" s="75">
        <v>12</v>
      </c>
      <c r="C577" s="94">
        <f t="shared" si="8"/>
        <v>37956</v>
      </c>
      <c r="D577" s="76" t="s">
        <v>15</v>
      </c>
      <c r="E577" s="79">
        <v>1224</v>
      </c>
      <c r="F577" s="79">
        <v>1294</v>
      </c>
      <c r="G577" s="79">
        <v>2518</v>
      </c>
    </row>
    <row r="578" spans="1:7" x14ac:dyDescent="0.2">
      <c r="A578" s="75">
        <v>2004</v>
      </c>
      <c r="B578" s="75">
        <v>1</v>
      </c>
      <c r="C578" s="94">
        <f t="shared" si="8"/>
        <v>37987</v>
      </c>
      <c r="D578" s="76" t="s">
        <v>15</v>
      </c>
      <c r="E578" s="79">
        <v>1079</v>
      </c>
      <c r="F578" s="79">
        <v>1001</v>
      </c>
      <c r="G578" s="79">
        <v>2080</v>
      </c>
    </row>
    <row r="579" spans="1:7" x14ac:dyDescent="0.2">
      <c r="A579" s="75">
        <v>2004</v>
      </c>
      <c r="B579" s="75">
        <v>2</v>
      </c>
      <c r="C579" s="94">
        <f t="shared" ref="C579:C642" si="9">DATE(A579,B579,1)</f>
        <v>38018</v>
      </c>
      <c r="D579" s="76" t="s">
        <v>15</v>
      </c>
      <c r="E579" s="79">
        <v>1026</v>
      </c>
      <c r="F579" s="79">
        <v>950</v>
      </c>
      <c r="G579" s="79">
        <v>1976</v>
      </c>
    </row>
    <row r="580" spans="1:7" x14ac:dyDescent="0.2">
      <c r="A580" s="75">
        <v>2004</v>
      </c>
      <c r="B580" s="75">
        <v>3</v>
      </c>
      <c r="C580" s="94">
        <f t="shared" si="9"/>
        <v>38047</v>
      </c>
      <c r="D580" s="76" t="s">
        <v>15</v>
      </c>
      <c r="E580" s="79">
        <v>1112</v>
      </c>
      <c r="F580" s="79">
        <v>1121</v>
      </c>
      <c r="G580" s="79">
        <v>2233</v>
      </c>
    </row>
    <row r="581" spans="1:7" x14ac:dyDescent="0.2">
      <c r="A581" s="75">
        <v>2004</v>
      </c>
      <c r="B581" s="75">
        <v>4</v>
      </c>
      <c r="C581" s="94">
        <f t="shared" si="9"/>
        <v>38078</v>
      </c>
      <c r="D581" s="76" t="s">
        <v>15</v>
      </c>
      <c r="E581" s="79">
        <v>1232</v>
      </c>
      <c r="F581" s="79">
        <v>1279</v>
      </c>
      <c r="G581" s="79">
        <v>2511</v>
      </c>
    </row>
    <row r="582" spans="1:7" x14ac:dyDescent="0.2">
      <c r="A582" s="75">
        <v>2004</v>
      </c>
      <c r="B582" s="75">
        <v>5</v>
      </c>
      <c r="C582" s="94">
        <f t="shared" si="9"/>
        <v>38108</v>
      </c>
      <c r="D582" s="76" t="s">
        <v>15</v>
      </c>
      <c r="E582" s="79">
        <v>1383</v>
      </c>
      <c r="F582" s="79">
        <v>1443</v>
      </c>
      <c r="G582" s="79">
        <v>2826</v>
      </c>
    </row>
    <row r="583" spans="1:7" x14ac:dyDescent="0.2">
      <c r="A583" s="75">
        <v>2004</v>
      </c>
      <c r="B583" s="75">
        <v>6</v>
      </c>
      <c r="C583" s="94">
        <f t="shared" si="9"/>
        <v>38139</v>
      </c>
      <c r="D583" s="76" t="s">
        <v>15</v>
      </c>
      <c r="E583" s="79">
        <v>3313</v>
      </c>
      <c r="F583" s="79">
        <v>3507</v>
      </c>
      <c r="G583" s="79">
        <v>6820</v>
      </c>
    </row>
    <row r="584" spans="1:7" x14ac:dyDescent="0.2">
      <c r="A584" s="75">
        <v>2004</v>
      </c>
      <c r="B584" s="75">
        <v>7</v>
      </c>
      <c r="C584" s="94">
        <f t="shared" si="9"/>
        <v>38169</v>
      </c>
      <c r="D584" s="76" t="s">
        <v>15</v>
      </c>
      <c r="E584" s="79">
        <v>4210</v>
      </c>
      <c r="F584" s="79">
        <v>4318</v>
      </c>
      <c r="G584" s="79">
        <v>8528</v>
      </c>
    </row>
    <row r="585" spans="1:7" x14ac:dyDescent="0.2">
      <c r="A585" s="75">
        <v>2004</v>
      </c>
      <c r="B585" s="75">
        <v>8</v>
      </c>
      <c r="C585" s="94">
        <f t="shared" si="9"/>
        <v>38200</v>
      </c>
      <c r="D585" s="76" t="s">
        <v>15</v>
      </c>
      <c r="E585" s="79">
        <v>4046</v>
      </c>
      <c r="F585" s="79">
        <v>3617</v>
      </c>
      <c r="G585" s="79">
        <v>7663</v>
      </c>
    </row>
    <row r="586" spans="1:7" x14ac:dyDescent="0.2">
      <c r="A586" s="75">
        <v>2004</v>
      </c>
      <c r="B586" s="75">
        <v>9</v>
      </c>
      <c r="C586" s="94">
        <f t="shared" si="9"/>
        <v>38231</v>
      </c>
      <c r="D586" s="76" t="s">
        <v>15</v>
      </c>
      <c r="E586" s="79">
        <v>3449</v>
      </c>
      <c r="F586" s="79">
        <v>3188</v>
      </c>
      <c r="G586" s="79">
        <v>6637</v>
      </c>
    </row>
    <row r="587" spans="1:7" x14ac:dyDescent="0.2">
      <c r="A587" s="75">
        <v>2004</v>
      </c>
      <c r="B587" s="75">
        <v>10</v>
      </c>
      <c r="C587" s="94">
        <f t="shared" si="9"/>
        <v>38261</v>
      </c>
      <c r="D587" s="76" t="s">
        <v>15</v>
      </c>
      <c r="E587" s="79">
        <v>2072</v>
      </c>
      <c r="F587" s="79">
        <v>1959</v>
      </c>
      <c r="G587" s="79">
        <v>4031</v>
      </c>
    </row>
    <row r="588" spans="1:7" x14ac:dyDescent="0.2">
      <c r="A588" s="75">
        <v>2004</v>
      </c>
      <c r="B588" s="75">
        <v>11</v>
      </c>
      <c r="C588" s="94">
        <f t="shared" si="9"/>
        <v>38292</v>
      </c>
      <c r="D588" s="76" t="s">
        <v>15</v>
      </c>
      <c r="E588" s="79">
        <v>1894</v>
      </c>
      <c r="F588" s="79">
        <v>1698</v>
      </c>
      <c r="G588" s="79">
        <v>3592</v>
      </c>
    </row>
    <row r="589" spans="1:7" x14ac:dyDescent="0.2">
      <c r="A589" s="75">
        <v>2004</v>
      </c>
      <c r="B589" s="75">
        <v>12</v>
      </c>
      <c r="C589" s="94">
        <f t="shared" si="9"/>
        <v>38322</v>
      </c>
      <c r="D589" s="76" t="s">
        <v>15</v>
      </c>
      <c r="E589" s="79">
        <v>1884</v>
      </c>
      <c r="F589" s="79">
        <v>1955</v>
      </c>
      <c r="G589" s="79">
        <v>3839</v>
      </c>
    </row>
    <row r="590" spans="1:7" x14ac:dyDescent="0.2">
      <c r="A590" s="75">
        <v>2005</v>
      </c>
      <c r="B590" s="75">
        <v>1</v>
      </c>
      <c r="C590" s="94">
        <f t="shared" si="9"/>
        <v>38353</v>
      </c>
      <c r="D590" s="76" t="s">
        <v>15</v>
      </c>
      <c r="E590" s="79">
        <v>1654</v>
      </c>
      <c r="F590" s="79">
        <v>1459</v>
      </c>
      <c r="G590" s="79">
        <v>3113</v>
      </c>
    </row>
    <row r="591" spans="1:7" x14ac:dyDescent="0.2">
      <c r="A591" s="75">
        <v>2005</v>
      </c>
      <c r="B591" s="75">
        <v>2</v>
      </c>
      <c r="C591" s="94">
        <f t="shared" si="9"/>
        <v>38384</v>
      </c>
      <c r="D591" s="76" t="s">
        <v>15</v>
      </c>
      <c r="E591" s="79">
        <v>1414</v>
      </c>
      <c r="F591" s="79">
        <v>1388</v>
      </c>
      <c r="G591" s="79">
        <v>2802</v>
      </c>
    </row>
    <row r="592" spans="1:7" x14ac:dyDescent="0.2">
      <c r="A592" s="75">
        <v>2005</v>
      </c>
      <c r="B592" s="75">
        <v>3</v>
      </c>
      <c r="C592" s="94">
        <f t="shared" si="9"/>
        <v>38412</v>
      </c>
      <c r="D592" s="76" t="s">
        <v>15</v>
      </c>
      <c r="E592" s="79">
        <v>1597</v>
      </c>
      <c r="F592" s="79">
        <v>1467</v>
      </c>
      <c r="G592" s="79">
        <v>3064</v>
      </c>
    </row>
    <row r="593" spans="1:7" x14ac:dyDescent="0.2">
      <c r="A593" s="75">
        <v>2005</v>
      </c>
      <c r="B593" s="75">
        <v>4</v>
      </c>
      <c r="C593" s="94">
        <f t="shared" si="9"/>
        <v>38443</v>
      </c>
      <c r="D593" s="76" t="s">
        <v>15</v>
      </c>
      <c r="E593" s="79">
        <v>1435</v>
      </c>
      <c r="F593" s="79">
        <v>1484</v>
      </c>
      <c r="G593" s="79">
        <v>2919</v>
      </c>
    </row>
    <row r="594" spans="1:7" x14ac:dyDescent="0.2">
      <c r="A594" s="75">
        <v>2005</v>
      </c>
      <c r="B594" s="75">
        <v>5</v>
      </c>
      <c r="C594" s="94">
        <f t="shared" si="9"/>
        <v>38473</v>
      </c>
      <c r="D594" s="76" t="s">
        <v>15</v>
      </c>
      <c r="E594" s="79">
        <v>1757</v>
      </c>
      <c r="F594" s="79">
        <v>1810</v>
      </c>
      <c r="G594" s="79">
        <v>3567</v>
      </c>
    </row>
    <row r="595" spans="1:7" x14ac:dyDescent="0.2">
      <c r="A595" s="75">
        <v>2005</v>
      </c>
      <c r="B595" s="75">
        <v>6</v>
      </c>
      <c r="C595" s="94">
        <f t="shared" si="9"/>
        <v>38504</v>
      </c>
      <c r="D595" s="76" t="s">
        <v>15</v>
      </c>
      <c r="E595" s="79">
        <v>3157</v>
      </c>
      <c r="F595" s="79">
        <v>3587</v>
      </c>
      <c r="G595" s="79">
        <v>6744</v>
      </c>
    </row>
    <row r="596" spans="1:7" x14ac:dyDescent="0.2">
      <c r="A596" s="75">
        <v>2005</v>
      </c>
      <c r="B596" s="75">
        <v>7</v>
      </c>
      <c r="C596" s="94">
        <f t="shared" si="9"/>
        <v>38534</v>
      </c>
      <c r="D596" s="76" t="s">
        <v>15</v>
      </c>
      <c r="E596" s="79">
        <v>3977</v>
      </c>
      <c r="F596" s="79">
        <v>3874</v>
      </c>
      <c r="G596" s="79">
        <v>7851</v>
      </c>
    </row>
    <row r="597" spans="1:7" x14ac:dyDescent="0.2">
      <c r="A597" s="75">
        <v>2005</v>
      </c>
      <c r="B597" s="75">
        <v>8</v>
      </c>
      <c r="C597" s="94">
        <f t="shared" si="9"/>
        <v>38565</v>
      </c>
      <c r="D597" s="76" t="s">
        <v>15</v>
      </c>
      <c r="E597" s="79">
        <v>4090</v>
      </c>
      <c r="F597" s="79">
        <v>3710</v>
      </c>
      <c r="G597" s="79">
        <v>7800</v>
      </c>
    </row>
    <row r="598" spans="1:7" x14ac:dyDescent="0.2">
      <c r="A598" s="75">
        <v>2005</v>
      </c>
      <c r="B598" s="75">
        <v>9</v>
      </c>
      <c r="C598" s="94">
        <f t="shared" si="9"/>
        <v>38596</v>
      </c>
      <c r="D598" s="76" t="s">
        <v>15</v>
      </c>
      <c r="E598" s="79">
        <v>3324</v>
      </c>
      <c r="F598" s="79">
        <v>3223</v>
      </c>
      <c r="G598" s="79">
        <v>6547</v>
      </c>
    </row>
    <row r="599" spans="1:7" x14ac:dyDescent="0.2">
      <c r="A599" s="75">
        <v>2005</v>
      </c>
      <c r="B599" s="75">
        <v>10</v>
      </c>
      <c r="C599" s="94">
        <f t="shared" si="9"/>
        <v>38626</v>
      </c>
      <c r="D599" s="76" t="s">
        <v>15</v>
      </c>
      <c r="E599" s="79">
        <v>2271</v>
      </c>
      <c r="F599" s="79">
        <v>2238</v>
      </c>
      <c r="G599" s="79">
        <v>4509</v>
      </c>
    </row>
    <row r="600" spans="1:7" x14ac:dyDescent="0.2">
      <c r="A600" s="75">
        <v>2005</v>
      </c>
      <c r="B600" s="75">
        <v>11</v>
      </c>
      <c r="C600" s="94">
        <f t="shared" si="9"/>
        <v>38657</v>
      </c>
      <c r="D600" s="76" t="s">
        <v>15</v>
      </c>
      <c r="E600" s="79">
        <v>1901</v>
      </c>
      <c r="F600" s="79">
        <v>1747</v>
      </c>
      <c r="G600" s="79">
        <v>3648</v>
      </c>
    </row>
    <row r="601" spans="1:7" x14ac:dyDescent="0.2">
      <c r="A601" s="75">
        <v>2005</v>
      </c>
      <c r="B601" s="75">
        <v>12</v>
      </c>
      <c r="C601" s="94">
        <f t="shared" si="9"/>
        <v>38687</v>
      </c>
      <c r="D601" s="76" t="s">
        <v>15</v>
      </c>
      <c r="E601" s="79">
        <v>1827</v>
      </c>
      <c r="F601" s="79">
        <v>1907</v>
      </c>
      <c r="G601" s="79">
        <v>3734</v>
      </c>
    </row>
    <row r="602" spans="1:7" x14ac:dyDescent="0.2">
      <c r="A602" s="75">
        <v>2006</v>
      </c>
      <c r="B602" s="75">
        <v>1</v>
      </c>
      <c r="C602" s="94">
        <f t="shared" si="9"/>
        <v>38718</v>
      </c>
      <c r="D602" s="76" t="s">
        <v>15</v>
      </c>
      <c r="E602" s="79">
        <v>1763</v>
      </c>
      <c r="F602" s="79">
        <v>1594</v>
      </c>
      <c r="G602" s="79">
        <v>3357</v>
      </c>
    </row>
    <row r="603" spans="1:7" x14ac:dyDescent="0.2">
      <c r="A603" s="75">
        <v>2006</v>
      </c>
      <c r="B603" s="75">
        <v>2</v>
      </c>
      <c r="C603" s="94">
        <f t="shared" si="9"/>
        <v>38749</v>
      </c>
      <c r="D603" s="76" t="s">
        <v>15</v>
      </c>
      <c r="E603" s="79">
        <v>1527</v>
      </c>
      <c r="F603" s="79">
        <v>1534</v>
      </c>
      <c r="G603" s="79">
        <v>3061</v>
      </c>
    </row>
    <row r="604" spans="1:7" x14ac:dyDescent="0.2">
      <c r="A604" s="75">
        <v>2006</v>
      </c>
      <c r="B604" s="75">
        <v>3</v>
      </c>
      <c r="C604" s="94">
        <f t="shared" si="9"/>
        <v>38777</v>
      </c>
      <c r="D604" s="76" t="s">
        <v>15</v>
      </c>
      <c r="E604" s="79">
        <v>1657</v>
      </c>
      <c r="F604" s="79">
        <v>1624</v>
      </c>
      <c r="G604" s="79">
        <v>3281</v>
      </c>
    </row>
    <row r="605" spans="1:7" x14ac:dyDescent="0.2">
      <c r="A605" s="75">
        <v>2006</v>
      </c>
      <c r="B605" s="75">
        <v>4</v>
      </c>
      <c r="C605" s="94">
        <f t="shared" si="9"/>
        <v>38808</v>
      </c>
      <c r="D605" s="76" t="s">
        <v>15</v>
      </c>
      <c r="E605" s="79">
        <v>1784</v>
      </c>
      <c r="F605" s="79">
        <v>1911</v>
      </c>
      <c r="G605" s="79">
        <v>3695</v>
      </c>
    </row>
    <row r="606" spans="1:7" x14ac:dyDescent="0.2">
      <c r="A606" s="75">
        <v>2006</v>
      </c>
      <c r="B606" s="75">
        <v>5</v>
      </c>
      <c r="C606" s="94">
        <f t="shared" si="9"/>
        <v>38838</v>
      </c>
      <c r="D606" s="76" t="s">
        <v>15</v>
      </c>
      <c r="E606" s="79">
        <v>2040</v>
      </c>
      <c r="F606" s="79">
        <v>2222</v>
      </c>
      <c r="G606" s="79">
        <v>4262</v>
      </c>
    </row>
    <row r="607" spans="1:7" x14ac:dyDescent="0.2">
      <c r="A607" s="75">
        <v>2006</v>
      </c>
      <c r="B607" s="75">
        <v>6</v>
      </c>
      <c r="C607" s="94">
        <f t="shared" si="9"/>
        <v>38869</v>
      </c>
      <c r="D607" s="76" t="s">
        <v>15</v>
      </c>
      <c r="E607" s="79">
        <v>3025</v>
      </c>
      <c r="F607" s="79">
        <v>3334</v>
      </c>
      <c r="G607" s="79">
        <v>6359</v>
      </c>
    </row>
    <row r="608" spans="1:7" x14ac:dyDescent="0.2">
      <c r="A608" s="75">
        <v>2006</v>
      </c>
      <c r="B608" s="75">
        <v>7</v>
      </c>
      <c r="C608" s="94">
        <f t="shared" si="9"/>
        <v>38899</v>
      </c>
      <c r="D608" s="76" t="s">
        <v>15</v>
      </c>
      <c r="E608" s="79">
        <v>4030</v>
      </c>
      <c r="F608" s="79">
        <v>3674</v>
      </c>
      <c r="G608" s="79">
        <v>7704</v>
      </c>
    </row>
    <row r="609" spans="1:7" x14ac:dyDescent="0.2">
      <c r="A609" s="75">
        <v>2006</v>
      </c>
      <c r="B609" s="75">
        <v>8</v>
      </c>
      <c r="C609" s="94">
        <f t="shared" si="9"/>
        <v>38930</v>
      </c>
      <c r="D609" s="76" t="s">
        <v>15</v>
      </c>
      <c r="E609" s="79">
        <v>3629</v>
      </c>
      <c r="F609" s="79">
        <v>3513</v>
      </c>
      <c r="G609" s="79">
        <v>7142</v>
      </c>
    </row>
    <row r="610" spans="1:7" x14ac:dyDescent="0.2">
      <c r="A610" s="75">
        <v>2006</v>
      </c>
      <c r="B610" s="75">
        <v>9</v>
      </c>
      <c r="C610" s="94">
        <f t="shared" si="9"/>
        <v>38961</v>
      </c>
      <c r="D610" s="76" t="s">
        <v>15</v>
      </c>
      <c r="E610" s="79">
        <v>3217</v>
      </c>
      <c r="F610" s="79">
        <v>2891</v>
      </c>
      <c r="G610" s="79">
        <v>6108</v>
      </c>
    </row>
    <row r="611" spans="1:7" x14ac:dyDescent="0.2">
      <c r="A611" s="75">
        <v>2006</v>
      </c>
      <c r="B611" s="75">
        <v>10</v>
      </c>
      <c r="C611" s="94">
        <f t="shared" si="9"/>
        <v>38991</v>
      </c>
      <c r="D611" s="76" t="s">
        <v>15</v>
      </c>
      <c r="E611" s="79">
        <v>2082</v>
      </c>
      <c r="F611" s="79">
        <v>2006</v>
      </c>
      <c r="G611" s="79">
        <v>4088</v>
      </c>
    </row>
    <row r="612" spans="1:7" x14ac:dyDescent="0.2">
      <c r="A612" s="75">
        <v>2006</v>
      </c>
      <c r="B612" s="75">
        <v>11</v>
      </c>
      <c r="C612" s="94">
        <f t="shared" si="9"/>
        <v>39022</v>
      </c>
      <c r="D612" s="76" t="s">
        <v>15</v>
      </c>
      <c r="E612" s="79">
        <v>1862</v>
      </c>
      <c r="F612" s="79">
        <v>1784</v>
      </c>
      <c r="G612" s="79">
        <v>3646</v>
      </c>
    </row>
    <row r="613" spans="1:7" x14ac:dyDescent="0.2">
      <c r="A613" s="75">
        <v>2006</v>
      </c>
      <c r="B613" s="75">
        <v>12</v>
      </c>
      <c r="C613" s="94">
        <f t="shared" si="9"/>
        <v>39052</v>
      </c>
      <c r="D613" s="76" t="s">
        <v>15</v>
      </c>
      <c r="E613" s="79">
        <v>1870</v>
      </c>
      <c r="F613" s="79">
        <v>1867</v>
      </c>
      <c r="G613" s="79">
        <v>3737</v>
      </c>
    </row>
    <row r="614" spans="1:7" x14ac:dyDescent="0.2">
      <c r="A614" s="75">
        <v>2007</v>
      </c>
      <c r="B614" s="75">
        <v>1</v>
      </c>
      <c r="C614" s="94">
        <f t="shared" si="9"/>
        <v>39083</v>
      </c>
      <c r="D614" s="76" t="s">
        <v>15</v>
      </c>
      <c r="E614" s="79">
        <v>1656</v>
      </c>
      <c r="F614" s="79">
        <v>1500</v>
      </c>
      <c r="G614" s="79">
        <v>3156</v>
      </c>
    </row>
    <row r="615" spans="1:7" x14ac:dyDescent="0.2">
      <c r="A615" s="75">
        <v>2007</v>
      </c>
      <c r="B615" s="75">
        <v>2</v>
      </c>
      <c r="C615" s="94">
        <f t="shared" si="9"/>
        <v>39114</v>
      </c>
      <c r="D615" s="76" t="s">
        <v>15</v>
      </c>
      <c r="E615" s="79">
        <v>1381</v>
      </c>
      <c r="F615" s="79">
        <v>1352</v>
      </c>
      <c r="G615" s="79">
        <v>2733</v>
      </c>
    </row>
    <row r="616" spans="1:7" x14ac:dyDescent="0.2">
      <c r="A616" s="75">
        <v>2007</v>
      </c>
      <c r="B616" s="75">
        <v>3</v>
      </c>
      <c r="C616" s="94">
        <f t="shared" si="9"/>
        <v>39142</v>
      </c>
      <c r="D616" s="76" t="s">
        <v>15</v>
      </c>
      <c r="E616" s="79">
        <v>1580</v>
      </c>
      <c r="F616" s="79">
        <v>1600</v>
      </c>
      <c r="G616" s="79">
        <v>3180</v>
      </c>
    </row>
    <row r="617" spans="1:7" x14ac:dyDescent="0.2">
      <c r="A617" s="75">
        <v>2007</v>
      </c>
      <c r="B617" s="75">
        <v>4</v>
      </c>
      <c r="C617" s="94">
        <f t="shared" si="9"/>
        <v>39173</v>
      </c>
      <c r="D617" s="76" t="s">
        <v>15</v>
      </c>
      <c r="E617" s="79">
        <v>1603</v>
      </c>
      <c r="F617" s="79">
        <v>1577</v>
      </c>
      <c r="G617" s="79">
        <v>3180</v>
      </c>
    </row>
    <row r="618" spans="1:7" x14ac:dyDescent="0.2">
      <c r="A618" s="75">
        <v>2007</v>
      </c>
      <c r="B618" s="75">
        <v>5</v>
      </c>
      <c r="C618" s="94">
        <f t="shared" si="9"/>
        <v>39203</v>
      </c>
      <c r="D618" s="76" t="s">
        <v>15</v>
      </c>
      <c r="E618" s="79">
        <v>1898</v>
      </c>
      <c r="F618" s="79">
        <v>2009</v>
      </c>
      <c r="G618" s="79">
        <v>3907</v>
      </c>
    </row>
    <row r="619" spans="1:7" x14ac:dyDescent="0.2">
      <c r="A619" s="75">
        <v>2007</v>
      </c>
      <c r="B619" s="75">
        <v>6</v>
      </c>
      <c r="C619" s="94">
        <f t="shared" si="9"/>
        <v>39234</v>
      </c>
      <c r="D619" s="76" t="s">
        <v>15</v>
      </c>
      <c r="E619" s="79">
        <v>2940</v>
      </c>
      <c r="F619" s="79">
        <v>3425</v>
      </c>
      <c r="G619" s="79">
        <v>6365</v>
      </c>
    </row>
    <row r="620" spans="1:7" x14ac:dyDescent="0.2">
      <c r="A620" s="75">
        <v>2007</v>
      </c>
      <c r="B620" s="75">
        <v>7</v>
      </c>
      <c r="C620" s="94">
        <f t="shared" si="9"/>
        <v>39264</v>
      </c>
      <c r="D620" s="76" t="s">
        <v>15</v>
      </c>
      <c r="E620" s="79">
        <v>3542</v>
      </c>
      <c r="F620" s="79">
        <v>3307</v>
      </c>
      <c r="G620" s="79">
        <v>6849</v>
      </c>
    </row>
    <row r="621" spans="1:7" x14ac:dyDescent="0.2">
      <c r="A621" s="75">
        <v>2007</v>
      </c>
      <c r="B621" s="75">
        <v>8</v>
      </c>
      <c r="C621" s="94">
        <f t="shared" si="9"/>
        <v>39295</v>
      </c>
      <c r="D621" s="76" t="s">
        <v>15</v>
      </c>
      <c r="E621" s="79">
        <v>3418</v>
      </c>
      <c r="F621" s="79">
        <v>3317</v>
      </c>
      <c r="G621" s="79">
        <v>6735</v>
      </c>
    </row>
    <row r="622" spans="1:7" x14ac:dyDescent="0.2">
      <c r="A622" s="75">
        <v>2007</v>
      </c>
      <c r="B622" s="75">
        <v>9</v>
      </c>
      <c r="C622" s="94">
        <f t="shared" si="9"/>
        <v>39326</v>
      </c>
      <c r="D622" s="76" t="s">
        <v>15</v>
      </c>
      <c r="E622" s="79">
        <v>3160</v>
      </c>
      <c r="F622" s="79">
        <v>2850</v>
      </c>
      <c r="G622" s="79">
        <v>6010</v>
      </c>
    </row>
    <row r="623" spans="1:7" x14ac:dyDescent="0.2">
      <c r="A623" s="75">
        <v>2007</v>
      </c>
      <c r="B623" s="75">
        <v>10</v>
      </c>
      <c r="C623" s="94">
        <f t="shared" si="9"/>
        <v>39356</v>
      </c>
      <c r="D623" s="76" t="s">
        <v>15</v>
      </c>
      <c r="E623" s="79">
        <v>2048</v>
      </c>
      <c r="F623" s="79">
        <v>2002</v>
      </c>
      <c r="G623" s="79">
        <v>4050</v>
      </c>
    </row>
    <row r="624" spans="1:7" x14ac:dyDescent="0.2">
      <c r="A624" s="75">
        <v>2007</v>
      </c>
      <c r="B624" s="75">
        <v>11</v>
      </c>
      <c r="C624" s="94">
        <f t="shared" si="9"/>
        <v>39387</v>
      </c>
      <c r="D624" s="76" t="s">
        <v>15</v>
      </c>
      <c r="E624" s="79">
        <v>1812</v>
      </c>
      <c r="F624" s="79">
        <v>1716</v>
      </c>
      <c r="G624" s="79">
        <v>3528</v>
      </c>
    </row>
    <row r="625" spans="1:7" x14ac:dyDescent="0.2">
      <c r="A625" s="75">
        <v>2007</v>
      </c>
      <c r="B625" s="75">
        <v>12</v>
      </c>
      <c r="C625" s="94">
        <f t="shared" si="9"/>
        <v>39417</v>
      </c>
      <c r="D625" s="76" t="s">
        <v>15</v>
      </c>
      <c r="E625" s="79">
        <v>1761</v>
      </c>
      <c r="F625" s="79">
        <v>1812</v>
      </c>
      <c r="G625" s="79">
        <v>3573</v>
      </c>
    </row>
    <row r="626" spans="1:7" x14ac:dyDescent="0.2">
      <c r="A626" s="75">
        <v>2008</v>
      </c>
      <c r="B626" s="75">
        <v>1</v>
      </c>
      <c r="C626" s="94">
        <f t="shared" si="9"/>
        <v>39448</v>
      </c>
      <c r="D626" s="76" t="s">
        <v>15</v>
      </c>
      <c r="E626" s="79">
        <v>1582</v>
      </c>
      <c r="F626" s="79">
        <v>2086</v>
      </c>
      <c r="G626" s="79">
        <v>3668</v>
      </c>
    </row>
    <row r="627" spans="1:7" x14ac:dyDescent="0.2">
      <c r="A627" s="75">
        <v>2008</v>
      </c>
      <c r="B627" s="75">
        <v>2</v>
      </c>
      <c r="C627" s="94">
        <f t="shared" si="9"/>
        <v>39479</v>
      </c>
      <c r="D627" s="76" t="s">
        <v>15</v>
      </c>
      <c r="E627" s="79">
        <v>1400</v>
      </c>
      <c r="F627" s="79">
        <v>1374</v>
      </c>
      <c r="G627" s="79">
        <v>2774</v>
      </c>
    </row>
    <row r="628" spans="1:7" x14ac:dyDescent="0.2">
      <c r="A628" s="75">
        <v>2008</v>
      </c>
      <c r="B628" s="75">
        <v>3</v>
      </c>
      <c r="C628" s="94">
        <f t="shared" si="9"/>
        <v>39508</v>
      </c>
      <c r="D628" s="76" t="s">
        <v>15</v>
      </c>
      <c r="E628" s="79">
        <v>1498</v>
      </c>
      <c r="F628" s="79">
        <v>1544</v>
      </c>
      <c r="G628" s="79">
        <v>3042</v>
      </c>
    </row>
    <row r="629" spans="1:7" x14ac:dyDescent="0.2">
      <c r="A629" s="75">
        <v>2008</v>
      </c>
      <c r="B629" s="75">
        <v>4</v>
      </c>
      <c r="C629" s="94">
        <f t="shared" si="9"/>
        <v>39539</v>
      </c>
      <c r="D629" s="76" t="s">
        <v>15</v>
      </c>
      <c r="E629" s="79">
        <v>1335</v>
      </c>
      <c r="F629" s="79">
        <v>1336</v>
      </c>
      <c r="G629" s="79">
        <v>2671</v>
      </c>
    </row>
    <row r="630" spans="1:7" x14ac:dyDescent="0.2">
      <c r="A630" s="75">
        <v>2008</v>
      </c>
      <c r="B630" s="75">
        <v>5</v>
      </c>
      <c r="C630" s="94">
        <f t="shared" si="9"/>
        <v>39569</v>
      </c>
      <c r="D630" s="76" t="s">
        <v>15</v>
      </c>
      <c r="E630" s="79">
        <v>1699</v>
      </c>
      <c r="F630" s="79">
        <v>1782</v>
      </c>
      <c r="G630" s="79">
        <v>3481</v>
      </c>
    </row>
    <row r="631" spans="1:7" x14ac:dyDescent="0.2">
      <c r="A631" s="75">
        <v>2008</v>
      </c>
      <c r="B631" s="75">
        <v>6</v>
      </c>
      <c r="C631" s="94">
        <f t="shared" si="9"/>
        <v>39600</v>
      </c>
      <c r="D631" s="76" t="s">
        <v>15</v>
      </c>
      <c r="E631" s="79">
        <v>2581</v>
      </c>
      <c r="F631" s="79">
        <v>3070</v>
      </c>
      <c r="G631" s="79">
        <v>5651</v>
      </c>
    </row>
    <row r="632" spans="1:7" x14ac:dyDescent="0.2">
      <c r="A632" s="75">
        <v>2008</v>
      </c>
      <c r="B632" s="75">
        <v>7</v>
      </c>
      <c r="C632" s="94">
        <f t="shared" si="9"/>
        <v>39630</v>
      </c>
      <c r="D632" s="76" t="s">
        <v>15</v>
      </c>
      <c r="E632" s="79">
        <v>3367</v>
      </c>
      <c r="F632" s="79">
        <v>3100</v>
      </c>
      <c r="G632" s="79">
        <v>6467</v>
      </c>
    </row>
    <row r="633" spans="1:7" x14ac:dyDescent="0.2">
      <c r="A633" s="75">
        <v>2008</v>
      </c>
      <c r="B633" s="75">
        <v>8</v>
      </c>
      <c r="C633" s="94">
        <f t="shared" si="9"/>
        <v>39661</v>
      </c>
      <c r="D633" s="76" t="s">
        <v>15</v>
      </c>
      <c r="E633" s="79">
        <v>3220</v>
      </c>
      <c r="F633" s="79">
        <v>3134</v>
      </c>
      <c r="G633" s="79">
        <v>6354</v>
      </c>
    </row>
    <row r="634" spans="1:7" x14ac:dyDescent="0.2">
      <c r="A634" s="75">
        <v>2008</v>
      </c>
      <c r="B634" s="75">
        <v>9</v>
      </c>
      <c r="C634" s="94">
        <f t="shared" si="9"/>
        <v>39692</v>
      </c>
      <c r="D634" s="76" t="s">
        <v>15</v>
      </c>
      <c r="E634" s="79">
        <v>3031</v>
      </c>
      <c r="F634" s="79">
        <v>2686</v>
      </c>
      <c r="G634" s="79">
        <v>5717</v>
      </c>
    </row>
    <row r="635" spans="1:7" x14ac:dyDescent="0.2">
      <c r="A635" s="75">
        <v>2008</v>
      </c>
      <c r="B635" s="75">
        <v>10</v>
      </c>
      <c r="C635" s="94">
        <f t="shared" si="9"/>
        <v>39722</v>
      </c>
      <c r="D635" s="76" t="s">
        <v>15</v>
      </c>
      <c r="E635" s="79">
        <v>2259</v>
      </c>
      <c r="F635" s="79">
        <v>2080</v>
      </c>
      <c r="G635" s="79">
        <v>4339</v>
      </c>
    </row>
    <row r="636" spans="1:7" x14ac:dyDescent="0.2">
      <c r="A636" s="75">
        <v>2008</v>
      </c>
      <c r="B636" s="75">
        <v>11</v>
      </c>
      <c r="C636" s="94">
        <f t="shared" si="9"/>
        <v>39753</v>
      </c>
      <c r="D636" s="76" t="s">
        <v>15</v>
      </c>
      <c r="E636" s="79">
        <v>1804</v>
      </c>
      <c r="F636" s="79">
        <v>1690</v>
      </c>
      <c r="G636" s="79">
        <v>3494</v>
      </c>
    </row>
    <row r="637" spans="1:7" x14ac:dyDescent="0.2">
      <c r="A637" s="75">
        <v>2008</v>
      </c>
      <c r="B637" s="75">
        <v>12</v>
      </c>
      <c r="C637" s="94">
        <f t="shared" si="9"/>
        <v>39783</v>
      </c>
      <c r="D637" s="76" t="s">
        <v>15</v>
      </c>
      <c r="E637" s="79">
        <v>2089</v>
      </c>
      <c r="F637" s="79">
        <v>2094</v>
      </c>
      <c r="G637" s="79">
        <v>4183</v>
      </c>
    </row>
    <row r="638" spans="1:7" x14ac:dyDescent="0.2">
      <c r="A638" s="75">
        <v>2009</v>
      </c>
      <c r="B638" s="75">
        <v>1</v>
      </c>
      <c r="C638" s="94">
        <f t="shared" si="9"/>
        <v>39814</v>
      </c>
      <c r="D638" s="76" t="s">
        <v>15</v>
      </c>
      <c r="E638" s="79">
        <v>1470</v>
      </c>
      <c r="F638" s="79">
        <v>1409</v>
      </c>
      <c r="G638" s="79">
        <v>2879</v>
      </c>
    </row>
    <row r="639" spans="1:7" x14ac:dyDescent="0.2">
      <c r="A639" s="75">
        <v>2009</v>
      </c>
      <c r="B639" s="75">
        <v>2</v>
      </c>
      <c r="C639" s="94">
        <f t="shared" si="9"/>
        <v>39845</v>
      </c>
      <c r="D639" s="76" t="s">
        <v>15</v>
      </c>
      <c r="E639" s="79">
        <v>1515</v>
      </c>
      <c r="F639" s="79">
        <v>1397</v>
      </c>
      <c r="G639" s="79">
        <v>2912</v>
      </c>
    </row>
    <row r="640" spans="1:7" x14ac:dyDescent="0.2">
      <c r="A640" s="75">
        <v>2009</v>
      </c>
      <c r="B640" s="75">
        <v>3</v>
      </c>
      <c r="C640" s="94">
        <f t="shared" si="9"/>
        <v>39873</v>
      </c>
      <c r="D640" s="76" t="s">
        <v>15</v>
      </c>
      <c r="E640" s="79">
        <v>1623</v>
      </c>
      <c r="F640" s="79">
        <v>1701</v>
      </c>
      <c r="G640" s="79">
        <v>3324</v>
      </c>
    </row>
    <row r="641" spans="1:7" x14ac:dyDescent="0.2">
      <c r="A641" s="75">
        <v>2009</v>
      </c>
      <c r="B641" s="75">
        <v>4</v>
      </c>
      <c r="C641" s="94">
        <f t="shared" si="9"/>
        <v>39904</v>
      </c>
      <c r="D641" s="76" t="s">
        <v>15</v>
      </c>
      <c r="E641" s="79">
        <v>1797</v>
      </c>
      <c r="F641" s="79">
        <v>1641</v>
      </c>
      <c r="G641" s="79">
        <v>3438</v>
      </c>
    </row>
    <row r="642" spans="1:7" x14ac:dyDescent="0.2">
      <c r="A642" s="75">
        <v>2009</v>
      </c>
      <c r="B642" s="75">
        <v>5</v>
      </c>
      <c r="C642" s="94">
        <f t="shared" si="9"/>
        <v>39934</v>
      </c>
      <c r="D642" s="76" t="s">
        <v>15</v>
      </c>
      <c r="E642" s="79">
        <v>2245</v>
      </c>
      <c r="F642" s="79">
        <v>2293</v>
      </c>
      <c r="G642" s="79">
        <v>4538</v>
      </c>
    </row>
    <row r="643" spans="1:7" x14ac:dyDescent="0.2">
      <c r="A643" s="75">
        <v>2009</v>
      </c>
      <c r="B643" s="75">
        <v>6</v>
      </c>
      <c r="C643" s="94">
        <f t="shared" ref="C643:C706" si="10">DATE(A643,B643,1)</f>
        <v>39965</v>
      </c>
      <c r="D643" s="76" t="s">
        <v>15</v>
      </c>
      <c r="E643" s="79">
        <v>3020</v>
      </c>
      <c r="F643" s="79">
        <v>3312</v>
      </c>
      <c r="G643" s="79">
        <v>6332</v>
      </c>
    </row>
    <row r="644" spans="1:7" x14ac:dyDescent="0.2">
      <c r="A644" s="75">
        <v>2009</v>
      </c>
      <c r="B644" s="75">
        <v>7</v>
      </c>
      <c r="C644" s="94">
        <f t="shared" si="10"/>
        <v>39995</v>
      </c>
      <c r="D644" s="76" t="s">
        <v>15</v>
      </c>
      <c r="E644" s="79">
        <v>3436</v>
      </c>
      <c r="F644" s="79">
        <v>3344</v>
      </c>
      <c r="G644" s="79">
        <v>6780</v>
      </c>
    </row>
    <row r="645" spans="1:7" x14ac:dyDescent="0.2">
      <c r="A645" s="75">
        <v>2009</v>
      </c>
      <c r="B645" s="75">
        <v>8</v>
      </c>
      <c r="C645" s="94">
        <f t="shared" si="10"/>
        <v>40026</v>
      </c>
      <c r="D645" s="76" t="s">
        <v>15</v>
      </c>
      <c r="E645" s="79">
        <v>3465</v>
      </c>
      <c r="F645" s="79">
        <v>3125</v>
      </c>
      <c r="G645" s="79">
        <v>6590</v>
      </c>
    </row>
    <row r="646" spans="1:7" x14ac:dyDescent="0.2">
      <c r="A646" s="75">
        <v>2009</v>
      </c>
      <c r="B646" s="75">
        <v>9</v>
      </c>
      <c r="C646" s="94">
        <f t="shared" si="10"/>
        <v>40057</v>
      </c>
      <c r="D646" s="76" t="s">
        <v>15</v>
      </c>
      <c r="E646" s="79">
        <v>2639</v>
      </c>
      <c r="F646" s="79">
        <v>2278</v>
      </c>
      <c r="G646" s="79">
        <v>4917</v>
      </c>
    </row>
    <row r="647" spans="1:7" x14ac:dyDescent="0.2">
      <c r="A647" s="75">
        <v>2009</v>
      </c>
      <c r="B647" s="75">
        <v>10</v>
      </c>
      <c r="C647" s="94">
        <f t="shared" si="10"/>
        <v>40087</v>
      </c>
      <c r="D647" s="76" t="s">
        <v>15</v>
      </c>
      <c r="E647" s="79">
        <v>1973</v>
      </c>
      <c r="F647" s="79">
        <v>1791</v>
      </c>
      <c r="G647" s="79">
        <v>3764</v>
      </c>
    </row>
    <row r="648" spans="1:7" x14ac:dyDescent="0.2">
      <c r="A648" s="75">
        <v>2009</v>
      </c>
      <c r="B648" s="75">
        <v>11</v>
      </c>
      <c r="C648" s="94">
        <f t="shared" si="10"/>
        <v>40118</v>
      </c>
      <c r="D648" s="76" t="s">
        <v>15</v>
      </c>
      <c r="E648" s="79">
        <v>1751</v>
      </c>
      <c r="F648" s="79">
        <v>1635</v>
      </c>
      <c r="G648" s="79">
        <v>3386</v>
      </c>
    </row>
    <row r="649" spans="1:7" x14ac:dyDescent="0.2">
      <c r="A649" s="75">
        <v>2009</v>
      </c>
      <c r="B649" s="75">
        <v>12</v>
      </c>
      <c r="C649" s="94">
        <f t="shared" si="10"/>
        <v>40148</v>
      </c>
      <c r="D649" s="76" t="s">
        <v>15</v>
      </c>
      <c r="E649" s="79">
        <v>1666</v>
      </c>
      <c r="F649" s="79">
        <v>1694</v>
      </c>
      <c r="G649" s="79">
        <v>3360</v>
      </c>
    </row>
    <row r="650" spans="1:7" x14ac:dyDescent="0.2">
      <c r="A650" s="75">
        <v>2010</v>
      </c>
      <c r="B650" s="75">
        <v>1</v>
      </c>
      <c r="C650" s="94">
        <f t="shared" si="10"/>
        <v>40179</v>
      </c>
      <c r="D650" s="76" t="s">
        <v>15</v>
      </c>
      <c r="E650" s="79">
        <v>1370</v>
      </c>
      <c r="F650" s="79">
        <v>1294</v>
      </c>
      <c r="G650" s="79">
        <v>2664</v>
      </c>
    </row>
    <row r="651" spans="1:7" x14ac:dyDescent="0.2">
      <c r="A651" s="75">
        <v>2010</v>
      </c>
      <c r="B651" s="75">
        <v>2</v>
      </c>
      <c r="C651" s="94">
        <f t="shared" si="10"/>
        <v>40210</v>
      </c>
      <c r="D651" s="76" t="s">
        <v>15</v>
      </c>
      <c r="E651" s="79">
        <v>1196</v>
      </c>
      <c r="F651" s="79">
        <v>1097</v>
      </c>
      <c r="G651" s="79">
        <v>2293</v>
      </c>
    </row>
    <row r="652" spans="1:7" x14ac:dyDescent="0.2">
      <c r="A652" s="75">
        <v>2010</v>
      </c>
      <c r="B652" s="75">
        <v>3</v>
      </c>
      <c r="C652" s="94">
        <f t="shared" si="10"/>
        <v>40238</v>
      </c>
      <c r="D652" s="76" t="s">
        <v>15</v>
      </c>
      <c r="E652" s="79">
        <v>1343</v>
      </c>
      <c r="F652" s="79">
        <v>1403</v>
      </c>
      <c r="G652" s="79">
        <v>2746</v>
      </c>
    </row>
    <row r="653" spans="1:7" x14ac:dyDescent="0.2">
      <c r="A653" s="75">
        <v>2010</v>
      </c>
      <c r="B653" s="75">
        <v>4</v>
      </c>
      <c r="C653" s="94">
        <f t="shared" si="10"/>
        <v>40269</v>
      </c>
      <c r="D653" s="76" t="s">
        <v>15</v>
      </c>
      <c r="E653" s="79">
        <v>1547</v>
      </c>
      <c r="F653" s="79">
        <v>1634</v>
      </c>
      <c r="G653" s="79">
        <v>3181</v>
      </c>
    </row>
    <row r="654" spans="1:7" x14ac:dyDescent="0.2">
      <c r="A654" s="75">
        <v>2010</v>
      </c>
      <c r="B654" s="75">
        <v>5</v>
      </c>
      <c r="C654" s="94">
        <f t="shared" si="10"/>
        <v>40299</v>
      </c>
      <c r="D654" s="76" t="s">
        <v>15</v>
      </c>
      <c r="E654" s="79">
        <v>2223</v>
      </c>
      <c r="F654" s="79">
        <v>2246</v>
      </c>
      <c r="G654" s="79">
        <v>4469</v>
      </c>
    </row>
    <row r="655" spans="1:7" x14ac:dyDescent="0.2">
      <c r="A655" s="75">
        <v>2010</v>
      </c>
      <c r="B655" s="75">
        <v>6</v>
      </c>
      <c r="C655" s="94">
        <f t="shared" si="10"/>
        <v>40330</v>
      </c>
      <c r="D655" s="76" t="s">
        <v>15</v>
      </c>
      <c r="E655" s="79">
        <v>3096</v>
      </c>
      <c r="F655" s="79">
        <v>3435</v>
      </c>
      <c r="G655" s="79">
        <v>6531</v>
      </c>
    </row>
    <row r="656" spans="1:7" x14ac:dyDescent="0.2">
      <c r="A656" s="75">
        <v>2010</v>
      </c>
      <c r="B656" s="75">
        <v>7</v>
      </c>
      <c r="C656" s="94">
        <f t="shared" si="10"/>
        <v>40360</v>
      </c>
      <c r="D656" s="76" t="s">
        <v>15</v>
      </c>
      <c r="E656" s="79">
        <v>3863</v>
      </c>
      <c r="F656" s="79">
        <v>3537</v>
      </c>
      <c r="G656" s="79">
        <v>7400</v>
      </c>
    </row>
    <row r="657" spans="1:7" x14ac:dyDescent="0.2">
      <c r="A657" s="75">
        <v>2010</v>
      </c>
      <c r="B657" s="75">
        <v>8</v>
      </c>
      <c r="C657" s="94">
        <f t="shared" si="10"/>
        <v>40391</v>
      </c>
      <c r="D657" s="76" t="s">
        <v>15</v>
      </c>
      <c r="E657" s="79">
        <v>3902</v>
      </c>
      <c r="F657" s="79">
        <v>3534</v>
      </c>
      <c r="G657" s="79">
        <v>7436</v>
      </c>
    </row>
    <row r="658" spans="1:7" x14ac:dyDescent="0.2">
      <c r="A658" s="75">
        <v>2010</v>
      </c>
      <c r="B658" s="75">
        <v>9</v>
      </c>
      <c r="C658" s="94">
        <f t="shared" si="10"/>
        <v>40422</v>
      </c>
      <c r="D658" s="76" t="s">
        <v>15</v>
      </c>
      <c r="E658" s="79">
        <v>3248</v>
      </c>
      <c r="F658" s="79">
        <v>2938</v>
      </c>
      <c r="G658" s="79">
        <v>6186</v>
      </c>
    </row>
    <row r="659" spans="1:7" x14ac:dyDescent="0.2">
      <c r="A659" s="75">
        <v>2010</v>
      </c>
      <c r="B659" s="75">
        <v>10</v>
      </c>
      <c r="C659" s="94">
        <f t="shared" si="10"/>
        <v>40452</v>
      </c>
      <c r="D659" s="76" t="s">
        <v>15</v>
      </c>
      <c r="E659" s="79">
        <v>2387</v>
      </c>
      <c r="F659" s="79">
        <v>2266</v>
      </c>
      <c r="G659" s="79">
        <v>4653</v>
      </c>
    </row>
    <row r="660" spans="1:7" x14ac:dyDescent="0.2">
      <c r="A660" s="75">
        <v>2010</v>
      </c>
      <c r="B660" s="75">
        <v>11</v>
      </c>
      <c r="C660" s="94">
        <f t="shared" si="10"/>
        <v>40483</v>
      </c>
      <c r="D660" s="76" t="s">
        <v>15</v>
      </c>
      <c r="E660" s="79">
        <v>2097</v>
      </c>
      <c r="F660" s="79">
        <v>1903</v>
      </c>
      <c r="G660" s="79">
        <v>4000</v>
      </c>
    </row>
    <row r="661" spans="1:7" x14ac:dyDescent="0.2">
      <c r="A661" s="75">
        <v>2010</v>
      </c>
      <c r="B661" s="75">
        <v>12</v>
      </c>
      <c r="C661" s="94">
        <f t="shared" si="10"/>
        <v>40513</v>
      </c>
      <c r="D661" s="76" t="s">
        <v>15</v>
      </c>
      <c r="E661" s="79">
        <v>2082</v>
      </c>
      <c r="F661" s="79">
        <v>2098</v>
      </c>
      <c r="G661" s="79">
        <v>4180</v>
      </c>
    </row>
    <row r="662" spans="1:7" x14ac:dyDescent="0.2">
      <c r="A662" s="75">
        <v>2011</v>
      </c>
      <c r="B662" s="75">
        <v>1</v>
      </c>
      <c r="C662" s="94">
        <f t="shared" si="10"/>
        <v>40544</v>
      </c>
      <c r="D662" s="76" t="s">
        <v>15</v>
      </c>
      <c r="E662" s="79">
        <v>1780</v>
      </c>
      <c r="F662" s="79">
        <v>1715</v>
      </c>
      <c r="G662" s="79">
        <v>3495</v>
      </c>
    </row>
    <row r="663" spans="1:7" x14ac:dyDescent="0.2">
      <c r="A663" s="75">
        <v>2011</v>
      </c>
      <c r="B663" s="75">
        <v>2</v>
      </c>
      <c r="C663" s="94">
        <f t="shared" si="10"/>
        <v>40575</v>
      </c>
      <c r="D663" s="76" t="s">
        <v>15</v>
      </c>
      <c r="E663" s="79">
        <v>1533</v>
      </c>
      <c r="F663" s="79">
        <v>1535</v>
      </c>
      <c r="G663" s="79">
        <v>3068</v>
      </c>
    </row>
    <row r="664" spans="1:7" x14ac:dyDescent="0.2">
      <c r="A664" s="75">
        <v>2011</v>
      </c>
      <c r="B664" s="75">
        <v>3</v>
      </c>
      <c r="C664" s="94">
        <f t="shared" si="10"/>
        <v>40603</v>
      </c>
      <c r="D664" s="76" t="s">
        <v>15</v>
      </c>
      <c r="E664" s="79">
        <v>1756</v>
      </c>
      <c r="F664" s="79">
        <v>1734</v>
      </c>
      <c r="G664" s="79">
        <v>3490</v>
      </c>
    </row>
    <row r="665" spans="1:7" x14ac:dyDescent="0.2">
      <c r="A665" s="75">
        <v>2011</v>
      </c>
      <c r="B665" s="75">
        <v>4</v>
      </c>
      <c r="C665" s="94">
        <f t="shared" si="10"/>
        <v>40634</v>
      </c>
      <c r="D665" s="76" t="s">
        <v>15</v>
      </c>
      <c r="E665" s="79">
        <v>1998</v>
      </c>
      <c r="F665" s="79">
        <v>1936</v>
      </c>
      <c r="G665" s="79">
        <v>3934</v>
      </c>
    </row>
    <row r="666" spans="1:7" x14ac:dyDescent="0.2">
      <c r="A666" s="75">
        <v>2011</v>
      </c>
      <c r="B666" s="75">
        <v>5</v>
      </c>
      <c r="C666" s="94">
        <f t="shared" si="10"/>
        <v>40664</v>
      </c>
      <c r="D666" s="76" t="s">
        <v>15</v>
      </c>
      <c r="E666" s="79">
        <v>2399</v>
      </c>
      <c r="F666" s="79">
        <v>2526</v>
      </c>
      <c r="G666" s="79">
        <v>4925</v>
      </c>
    </row>
    <row r="667" spans="1:7" x14ac:dyDescent="0.2">
      <c r="A667" s="75">
        <v>2011</v>
      </c>
      <c r="B667" s="75">
        <v>6</v>
      </c>
      <c r="C667" s="94">
        <f t="shared" si="10"/>
        <v>40695</v>
      </c>
      <c r="D667" s="76" t="s">
        <v>15</v>
      </c>
      <c r="E667" s="79">
        <v>3040</v>
      </c>
      <c r="F667" s="79">
        <v>3362</v>
      </c>
      <c r="G667" s="79">
        <v>6402</v>
      </c>
    </row>
    <row r="668" spans="1:7" x14ac:dyDescent="0.2">
      <c r="A668" s="75">
        <v>2011</v>
      </c>
      <c r="B668" s="75">
        <v>7</v>
      </c>
      <c r="C668" s="94">
        <f t="shared" si="10"/>
        <v>40725</v>
      </c>
      <c r="D668" s="76" t="s">
        <v>15</v>
      </c>
      <c r="E668" s="79">
        <v>3339</v>
      </c>
      <c r="F668" s="79">
        <v>3282</v>
      </c>
      <c r="G668" s="79">
        <v>6621</v>
      </c>
    </row>
    <row r="669" spans="1:7" x14ac:dyDescent="0.2">
      <c r="A669" s="75">
        <v>2011</v>
      </c>
      <c r="B669" s="75">
        <v>8</v>
      </c>
      <c r="C669" s="94">
        <f t="shared" si="10"/>
        <v>40756</v>
      </c>
      <c r="D669" s="76" t="s">
        <v>15</v>
      </c>
      <c r="E669" s="79">
        <v>3825</v>
      </c>
      <c r="F669" s="79">
        <v>3478</v>
      </c>
      <c r="G669" s="79">
        <v>7303</v>
      </c>
    </row>
    <row r="670" spans="1:7" x14ac:dyDescent="0.2">
      <c r="A670" s="75">
        <v>2011</v>
      </c>
      <c r="B670" s="75">
        <v>9</v>
      </c>
      <c r="C670" s="94">
        <f t="shared" si="10"/>
        <v>40787</v>
      </c>
      <c r="D670" s="76" t="s">
        <v>15</v>
      </c>
      <c r="E670" s="79">
        <v>2789</v>
      </c>
      <c r="F670" s="79">
        <v>2546</v>
      </c>
      <c r="G670" s="79">
        <v>5335</v>
      </c>
    </row>
    <row r="671" spans="1:7" x14ac:dyDescent="0.2">
      <c r="A671" s="75">
        <v>2011</v>
      </c>
      <c r="B671" s="75">
        <v>10</v>
      </c>
      <c r="C671" s="94">
        <f t="shared" si="10"/>
        <v>40817</v>
      </c>
      <c r="D671" s="76" t="s">
        <v>15</v>
      </c>
      <c r="E671" s="79">
        <v>2046</v>
      </c>
      <c r="F671" s="79">
        <v>1827</v>
      </c>
      <c r="G671" s="79">
        <v>3873</v>
      </c>
    </row>
    <row r="672" spans="1:7" x14ac:dyDescent="0.2">
      <c r="A672" s="75">
        <v>2011</v>
      </c>
      <c r="B672" s="75">
        <v>11</v>
      </c>
      <c r="C672" s="94">
        <f t="shared" si="10"/>
        <v>40848</v>
      </c>
      <c r="D672" s="76" t="s">
        <v>15</v>
      </c>
      <c r="E672" s="79">
        <v>1893</v>
      </c>
      <c r="F672" s="79">
        <v>1710</v>
      </c>
      <c r="G672" s="79">
        <v>3603</v>
      </c>
    </row>
    <row r="673" spans="1:7" x14ac:dyDescent="0.2">
      <c r="A673" s="75">
        <v>2011</v>
      </c>
      <c r="B673" s="75">
        <v>12</v>
      </c>
      <c r="C673" s="94">
        <f t="shared" si="10"/>
        <v>40878</v>
      </c>
      <c r="D673" s="76" t="s">
        <v>15</v>
      </c>
      <c r="E673" s="79">
        <v>1663</v>
      </c>
      <c r="F673" s="79">
        <v>1673</v>
      </c>
      <c r="G673" s="79">
        <v>3336</v>
      </c>
    </row>
    <row r="674" spans="1:7" x14ac:dyDescent="0.2">
      <c r="A674" s="75">
        <v>2012</v>
      </c>
      <c r="B674" s="75">
        <v>1</v>
      </c>
      <c r="C674" s="94">
        <f t="shared" si="10"/>
        <v>40909</v>
      </c>
      <c r="D674" s="76" t="s">
        <v>15</v>
      </c>
      <c r="E674" s="79">
        <v>1595</v>
      </c>
      <c r="F674" s="79">
        <v>1548</v>
      </c>
      <c r="G674" s="79">
        <v>3143</v>
      </c>
    </row>
    <row r="675" spans="1:7" x14ac:dyDescent="0.2">
      <c r="A675" s="75">
        <v>2012</v>
      </c>
      <c r="B675" s="75">
        <v>2</v>
      </c>
      <c r="C675" s="94">
        <f t="shared" si="10"/>
        <v>40940</v>
      </c>
      <c r="D675" s="76" t="s">
        <v>15</v>
      </c>
      <c r="E675" s="79">
        <v>1521</v>
      </c>
      <c r="F675" s="79">
        <v>1522</v>
      </c>
      <c r="G675" s="79">
        <v>3043</v>
      </c>
    </row>
    <row r="676" spans="1:7" x14ac:dyDescent="0.2">
      <c r="A676" s="75">
        <v>2012</v>
      </c>
      <c r="B676" s="75">
        <v>3</v>
      </c>
      <c r="C676" s="94">
        <f t="shared" si="10"/>
        <v>40969</v>
      </c>
      <c r="D676" s="76" t="s">
        <v>15</v>
      </c>
      <c r="E676" s="79">
        <v>1721</v>
      </c>
      <c r="F676" s="79">
        <v>1604</v>
      </c>
      <c r="G676" s="79">
        <v>3325</v>
      </c>
    </row>
    <row r="677" spans="1:7" x14ac:dyDescent="0.2">
      <c r="A677" s="75">
        <v>2012</v>
      </c>
      <c r="B677" s="75">
        <v>4</v>
      </c>
      <c r="C677" s="94">
        <f t="shared" si="10"/>
        <v>41000</v>
      </c>
      <c r="D677" s="76" t="s">
        <v>15</v>
      </c>
      <c r="E677" s="79">
        <v>1848</v>
      </c>
      <c r="F677" s="79">
        <v>1908</v>
      </c>
      <c r="G677" s="79">
        <v>3756</v>
      </c>
    </row>
    <row r="678" spans="1:7" x14ac:dyDescent="0.2">
      <c r="A678" s="75">
        <v>2012</v>
      </c>
      <c r="B678" s="75">
        <v>5</v>
      </c>
      <c r="C678" s="94">
        <f t="shared" si="10"/>
        <v>41030</v>
      </c>
      <c r="D678" s="76" t="s">
        <v>15</v>
      </c>
      <c r="E678" s="79">
        <v>2173</v>
      </c>
      <c r="F678" s="79">
        <v>2227</v>
      </c>
      <c r="G678" s="79">
        <v>4400</v>
      </c>
    </row>
    <row r="679" spans="1:7" x14ac:dyDescent="0.2">
      <c r="A679" s="75">
        <v>2012</v>
      </c>
      <c r="B679" s="75">
        <v>6</v>
      </c>
      <c r="C679" s="94">
        <f t="shared" si="10"/>
        <v>41061</v>
      </c>
      <c r="D679" s="76" t="s">
        <v>15</v>
      </c>
      <c r="E679" s="79">
        <v>2922</v>
      </c>
      <c r="F679" s="79">
        <v>3314</v>
      </c>
      <c r="G679" s="79">
        <v>6236</v>
      </c>
    </row>
    <row r="680" spans="1:7" x14ac:dyDescent="0.2">
      <c r="A680" s="75">
        <v>2012</v>
      </c>
      <c r="B680" s="75">
        <v>7</v>
      </c>
      <c r="C680" s="94">
        <f t="shared" si="10"/>
        <v>41091</v>
      </c>
      <c r="D680" s="76" t="s">
        <v>15</v>
      </c>
      <c r="E680" s="79">
        <v>3739</v>
      </c>
      <c r="F680" s="79">
        <v>3559</v>
      </c>
      <c r="G680" s="79">
        <v>7298</v>
      </c>
    </row>
    <row r="681" spans="1:7" x14ac:dyDescent="0.2">
      <c r="A681" s="75">
        <v>2012</v>
      </c>
      <c r="B681" s="75">
        <v>8</v>
      </c>
      <c r="C681" s="94">
        <f t="shared" si="10"/>
        <v>41122</v>
      </c>
      <c r="D681" s="76" t="s">
        <v>15</v>
      </c>
      <c r="E681" s="79">
        <v>3842</v>
      </c>
      <c r="F681" s="79">
        <v>3629</v>
      </c>
      <c r="G681" s="79">
        <v>7471</v>
      </c>
    </row>
    <row r="682" spans="1:7" x14ac:dyDescent="0.2">
      <c r="A682" s="75">
        <v>2012</v>
      </c>
      <c r="B682" s="75">
        <v>9</v>
      </c>
      <c r="C682" s="94">
        <f t="shared" si="10"/>
        <v>41153</v>
      </c>
      <c r="D682" s="76" t="s">
        <v>15</v>
      </c>
      <c r="E682" s="79">
        <v>2883</v>
      </c>
      <c r="F682" s="79">
        <v>1652</v>
      </c>
      <c r="G682" s="79">
        <v>4535</v>
      </c>
    </row>
    <row r="683" spans="1:7" x14ac:dyDescent="0.2">
      <c r="A683" s="75">
        <v>2012</v>
      </c>
      <c r="B683" s="75">
        <v>10</v>
      </c>
      <c r="C683" s="94">
        <f t="shared" si="10"/>
        <v>41183</v>
      </c>
      <c r="D683" s="76" t="s">
        <v>15</v>
      </c>
      <c r="E683" s="79">
        <v>2381</v>
      </c>
      <c r="F683" s="79">
        <v>2175</v>
      </c>
      <c r="G683" s="79">
        <v>4556</v>
      </c>
    </row>
    <row r="684" spans="1:7" x14ac:dyDescent="0.2">
      <c r="A684" s="75">
        <v>2012</v>
      </c>
      <c r="B684" s="75">
        <v>11</v>
      </c>
      <c r="C684" s="94">
        <f t="shared" si="10"/>
        <v>41214</v>
      </c>
      <c r="D684" s="76" t="s">
        <v>15</v>
      </c>
      <c r="E684" s="79">
        <v>1957</v>
      </c>
      <c r="F684" s="79">
        <v>1805</v>
      </c>
      <c r="G684" s="79">
        <v>3762</v>
      </c>
    </row>
    <row r="685" spans="1:7" x14ac:dyDescent="0.2">
      <c r="A685" s="75">
        <v>2012</v>
      </c>
      <c r="B685" s="75">
        <v>12</v>
      </c>
      <c r="C685" s="94">
        <f t="shared" si="10"/>
        <v>41244</v>
      </c>
      <c r="D685" s="76" t="s">
        <v>15</v>
      </c>
      <c r="E685" s="79">
        <v>1949</v>
      </c>
      <c r="F685" s="79">
        <v>1874</v>
      </c>
      <c r="G685" s="79">
        <v>3823</v>
      </c>
    </row>
    <row r="686" spans="1:7" x14ac:dyDescent="0.2">
      <c r="A686" s="75">
        <v>2013</v>
      </c>
      <c r="B686" s="75">
        <v>1</v>
      </c>
      <c r="C686" s="94">
        <f t="shared" si="10"/>
        <v>41275</v>
      </c>
      <c r="D686" s="76" t="s">
        <v>15</v>
      </c>
      <c r="E686" s="79">
        <v>1735</v>
      </c>
      <c r="F686" s="79">
        <v>1670</v>
      </c>
      <c r="G686" s="79">
        <v>3405</v>
      </c>
    </row>
    <row r="687" spans="1:7" x14ac:dyDescent="0.2">
      <c r="A687" s="75">
        <v>2013</v>
      </c>
      <c r="B687" s="75">
        <v>2</v>
      </c>
      <c r="C687" s="94">
        <f t="shared" si="10"/>
        <v>41306</v>
      </c>
      <c r="D687" s="76" t="s">
        <v>15</v>
      </c>
      <c r="E687" s="79">
        <v>1737</v>
      </c>
      <c r="F687" s="79">
        <v>1584</v>
      </c>
      <c r="G687" s="79">
        <v>3321</v>
      </c>
    </row>
    <row r="688" spans="1:7" x14ac:dyDescent="0.2">
      <c r="A688" s="75">
        <v>2013</v>
      </c>
      <c r="B688" s="75">
        <v>3</v>
      </c>
      <c r="C688" s="94">
        <f t="shared" si="10"/>
        <v>41334</v>
      </c>
      <c r="D688" s="76" t="s">
        <v>15</v>
      </c>
      <c r="E688" s="79">
        <v>1849</v>
      </c>
      <c r="F688" s="79">
        <v>1716</v>
      </c>
      <c r="G688" s="79">
        <v>3565</v>
      </c>
    </row>
    <row r="689" spans="1:7" x14ac:dyDescent="0.2">
      <c r="A689" s="75">
        <v>2013</v>
      </c>
      <c r="B689" s="75">
        <v>4</v>
      </c>
      <c r="C689" s="94">
        <f t="shared" si="10"/>
        <v>41365</v>
      </c>
      <c r="D689" s="76" t="s">
        <v>15</v>
      </c>
      <c r="E689" s="79">
        <v>1819</v>
      </c>
      <c r="F689" s="79">
        <v>1820</v>
      </c>
      <c r="G689" s="79">
        <v>3639</v>
      </c>
    </row>
    <row r="690" spans="1:7" x14ac:dyDescent="0.2">
      <c r="A690" s="75">
        <v>2013</v>
      </c>
      <c r="B690" s="75">
        <v>5</v>
      </c>
      <c r="C690" s="94">
        <f t="shared" si="10"/>
        <v>41395</v>
      </c>
      <c r="D690" s="76" t="s">
        <v>15</v>
      </c>
      <c r="E690" s="79">
        <v>2434</v>
      </c>
      <c r="F690" s="79">
        <v>2547</v>
      </c>
      <c r="G690" s="79">
        <v>4981</v>
      </c>
    </row>
    <row r="691" spans="1:7" x14ac:dyDescent="0.2">
      <c r="A691" s="75">
        <v>2013</v>
      </c>
      <c r="B691" s="75">
        <v>6</v>
      </c>
      <c r="C691" s="94">
        <f t="shared" si="10"/>
        <v>41426</v>
      </c>
      <c r="D691" s="76" t="s">
        <v>15</v>
      </c>
      <c r="E691" s="79">
        <v>3432</v>
      </c>
      <c r="F691" s="79">
        <v>3951</v>
      </c>
      <c r="G691" s="79">
        <v>7383</v>
      </c>
    </row>
    <row r="692" spans="1:7" x14ac:dyDescent="0.2">
      <c r="A692" s="75">
        <v>2013</v>
      </c>
      <c r="B692" s="75">
        <v>7</v>
      </c>
      <c r="C692" s="94">
        <f t="shared" si="10"/>
        <v>41456</v>
      </c>
      <c r="D692" s="76" t="s">
        <v>15</v>
      </c>
      <c r="E692" s="79">
        <v>4461</v>
      </c>
      <c r="F692" s="79">
        <v>4155</v>
      </c>
      <c r="G692" s="79">
        <v>8616</v>
      </c>
    </row>
    <row r="693" spans="1:7" x14ac:dyDescent="0.2">
      <c r="A693" s="75">
        <v>2013</v>
      </c>
      <c r="B693" s="75">
        <v>8</v>
      </c>
      <c r="C693" s="94">
        <f t="shared" si="10"/>
        <v>41487</v>
      </c>
      <c r="D693" s="76" t="s">
        <v>15</v>
      </c>
      <c r="E693" s="79">
        <v>3943</v>
      </c>
      <c r="F693" s="79">
        <v>3759</v>
      </c>
      <c r="G693" s="79">
        <v>7702</v>
      </c>
    </row>
    <row r="694" spans="1:7" x14ac:dyDescent="0.2">
      <c r="A694" s="75">
        <v>2013</v>
      </c>
      <c r="B694" s="75">
        <v>9</v>
      </c>
      <c r="C694" s="94">
        <f t="shared" si="10"/>
        <v>41518</v>
      </c>
      <c r="D694" s="76" t="s">
        <v>15</v>
      </c>
      <c r="E694" s="79">
        <v>2751</v>
      </c>
      <c r="F694" s="79">
        <v>2554</v>
      </c>
      <c r="G694" s="79">
        <v>5305</v>
      </c>
    </row>
    <row r="695" spans="1:7" x14ac:dyDescent="0.2">
      <c r="A695" s="75">
        <v>2013</v>
      </c>
      <c r="B695" s="75">
        <v>10</v>
      </c>
      <c r="C695" s="94">
        <f t="shared" si="10"/>
        <v>41548</v>
      </c>
      <c r="D695" s="76" t="s">
        <v>15</v>
      </c>
      <c r="E695" s="79">
        <v>2355</v>
      </c>
      <c r="F695" s="79">
        <v>2149</v>
      </c>
      <c r="G695" s="79">
        <v>4504</v>
      </c>
    </row>
    <row r="696" spans="1:7" x14ac:dyDescent="0.2">
      <c r="A696" s="75">
        <v>2013</v>
      </c>
      <c r="B696" s="75">
        <v>11</v>
      </c>
      <c r="C696" s="94">
        <f t="shared" si="10"/>
        <v>41579</v>
      </c>
      <c r="D696" s="76" t="s">
        <v>15</v>
      </c>
      <c r="E696" s="79">
        <v>2143</v>
      </c>
      <c r="F696" s="79">
        <v>2032</v>
      </c>
      <c r="G696" s="79">
        <v>4175</v>
      </c>
    </row>
    <row r="697" spans="1:7" x14ac:dyDescent="0.2">
      <c r="A697" s="75">
        <v>2013</v>
      </c>
      <c r="B697" s="75">
        <v>12</v>
      </c>
      <c r="C697" s="94">
        <f t="shared" si="10"/>
        <v>41609</v>
      </c>
      <c r="D697" s="76" t="s">
        <v>15</v>
      </c>
      <c r="E697" s="79">
        <v>2350</v>
      </c>
      <c r="F697" s="79">
        <v>2286</v>
      </c>
      <c r="G697" s="79">
        <v>4636</v>
      </c>
    </row>
    <row r="698" spans="1:7" x14ac:dyDescent="0.2">
      <c r="A698" s="75">
        <v>2014</v>
      </c>
      <c r="B698" s="75">
        <v>1</v>
      </c>
      <c r="C698" s="94">
        <f t="shared" si="10"/>
        <v>41640</v>
      </c>
      <c r="D698" s="76" t="s">
        <v>15</v>
      </c>
      <c r="E698" s="79">
        <v>1815</v>
      </c>
      <c r="F698" s="79">
        <v>1690</v>
      </c>
      <c r="G698" s="79">
        <v>3505</v>
      </c>
    </row>
    <row r="699" spans="1:7" x14ac:dyDescent="0.2">
      <c r="A699" s="75">
        <v>2014</v>
      </c>
      <c r="B699" s="75">
        <v>2</v>
      </c>
      <c r="C699" s="94">
        <f t="shared" si="10"/>
        <v>41671</v>
      </c>
      <c r="D699" s="76" t="s">
        <v>15</v>
      </c>
      <c r="E699" s="79">
        <v>1671</v>
      </c>
      <c r="F699" s="79">
        <v>1489</v>
      </c>
      <c r="G699" s="79">
        <v>3160</v>
      </c>
    </row>
    <row r="700" spans="1:7" x14ac:dyDescent="0.2">
      <c r="A700" s="75">
        <v>2014</v>
      </c>
      <c r="B700" s="75">
        <v>3</v>
      </c>
      <c r="C700" s="94">
        <f t="shared" si="10"/>
        <v>41699</v>
      </c>
      <c r="D700" s="76" t="s">
        <v>15</v>
      </c>
      <c r="E700" s="79">
        <v>2035</v>
      </c>
      <c r="F700" s="79">
        <v>2005</v>
      </c>
      <c r="G700" s="79">
        <v>4040</v>
      </c>
    </row>
    <row r="701" spans="1:7" x14ac:dyDescent="0.2">
      <c r="A701" s="75">
        <v>2014</v>
      </c>
      <c r="B701" s="75">
        <v>4</v>
      </c>
      <c r="C701" s="94">
        <f t="shared" si="10"/>
        <v>41730</v>
      </c>
      <c r="D701" s="76" t="s">
        <v>15</v>
      </c>
      <c r="E701" s="79">
        <v>2099</v>
      </c>
      <c r="F701" s="79">
        <v>2159</v>
      </c>
      <c r="G701" s="79">
        <v>4258</v>
      </c>
    </row>
    <row r="702" spans="1:7" x14ac:dyDescent="0.2">
      <c r="A702" s="75">
        <v>2014</v>
      </c>
      <c r="B702" s="75">
        <v>5</v>
      </c>
      <c r="C702" s="94">
        <f t="shared" si="10"/>
        <v>41760</v>
      </c>
      <c r="D702" s="76" t="s">
        <v>15</v>
      </c>
      <c r="E702" s="79">
        <v>2435</v>
      </c>
      <c r="F702" s="79">
        <v>2563</v>
      </c>
      <c r="G702" s="79">
        <v>4998</v>
      </c>
    </row>
    <row r="703" spans="1:7" x14ac:dyDescent="0.2">
      <c r="A703" s="75">
        <v>2014</v>
      </c>
      <c r="B703" s="75">
        <v>6</v>
      </c>
      <c r="C703" s="94">
        <f t="shared" si="10"/>
        <v>41791</v>
      </c>
      <c r="D703" s="76" t="s">
        <v>15</v>
      </c>
      <c r="E703" s="79">
        <v>3706</v>
      </c>
      <c r="F703" s="79">
        <v>4074</v>
      </c>
      <c r="G703" s="79">
        <v>7780</v>
      </c>
    </row>
    <row r="704" spans="1:7" x14ac:dyDescent="0.2">
      <c r="A704" s="75">
        <v>2014</v>
      </c>
      <c r="B704" s="75">
        <v>7</v>
      </c>
      <c r="C704" s="94">
        <f t="shared" si="10"/>
        <v>41821</v>
      </c>
      <c r="D704" s="76" t="s">
        <v>15</v>
      </c>
      <c r="E704" s="79">
        <v>3999</v>
      </c>
      <c r="F704" s="79">
        <v>3945</v>
      </c>
      <c r="G704" s="79">
        <v>7944</v>
      </c>
    </row>
    <row r="705" spans="1:7" x14ac:dyDescent="0.2">
      <c r="A705" s="75">
        <v>2014</v>
      </c>
      <c r="B705" s="75">
        <v>8</v>
      </c>
      <c r="C705" s="94">
        <f t="shared" si="10"/>
        <v>41852</v>
      </c>
      <c r="D705" s="76" t="s">
        <v>15</v>
      </c>
      <c r="E705" s="79">
        <v>4046</v>
      </c>
      <c r="F705" s="79">
        <v>3846</v>
      </c>
      <c r="G705" s="79">
        <v>7892</v>
      </c>
    </row>
    <row r="706" spans="1:7" x14ac:dyDescent="0.2">
      <c r="A706" s="75">
        <v>2014</v>
      </c>
      <c r="B706" s="75">
        <v>9</v>
      </c>
      <c r="C706" s="94">
        <f t="shared" si="10"/>
        <v>41883</v>
      </c>
      <c r="D706" s="76" t="s">
        <v>15</v>
      </c>
      <c r="E706" s="79">
        <v>3130</v>
      </c>
      <c r="F706" s="79">
        <v>2895</v>
      </c>
      <c r="G706" s="79">
        <v>6025</v>
      </c>
    </row>
    <row r="707" spans="1:7" x14ac:dyDescent="0.2">
      <c r="A707" s="75">
        <v>2014</v>
      </c>
      <c r="B707" s="75">
        <v>10</v>
      </c>
      <c r="C707" s="94">
        <f t="shared" ref="C707:C770" si="11">DATE(A707,B707,1)</f>
        <v>41913</v>
      </c>
      <c r="D707" s="76" t="s">
        <v>15</v>
      </c>
      <c r="E707" s="79">
        <v>2702</v>
      </c>
      <c r="F707" s="79">
        <v>2480</v>
      </c>
      <c r="G707" s="79">
        <v>5182</v>
      </c>
    </row>
    <row r="708" spans="1:7" x14ac:dyDescent="0.2">
      <c r="A708" s="75">
        <v>2014</v>
      </c>
      <c r="B708" s="75">
        <v>11</v>
      </c>
      <c r="C708" s="94">
        <f t="shared" si="11"/>
        <v>41944</v>
      </c>
      <c r="D708" s="76" t="s">
        <v>15</v>
      </c>
      <c r="E708" s="79">
        <v>2166</v>
      </c>
      <c r="F708" s="79">
        <v>1930</v>
      </c>
      <c r="G708" s="79">
        <v>4096</v>
      </c>
    </row>
    <row r="709" spans="1:7" x14ac:dyDescent="0.2">
      <c r="A709" s="75">
        <v>2014</v>
      </c>
      <c r="B709" s="75">
        <v>12</v>
      </c>
      <c r="C709" s="94">
        <f t="shared" si="11"/>
        <v>41974</v>
      </c>
      <c r="D709" s="76" t="s">
        <v>15</v>
      </c>
      <c r="E709" s="79">
        <v>2497</v>
      </c>
      <c r="F709" s="79">
        <v>2257</v>
      </c>
      <c r="G709" s="79">
        <v>4754</v>
      </c>
    </row>
    <row r="710" spans="1:7" x14ac:dyDescent="0.2">
      <c r="A710" s="75">
        <v>2015</v>
      </c>
      <c r="B710" s="75">
        <v>1</v>
      </c>
      <c r="C710" s="94">
        <f t="shared" si="11"/>
        <v>42005</v>
      </c>
      <c r="D710" s="76" t="s">
        <v>15</v>
      </c>
      <c r="E710" s="79">
        <v>1889</v>
      </c>
      <c r="F710" s="79">
        <v>1814</v>
      </c>
      <c r="G710" s="79">
        <v>3703</v>
      </c>
    </row>
    <row r="711" spans="1:7" x14ac:dyDescent="0.2">
      <c r="A711" s="75">
        <v>2015</v>
      </c>
      <c r="B711" s="75">
        <v>2</v>
      </c>
      <c r="C711" s="94">
        <f t="shared" si="11"/>
        <v>42036</v>
      </c>
      <c r="D711" s="76" t="s">
        <v>15</v>
      </c>
      <c r="E711" s="79">
        <v>1802</v>
      </c>
      <c r="F711" s="79">
        <v>1748</v>
      </c>
      <c r="G711" s="79">
        <v>3550</v>
      </c>
    </row>
    <row r="712" spans="1:7" x14ac:dyDescent="0.2">
      <c r="A712" s="75">
        <v>2015</v>
      </c>
      <c r="B712" s="75">
        <v>3</v>
      </c>
      <c r="C712" s="94">
        <f t="shared" si="11"/>
        <v>42064</v>
      </c>
      <c r="D712" s="76" t="s">
        <v>15</v>
      </c>
      <c r="E712" s="79">
        <v>2183</v>
      </c>
      <c r="F712" s="79">
        <v>2141</v>
      </c>
      <c r="G712" s="79">
        <v>4324</v>
      </c>
    </row>
    <row r="713" spans="1:7" x14ac:dyDescent="0.2">
      <c r="A713" s="75">
        <v>2015</v>
      </c>
      <c r="B713" s="75">
        <v>4</v>
      </c>
      <c r="C713" s="94">
        <f t="shared" si="11"/>
        <v>42095</v>
      </c>
      <c r="D713" s="76" t="s">
        <v>15</v>
      </c>
      <c r="E713" s="79">
        <v>2053</v>
      </c>
      <c r="F713" s="79">
        <v>2071</v>
      </c>
      <c r="G713" s="79">
        <v>4124</v>
      </c>
    </row>
    <row r="714" spans="1:7" x14ac:dyDescent="0.2">
      <c r="A714" s="75">
        <v>2015</v>
      </c>
      <c r="B714" s="75">
        <v>5</v>
      </c>
      <c r="C714" s="94">
        <f t="shared" si="11"/>
        <v>42125</v>
      </c>
      <c r="D714" s="76" t="s">
        <v>15</v>
      </c>
      <c r="E714" s="79">
        <v>2697</v>
      </c>
      <c r="F714" s="79">
        <v>2770</v>
      </c>
      <c r="G714" s="79">
        <v>5467</v>
      </c>
    </row>
    <row r="715" spans="1:7" x14ac:dyDescent="0.2">
      <c r="A715" s="75">
        <v>2015</v>
      </c>
      <c r="B715" s="75">
        <v>6</v>
      </c>
      <c r="C715" s="94">
        <f t="shared" si="11"/>
        <v>42156</v>
      </c>
      <c r="D715" s="76" t="s">
        <v>15</v>
      </c>
      <c r="E715" s="79">
        <v>3681</v>
      </c>
      <c r="F715" s="79">
        <v>4062</v>
      </c>
      <c r="G715" s="79">
        <v>7743</v>
      </c>
    </row>
    <row r="716" spans="1:7" x14ac:dyDescent="0.2">
      <c r="A716" s="75">
        <v>2015</v>
      </c>
      <c r="B716" s="75">
        <v>7</v>
      </c>
      <c r="C716" s="94">
        <f t="shared" si="11"/>
        <v>42186</v>
      </c>
      <c r="D716" s="76" t="s">
        <v>15</v>
      </c>
      <c r="E716" s="79">
        <v>4240</v>
      </c>
      <c r="F716" s="79">
        <v>4181</v>
      </c>
      <c r="G716" s="79">
        <v>8421</v>
      </c>
    </row>
    <row r="717" spans="1:7" x14ac:dyDescent="0.2">
      <c r="A717" s="75">
        <v>2015</v>
      </c>
      <c r="B717" s="75">
        <v>8</v>
      </c>
      <c r="C717" s="94">
        <f t="shared" si="11"/>
        <v>42217</v>
      </c>
      <c r="D717" s="76" t="s">
        <v>15</v>
      </c>
      <c r="E717" s="79">
        <v>4203</v>
      </c>
      <c r="F717" s="79">
        <v>3950</v>
      </c>
      <c r="G717" s="79">
        <v>8153</v>
      </c>
    </row>
    <row r="718" spans="1:7" x14ac:dyDescent="0.2">
      <c r="A718" s="75">
        <v>2015</v>
      </c>
      <c r="B718" s="75">
        <v>9</v>
      </c>
      <c r="C718" s="94">
        <f t="shared" si="11"/>
        <v>42248</v>
      </c>
      <c r="D718" s="76" t="s">
        <v>15</v>
      </c>
      <c r="E718" s="79">
        <v>3075</v>
      </c>
      <c r="F718" s="79">
        <v>2980</v>
      </c>
      <c r="G718" s="79">
        <v>6055</v>
      </c>
    </row>
    <row r="719" spans="1:7" x14ac:dyDescent="0.2">
      <c r="A719" s="75">
        <v>2015</v>
      </c>
      <c r="B719" s="75">
        <v>10</v>
      </c>
      <c r="C719" s="94">
        <f t="shared" si="11"/>
        <v>42278</v>
      </c>
      <c r="D719" s="76" t="s">
        <v>15</v>
      </c>
      <c r="E719" s="78">
        <v>2622</v>
      </c>
      <c r="F719" s="78">
        <v>2351</v>
      </c>
      <c r="G719" s="78">
        <v>4973</v>
      </c>
    </row>
    <row r="720" spans="1:7" x14ac:dyDescent="0.2">
      <c r="A720" s="75">
        <v>2015</v>
      </c>
      <c r="B720" s="75">
        <v>11</v>
      </c>
      <c r="C720" s="94">
        <f t="shared" si="11"/>
        <v>42309</v>
      </c>
      <c r="D720" s="76" t="s">
        <v>15</v>
      </c>
      <c r="E720" s="78">
        <v>2307</v>
      </c>
      <c r="F720" s="78">
        <v>2068</v>
      </c>
      <c r="G720" s="78">
        <v>4375</v>
      </c>
    </row>
    <row r="721" spans="1:7" x14ac:dyDescent="0.2">
      <c r="A721" s="75">
        <v>2015</v>
      </c>
      <c r="B721" s="75">
        <v>12</v>
      </c>
      <c r="C721" s="94">
        <f t="shared" si="11"/>
        <v>42339</v>
      </c>
      <c r="D721" s="76" t="s">
        <v>15</v>
      </c>
      <c r="E721" s="78">
        <v>2347</v>
      </c>
      <c r="F721" s="78">
        <v>2243</v>
      </c>
      <c r="G721" s="78">
        <v>4590</v>
      </c>
    </row>
    <row r="722" spans="1:7" x14ac:dyDescent="0.2">
      <c r="A722" s="75">
        <v>1996</v>
      </c>
      <c r="B722" s="75">
        <v>1</v>
      </c>
      <c r="C722" s="94">
        <f t="shared" si="11"/>
        <v>35065</v>
      </c>
      <c r="D722" s="76" t="s">
        <v>16</v>
      </c>
      <c r="E722" s="78">
        <v>1447</v>
      </c>
      <c r="F722" s="78">
        <v>1333</v>
      </c>
      <c r="G722" s="78">
        <v>2780</v>
      </c>
    </row>
    <row r="723" spans="1:7" x14ac:dyDescent="0.2">
      <c r="A723" s="75">
        <v>1996</v>
      </c>
      <c r="B723" s="75">
        <v>2</v>
      </c>
      <c r="C723" s="94">
        <f t="shared" si="11"/>
        <v>35096</v>
      </c>
      <c r="D723" s="76" t="s">
        <v>16</v>
      </c>
      <c r="E723" s="78">
        <v>1408</v>
      </c>
      <c r="F723" s="78">
        <v>1403</v>
      </c>
      <c r="G723" s="78">
        <v>2811</v>
      </c>
    </row>
    <row r="724" spans="1:7" x14ac:dyDescent="0.2">
      <c r="A724" s="75">
        <v>1996</v>
      </c>
      <c r="B724" s="75">
        <v>3</v>
      </c>
      <c r="C724" s="94">
        <f t="shared" si="11"/>
        <v>35125</v>
      </c>
      <c r="D724" s="76" t="s">
        <v>16</v>
      </c>
      <c r="E724" s="78">
        <v>1519</v>
      </c>
      <c r="F724" s="78">
        <v>1382</v>
      </c>
      <c r="G724" s="78">
        <v>2901</v>
      </c>
    </row>
    <row r="725" spans="1:7" x14ac:dyDescent="0.2">
      <c r="A725" s="75">
        <v>1996</v>
      </c>
      <c r="B725" s="75">
        <v>4</v>
      </c>
      <c r="C725" s="94">
        <f t="shared" si="11"/>
        <v>35156</v>
      </c>
      <c r="D725" s="76" t="s">
        <v>16</v>
      </c>
      <c r="E725" s="78">
        <v>1446</v>
      </c>
      <c r="F725" s="78">
        <v>1361</v>
      </c>
      <c r="G725" s="78">
        <v>2807</v>
      </c>
    </row>
    <row r="726" spans="1:7" x14ac:dyDescent="0.2">
      <c r="A726" s="75">
        <v>1996</v>
      </c>
      <c r="B726" s="75">
        <v>5</v>
      </c>
      <c r="C726" s="94">
        <f t="shared" si="11"/>
        <v>35186</v>
      </c>
      <c r="D726" s="76" t="s">
        <v>16</v>
      </c>
      <c r="E726" s="78">
        <v>1789</v>
      </c>
      <c r="F726" s="78">
        <v>1317</v>
      </c>
      <c r="G726" s="78">
        <v>3106</v>
      </c>
    </row>
    <row r="727" spans="1:7" x14ac:dyDescent="0.2">
      <c r="A727" s="75">
        <v>1996</v>
      </c>
      <c r="B727" s="75">
        <v>6</v>
      </c>
      <c r="C727" s="94">
        <f t="shared" si="11"/>
        <v>35217</v>
      </c>
      <c r="D727" s="76" t="s">
        <v>16</v>
      </c>
      <c r="E727" s="78">
        <v>1838</v>
      </c>
      <c r="F727" s="78">
        <v>1765</v>
      </c>
      <c r="G727" s="78">
        <v>3603</v>
      </c>
    </row>
    <row r="728" spans="1:7" x14ac:dyDescent="0.2">
      <c r="A728" s="75">
        <v>1996</v>
      </c>
      <c r="B728" s="75">
        <v>7</v>
      </c>
      <c r="C728" s="94">
        <f t="shared" si="11"/>
        <v>35247</v>
      </c>
      <c r="D728" s="76" t="s">
        <v>16</v>
      </c>
      <c r="E728" s="78">
        <v>1656</v>
      </c>
      <c r="F728" s="78">
        <v>1587</v>
      </c>
      <c r="G728" s="78">
        <v>3243</v>
      </c>
    </row>
    <row r="729" spans="1:7" x14ac:dyDescent="0.2">
      <c r="A729" s="75">
        <v>1996</v>
      </c>
      <c r="B729" s="75">
        <v>8</v>
      </c>
      <c r="C729" s="94">
        <f t="shared" si="11"/>
        <v>35278</v>
      </c>
      <c r="D729" s="76" t="s">
        <v>16</v>
      </c>
      <c r="E729" s="78">
        <v>1947</v>
      </c>
      <c r="F729" s="78">
        <v>1738</v>
      </c>
      <c r="G729" s="78">
        <v>3685</v>
      </c>
    </row>
    <row r="730" spans="1:7" x14ac:dyDescent="0.2">
      <c r="A730" s="75">
        <v>1996</v>
      </c>
      <c r="B730" s="75">
        <v>9</v>
      </c>
      <c r="C730" s="94">
        <f t="shared" si="11"/>
        <v>35309</v>
      </c>
      <c r="D730" s="76" t="s">
        <v>16</v>
      </c>
      <c r="E730" s="78">
        <v>1532</v>
      </c>
      <c r="F730" s="78">
        <v>1474</v>
      </c>
      <c r="G730" s="78">
        <v>3006</v>
      </c>
    </row>
    <row r="731" spans="1:7" x14ac:dyDescent="0.2">
      <c r="A731" s="75">
        <v>1996</v>
      </c>
      <c r="B731" s="75">
        <v>10</v>
      </c>
      <c r="C731" s="94">
        <f t="shared" si="11"/>
        <v>35339</v>
      </c>
      <c r="D731" s="76" t="s">
        <v>16</v>
      </c>
      <c r="E731" s="78">
        <v>1418</v>
      </c>
      <c r="F731" s="78">
        <v>1374</v>
      </c>
      <c r="G731" s="78">
        <v>2792</v>
      </c>
    </row>
    <row r="732" spans="1:7" x14ac:dyDescent="0.2">
      <c r="A732" s="75">
        <v>1996</v>
      </c>
      <c r="B732" s="75">
        <v>11</v>
      </c>
      <c r="C732" s="94">
        <f t="shared" si="11"/>
        <v>35370</v>
      </c>
      <c r="D732" s="76" t="s">
        <v>16</v>
      </c>
      <c r="E732" s="78">
        <v>1267</v>
      </c>
      <c r="F732" s="78">
        <v>1159</v>
      </c>
      <c r="G732" s="78">
        <v>2426</v>
      </c>
    </row>
    <row r="733" spans="1:7" x14ac:dyDescent="0.2">
      <c r="A733" s="75">
        <v>1996</v>
      </c>
      <c r="B733" s="75">
        <v>12</v>
      </c>
      <c r="C733" s="94">
        <f t="shared" si="11"/>
        <v>35400</v>
      </c>
      <c r="D733" s="76" t="s">
        <v>16</v>
      </c>
      <c r="E733" s="78">
        <v>1128</v>
      </c>
      <c r="F733" s="78">
        <v>1038</v>
      </c>
      <c r="G733" s="78">
        <v>2166</v>
      </c>
    </row>
    <row r="734" spans="1:7" x14ac:dyDescent="0.2">
      <c r="A734" s="75">
        <v>1997</v>
      </c>
      <c r="B734" s="75">
        <v>1</v>
      </c>
      <c r="C734" s="94">
        <f t="shared" si="11"/>
        <v>35431</v>
      </c>
      <c r="D734" s="76" t="s">
        <v>16</v>
      </c>
      <c r="E734" s="78">
        <v>1071</v>
      </c>
      <c r="F734" s="78">
        <v>998</v>
      </c>
      <c r="G734" s="78">
        <v>2069</v>
      </c>
    </row>
    <row r="735" spans="1:7" x14ac:dyDescent="0.2">
      <c r="A735" s="75">
        <v>1997</v>
      </c>
      <c r="B735" s="75">
        <v>2</v>
      </c>
      <c r="C735" s="94">
        <f t="shared" si="11"/>
        <v>35462</v>
      </c>
      <c r="D735" s="76" t="s">
        <v>16</v>
      </c>
      <c r="E735" s="78">
        <v>1131</v>
      </c>
      <c r="F735" s="78">
        <v>1037</v>
      </c>
      <c r="G735" s="78">
        <v>2168</v>
      </c>
    </row>
    <row r="736" spans="1:7" x14ac:dyDescent="0.2">
      <c r="A736" s="75">
        <v>1997</v>
      </c>
      <c r="B736" s="75">
        <v>3</v>
      </c>
      <c r="C736" s="94">
        <f t="shared" si="11"/>
        <v>35490</v>
      </c>
      <c r="D736" s="76" t="s">
        <v>16</v>
      </c>
      <c r="E736" s="78">
        <v>1116</v>
      </c>
      <c r="F736" s="78">
        <v>1080</v>
      </c>
      <c r="G736" s="78">
        <v>2196</v>
      </c>
    </row>
    <row r="737" spans="1:7" x14ac:dyDescent="0.2">
      <c r="A737" s="75">
        <v>1997</v>
      </c>
      <c r="B737" s="75">
        <v>4</v>
      </c>
      <c r="C737" s="94">
        <f t="shared" si="11"/>
        <v>35521</v>
      </c>
      <c r="D737" s="76" t="s">
        <v>16</v>
      </c>
      <c r="E737" s="78">
        <v>1163</v>
      </c>
      <c r="F737" s="78">
        <v>1106</v>
      </c>
      <c r="G737" s="78">
        <v>2269</v>
      </c>
    </row>
    <row r="738" spans="1:7" x14ac:dyDescent="0.2">
      <c r="A738" s="75">
        <v>1997</v>
      </c>
      <c r="B738" s="75">
        <v>5</v>
      </c>
      <c r="C738" s="94">
        <f t="shared" si="11"/>
        <v>35551</v>
      </c>
      <c r="D738" s="76" t="s">
        <v>16</v>
      </c>
      <c r="E738" s="78">
        <v>1120</v>
      </c>
      <c r="F738" s="78">
        <v>1229</v>
      </c>
      <c r="G738" s="78">
        <v>2349</v>
      </c>
    </row>
    <row r="739" spans="1:7" x14ac:dyDescent="0.2">
      <c r="A739" s="75">
        <v>1997</v>
      </c>
      <c r="B739" s="75">
        <v>6</v>
      </c>
      <c r="C739" s="94">
        <f t="shared" si="11"/>
        <v>35582</v>
      </c>
      <c r="D739" s="76" t="s">
        <v>16</v>
      </c>
      <c r="E739" s="78">
        <v>1222</v>
      </c>
      <c r="F739" s="78">
        <v>1099</v>
      </c>
      <c r="G739" s="78">
        <v>2321</v>
      </c>
    </row>
    <row r="740" spans="1:7" x14ac:dyDescent="0.2">
      <c r="A740" s="75">
        <v>1997</v>
      </c>
      <c r="B740" s="75">
        <v>7</v>
      </c>
      <c r="C740" s="94">
        <f t="shared" si="11"/>
        <v>35612</v>
      </c>
      <c r="D740" s="76" t="s">
        <v>16</v>
      </c>
      <c r="E740" s="78">
        <v>1373</v>
      </c>
      <c r="F740" s="78">
        <v>1268</v>
      </c>
      <c r="G740" s="78">
        <v>2641</v>
      </c>
    </row>
    <row r="741" spans="1:7" x14ac:dyDescent="0.2">
      <c r="A741" s="75">
        <v>1997</v>
      </c>
      <c r="B741" s="75">
        <v>8</v>
      </c>
      <c r="C741" s="94">
        <f t="shared" si="11"/>
        <v>35643</v>
      </c>
      <c r="D741" s="76" t="s">
        <v>16</v>
      </c>
      <c r="E741" s="78">
        <v>1248</v>
      </c>
      <c r="F741" s="78">
        <v>1341</v>
      </c>
      <c r="G741" s="78">
        <v>2589</v>
      </c>
    </row>
    <row r="742" spans="1:7" x14ac:dyDescent="0.2">
      <c r="A742" s="75">
        <v>1997</v>
      </c>
      <c r="B742" s="75">
        <v>9</v>
      </c>
      <c r="C742" s="94">
        <f t="shared" si="11"/>
        <v>35674</v>
      </c>
      <c r="D742" s="76" t="s">
        <v>16</v>
      </c>
      <c r="E742" s="78">
        <v>1363</v>
      </c>
      <c r="F742" s="78">
        <v>1345</v>
      </c>
      <c r="G742" s="78">
        <v>2708</v>
      </c>
    </row>
    <row r="743" spans="1:7" x14ac:dyDescent="0.2">
      <c r="A743" s="75">
        <v>1997</v>
      </c>
      <c r="B743" s="75">
        <v>10</v>
      </c>
      <c r="C743" s="94">
        <f t="shared" si="11"/>
        <v>35704</v>
      </c>
      <c r="D743" s="76" t="s">
        <v>16</v>
      </c>
      <c r="E743" s="78">
        <v>1560</v>
      </c>
      <c r="F743" s="78">
        <v>1377</v>
      </c>
      <c r="G743" s="78">
        <v>2937</v>
      </c>
    </row>
    <row r="744" spans="1:7" x14ac:dyDescent="0.2">
      <c r="A744" s="75">
        <v>1997</v>
      </c>
      <c r="B744" s="75">
        <v>11</v>
      </c>
      <c r="C744" s="94">
        <f t="shared" si="11"/>
        <v>35735</v>
      </c>
      <c r="D744" s="76" t="s">
        <v>16</v>
      </c>
      <c r="E744" s="78">
        <v>1451</v>
      </c>
      <c r="F744" s="78">
        <v>1266</v>
      </c>
      <c r="G744" s="78">
        <v>2717</v>
      </c>
    </row>
    <row r="745" spans="1:7" x14ac:dyDescent="0.2">
      <c r="A745" s="75">
        <v>1997</v>
      </c>
      <c r="B745" s="75">
        <v>12</v>
      </c>
      <c r="C745" s="94">
        <f t="shared" si="11"/>
        <v>35765</v>
      </c>
      <c r="D745" s="76" t="s">
        <v>16</v>
      </c>
      <c r="E745" s="78">
        <v>1210</v>
      </c>
      <c r="F745" s="78">
        <v>1228</v>
      </c>
      <c r="G745" s="78">
        <v>2438</v>
      </c>
    </row>
    <row r="746" spans="1:7" x14ac:dyDescent="0.2">
      <c r="A746" s="75">
        <v>1998</v>
      </c>
      <c r="B746" s="75">
        <v>1</v>
      </c>
      <c r="C746" s="94">
        <f t="shared" si="11"/>
        <v>35796</v>
      </c>
      <c r="D746" s="76" t="s">
        <v>16</v>
      </c>
      <c r="E746" s="78">
        <v>1119</v>
      </c>
      <c r="F746" s="78">
        <v>969</v>
      </c>
      <c r="G746" s="78">
        <v>2088</v>
      </c>
    </row>
    <row r="747" spans="1:7" x14ac:dyDescent="0.2">
      <c r="A747" s="75">
        <v>1998</v>
      </c>
      <c r="B747" s="75">
        <v>2</v>
      </c>
      <c r="C747" s="94">
        <f t="shared" si="11"/>
        <v>35827</v>
      </c>
      <c r="D747" s="76" t="s">
        <v>16</v>
      </c>
      <c r="E747" s="78">
        <v>953</v>
      </c>
      <c r="F747" s="78">
        <v>979</v>
      </c>
      <c r="G747" s="78">
        <v>1932</v>
      </c>
    </row>
    <row r="748" spans="1:7" x14ac:dyDescent="0.2">
      <c r="A748" s="75">
        <v>1998</v>
      </c>
      <c r="B748" s="75">
        <v>3</v>
      </c>
      <c r="C748" s="94">
        <f t="shared" si="11"/>
        <v>35855</v>
      </c>
      <c r="D748" s="76" t="s">
        <v>16</v>
      </c>
      <c r="E748" s="78">
        <v>1116</v>
      </c>
      <c r="F748" s="78">
        <v>680</v>
      </c>
      <c r="G748" s="78">
        <v>1796</v>
      </c>
    </row>
    <row r="749" spans="1:7" x14ac:dyDescent="0.2">
      <c r="A749" s="75">
        <v>1998</v>
      </c>
      <c r="B749" s="75">
        <v>4</v>
      </c>
      <c r="C749" s="94">
        <f t="shared" si="11"/>
        <v>35886</v>
      </c>
      <c r="D749" s="76" t="s">
        <v>16</v>
      </c>
      <c r="E749" s="78">
        <v>1221</v>
      </c>
      <c r="F749" s="78">
        <v>1194</v>
      </c>
      <c r="G749" s="78">
        <v>2415</v>
      </c>
    </row>
    <row r="750" spans="1:7" x14ac:dyDescent="0.2">
      <c r="A750" s="75">
        <v>1998</v>
      </c>
      <c r="B750" s="75">
        <v>5</v>
      </c>
      <c r="C750" s="94">
        <f t="shared" si="11"/>
        <v>35916</v>
      </c>
      <c r="D750" s="76" t="s">
        <v>16</v>
      </c>
      <c r="E750" s="78">
        <v>1221</v>
      </c>
      <c r="F750" s="78">
        <v>1064</v>
      </c>
      <c r="G750" s="78">
        <v>2285</v>
      </c>
    </row>
    <row r="751" spans="1:7" x14ac:dyDescent="0.2">
      <c r="A751" s="75">
        <v>1998</v>
      </c>
      <c r="B751" s="75">
        <v>6</v>
      </c>
      <c r="C751" s="94">
        <f t="shared" si="11"/>
        <v>35947</v>
      </c>
      <c r="D751" s="76" t="s">
        <v>16</v>
      </c>
      <c r="E751" s="78">
        <v>996</v>
      </c>
      <c r="F751" s="78">
        <v>949</v>
      </c>
      <c r="G751" s="78">
        <v>1945</v>
      </c>
    </row>
    <row r="752" spans="1:7" x14ac:dyDescent="0.2">
      <c r="A752" s="75">
        <v>1998</v>
      </c>
      <c r="B752" s="75">
        <v>7</v>
      </c>
      <c r="C752" s="94">
        <f t="shared" si="11"/>
        <v>35977</v>
      </c>
      <c r="D752" s="76" t="s">
        <v>16</v>
      </c>
      <c r="E752" s="78">
        <v>758</v>
      </c>
      <c r="F752" s="78">
        <v>706</v>
      </c>
      <c r="G752" s="78">
        <v>1464</v>
      </c>
    </row>
    <row r="753" spans="1:7" x14ac:dyDescent="0.2">
      <c r="A753" s="75">
        <v>1998</v>
      </c>
      <c r="B753" s="75">
        <v>8</v>
      </c>
      <c r="C753" s="94">
        <f t="shared" si="11"/>
        <v>36008</v>
      </c>
      <c r="D753" s="76" t="s">
        <v>16</v>
      </c>
      <c r="E753" s="78">
        <v>933</v>
      </c>
      <c r="F753" s="78">
        <v>964</v>
      </c>
      <c r="G753" s="78">
        <v>1897</v>
      </c>
    </row>
    <row r="754" spans="1:7" x14ac:dyDescent="0.2">
      <c r="A754" s="75">
        <v>1998</v>
      </c>
      <c r="B754" s="75">
        <v>9</v>
      </c>
      <c r="C754" s="94">
        <f t="shared" si="11"/>
        <v>36039</v>
      </c>
      <c r="D754" s="76" t="s">
        <v>16</v>
      </c>
      <c r="E754" s="78">
        <v>1059</v>
      </c>
      <c r="F754" s="78">
        <v>1130</v>
      </c>
      <c r="G754" s="78">
        <v>2189</v>
      </c>
    </row>
    <row r="755" spans="1:7" x14ac:dyDescent="0.2">
      <c r="A755" s="75">
        <v>1998</v>
      </c>
      <c r="B755" s="75">
        <v>10</v>
      </c>
      <c r="C755" s="94">
        <f t="shared" si="11"/>
        <v>36069</v>
      </c>
      <c r="D755" s="76" t="s">
        <v>16</v>
      </c>
      <c r="E755" s="78">
        <v>1159</v>
      </c>
      <c r="F755" s="78">
        <v>1120</v>
      </c>
      <c r="G755" s="78">
        <v>2279</v>
      </c>
    </row>
    <row r="756" spans="1:7" x14ac:dyDescent="0.2">
      <c r="A756" s="75">
        <v>1998</v>
      </c>
      <c r="B756" s="75">
        <v>11</v>
      </c>
      <c r="C756" s="94">
        <f t="shared" si="11"/>
        <v>36100</v>
      </c>
      <c r="D756" s="76" t="s">
        <v>16</v>
      </c>
      <c r="E756" s="78">
        <v>1205</v>
      </c>
      <c r="F756" s="78">
        <v>1176</v>
      </c>
      <c r="G756" s="78">
        <v>2381</v>
      </c>
    </row>
    <row r="757" spans="1:7" x14ac:dyDescent="0.2">
      <c r="A757" s="75">
        <v>1998</v>
      </c>
      <c r="B757" s="75">
        <v>12</v>
      </c>
      <c r="C757" s="94">
        <f t="shared" si="11"/>
        <v>36130</v>
      </c>
      <c r="D757" s="76" t="s">
        <v>16</v>
      </c>
      <c r="E757" s="78">
        <v>1237</v>
      </c>
      <c r="F757" s="78">
        <v>1236</v>
      </c>
      <c r="G757" s="78">
        <v>2473</v>
      </c>
    </row>
    <row r="758" spans="1:7" x14ac:dyDescent="0.2">
      <c r="A758" s="75">
        <v>1999</v>
      </c>
      <c r="B758" s="75">
        <v>1</v>
      </c>
      <c r="C758" s="94">
        <f t="shared" si="11"/>
        <v>36161</v>
      </c>
      <c r="D758" s="76" t="s">
        <v>16</v>
      </c>
      <c r="E758" s="78">
        <v>1092</v>
      </c>
      <c r="F758" s="78">
        <v>1019</v>
      </c>
      <c r="G758" s="78">
        <v>2111</v>
      </c>
    </row>
    <row r="759" spans="1:7" x14ac:dyDescent="0.2">
      <c r="A759" s="75">
        <v>1999</v>
      </c>
      <c r="B759" s="75">
        <v>2</v>
      </c>
      <c r="C759" s="94">
        <f t="shared" si="11"/>
        <v>36192</v>
      </c>
      <c r="D759" s="76" t="s">
        <v>16</v>
      </c>
      <c r="E759" s="78">
        <v>1037</v>
      </c>
      <c r="F759" s="78">
        <v>1028</v>
      </c>
      <c r="G759" s="78">
        <v>2065</v>
      </c>
    </row>
    <row r="760" spans="1:7" x14ac:dyDescent="0.2">
      <c r="A760" s="75">
        <v>1999</v>
      </c>
      <c r="B760" s="75">
        <v>3</v>
      </c>
      <c r="C760" s="94">
        <f t="shared" si="11"/>
        <v>36220</v>
      </c>
      <c r="D760" s="76" t="s">
        <v>16</v>
      </c>
      <c r="E760" s="78">
        <v>1074</v>
      </c>
      <c r="F760" s="78">
        <v>1095</v>
      </c>
      <c r="G760" s="78">
        <v>2169</v>
      </c>
    </row>
    <row r="761" spans="1:7" x14ac:dyDescent="0.2">
      <c r="A761" s="75">
        <v>1999</v>
      </c>
      <c r="B761" s="75">
        <v>4</v>
      </c>
      <c r="C761" s="94">
        <f t="shared" si="11"/>
        <v>36251</v>
      </c>
      <c r="D761" s="76" t="s">
        <v>16</v>
      </c>
      <c r="E761" s="78">
        <v>1020</v>
      </c>
      <c r="F761" s="78">
        <v>980</v>
      </c>
      <c r="G761" s="78">
        <v>2000</v>
      </c>
    </row>
    <row r="762" spans="1:7" x14ac:dyDescent="0.2">
      <c r="A762" s="75">
        <v>1999</v>
      </c>
      <c r="B762" s="75">
        <v>5</v>
      </c>
      <c r="C762" s="94">
        <f t="shared" si="11"/>
        <v>36281</v>
      </c>
      <c r="D762" s="76" t="s">
        <v>16</v>
      </c>
      <c r="E762" s="78">
        <v>1267</v>
      </c>
      <c r="F762" s="78">
        <v>1330</v>
      </c>
      <c r="G762" s="78">
        <v>2597</v>
      </c>
    </row>
    <row r="763" spans="1:7" x14ac:dyDescent="0.2">
      <c r="A763" s="75">
        <v>1999</v>
      </c>
      <c r="B763" s="75">
        <v>6</v>
      </c>
      <c r="C763" s="94">
        <f t="shared" si="11"/>
        <v>36312</v>
      </c>
      <c r="D763" s="76" t="s">
        <v>16</v>
      </c>
      <c r="E763" s="78">
        <v>1439</v>
      </c>
      <c r="F763" s="78">
        <v>1468</v>
      </c>
      <c r="G763" s="78">
        <v>2907</v>
      </c>
    </row>
    <row r="764" spans="1:7" x14ac:dyDescent="0.2">
      <c r="A764" s="75">
        <v>1999</v>
      </c>
      <c r="B764" s="75">
        <v>7</v>
      </c>
      <c r="C764" s="94">
        <f t="shared" si="11"/>
        <v>36342</v>
      </c>
      <c r="D764" s="76" t="s">
        <v>16</v>
      </c>
      <c r="E764" s="78">
        <v>1704</v>
      </c>
      <c r="F764" s="78">
        <v>1648</v>
      </c>
      <c r="G764" s="78">
        <v>3352</v>
      </c>
    </row>
    <row r="765" spans="1:7" x14ac:dyDescent="0.2">
      <c r="A765" s="75">
        <v>1999</v>
      </c>
      <c r="B765" s="75">
        <v>8</v>
      </c>
      <c r="C765" s="94">
        <f t="shared" si="11"/>
        <v>36373</v>
      </c>
      <c r="D765" s="76" t="s">
        <v>16</v>
      </c>
      <c r="E765" s="78">
        <v>1551</v>
      </c>
      <c r="F765" s="78">
        <v>1570</v>
      </c>
      <c r="G765" s="78">
        <v>3121</v>
      </c>
    </row>
    <row r="766" spans="1:7" x14ac:dyDescent="0.2">
      <c r="A766" s="75">
        <v>1999</v>
      </c>
      <c r="B766" s="75">
        <v>9</v>
      </c>
      <c r="C766" s="94">
        <f t="shared" si="11"/>
        <v>36404</v>
      </c>
      <c r="D766" s="76" t="s">
        <v>16</v>
      </c>
      <c r="E766" s="78">
        <v>1321</v>
      </c>
      <c r="F766" s="78">
        <v>1314</v>
      </c>
      <c r="G766" s="78">
        <v>2635</v>
      </c>
    </row>
    <row r="767" spans="1:7" x14ac:dyDescent="0.2">
      <c r="A767" s="75">
        <v>1999</v>
      </c>
      <c r="B767" s="75">
        <v>10</v>
      </c>
      <c r="C767" s="94">
        <f t="shared" si="11"/>
        <v>36434</v>
      </c>
      <c r="D767" s="76" t="s">
        <v>16</v>
      </c>
      <c r="E767" s="78">
        <v>1644</v>
      </c>
      <c r="F767" s="78">
        <v>1589</v>
      </c>
      <c r="G767" s="78">
        <v>3233</v>
      </c>
    </row>
    <row r="768" spans="1:7" x14ac:dyDescent="0.2">
      <c r="A768" s="75">
        <v>1999</v>
      </c>
      <c r="B768" s="75">
        <v>11</v>
      </c>
      <c r="C768" s="94">
        <f t="shared" si="11"/>
        <v>36465</v>
      </c>
      <c r="D768" s="76" t="s">
        <v>16</v>
      </c>
      <c r="E768" s="78">
        <v>1415</v>
      </c>
      <c r="F768" s="78">
        <v>1353</v>
      </c>
      <c r="G768" s="78">
        <v>2768</v>
      </c>
    </row>
    <row r="769" spans="1:7" x14ac:dyDescent="0.2">
      <c r="A769" s="75">
        <v>1999</v>
      </c>
      <c r="B769" s="75">
        <v>12</v>
      </c>
      <c r="C769" s="94">
        <f t="shared" si="11"/>
        <v>36495</v>
      </c>
      <c r="D769" s="76" t="s">
        <v>16</v>
      </c>
      <c r="E769" s="78">
        <v>1182</v>
      </c>
      <c r="F769" s="78">
        <v>1240</v>
      </c>
      <c r="G769" s="78">
        <v>2422</v>
      </c>
    </row>
    <row r="770" spans="1:7" x14ac:dyDescent="0.2">
      <c r="A770" s="75">
        <v>2000</v>
      </c>
      <c r="B770" s="75">
        <v>1</v>
      </c>
      <c r="C770" s="94">
        <f t="shared" si="11"/>
        <v>36526</v>
      </c>
      <c r="D770" s="76" t="s">
        <v>16</v>
      </c>
      <c r="E770" s="78">
        <v>1257</v>
      </c>
      <c r="F770" s="78">
        <v>1212</v>
      </c>
      <c r="G770" s="78">
        <v>2469</v>
      </c>
    </row>
    <row r="771" spans="1:7" x14ac:dyDescent="0.2">
      <c r="A771" s="75">
        <v>2000</v>
      </c>
      <c r="B771" s="75">
        <v>2</v>
      </c>
      <c r="C771" s="94">
        <f t="shared" ref="C771:C834" si="12">DATE(A771,B771,1)</f>
        <v>36557</v>
      </c>
      <c r="D771" s="76" t="s">
        <v>16</v>
      </c>
      <c r="E771" s="78">
        <v>1217</v>
      </c>
      <c r="F771" s="78">
        <v>1210</v>
      </c>
      <c r="G771" s="78">
        <v>2427</v>
      </c>
    </row>
    <row r="772" spans="1:7" x14ac:dyDescent="0.2">
      <c r="A772" s="75">
        <v>2000</v>
      </c>
      <c r="B772" s="75">
        <v>3</v>
      </c>
      <c r="C772" s="94">
        <f t="shared" si="12"/>
        <v>36586</v>
      </c>
      <c r="D772" s="76" t="s">
        <v>16</v>
      </c>
      <c r="E772" s="78">
        <v>1356</v>
      </c>
      <c r="F772" s="78">
        <v>1336</v>
      </c>
      <c r="G772" s="78">
        <v>2692</v>
      </c>
    </row>
    <row r="773" spans="1:7" x14ac:dyDescent="0.2">
      <c r="A773" s="75">
        <v>2000</v>
      </c>
      <c r="B773" s="75">
        <v>4</v>
      </c>
      <c r="C773" s="94">
        <f t="shared" si="12"/>
        <v>36617</v>
      </c>
      <c r="D773" s="76" t="s">
        <v>16</v>
      </c>
      <c r="E773" s="78">
        <v>1267</v>
      </c>
      <c r="F773" s="78">
        <v>1280</v>
      </c>
      <c r="G773" s="78">
        <v>2547</v>
      </c>
    </row>
    <row r="774" spans="1:7" x14ac:dyDescent="0.2">
      <c r="A774" s="75">
        <v>2000</v>
      </c>
      <c r="B774" s="75">
        <v>5</v>
      </c>
      <c r="C774" s="94">
        <f t="shared" si="12"/>
        <v>36647</v>
      </c>
      <c r="D774" s="76" t="s">
        <v>16</v>
      </c>
      <c r="E774" s="78">
        <v>1359</v>
      </c>
      <c r="F774" s="78">
        <v>1423</v>
      </c>
      <c r="G774" s="78">
        <v>2782</v>
      </c>
    </row>
    <row r="775" spans="1:7" x14ac:dyDescent="0.2">
      <c r="A775" s="75">
        <v>2000</v>
      </c>
      <c r="B775" s="75">
        <v>6</v>
      </c>
      <c r="C775" s="94">
        <f t="shared" si="12"/>
        <v>36678</v>
      </c>
      <c r="D775" s="76" t="s">
        <v>16</v>
      </c>
      <c r="E775" s="78">
        <v>1451</v>
      </c>
      <c r="F775" s="78">
        <v>1558</v>
      </c>
      <c r="G775" s="78">
        <v>3009</v>
      </c>
    </row>
    <row r="776" spans="1:7" x14ac:dyDescent="0.2">
      <c r="A776" s="75">
        <v>2000</v>
      </c>
      <c r="B776" s="75">
        <v>7</v>
      </c>
      <c r="C776" s="94">
        <f t="shared" si="12"/>
        <v>36708</v>
      </c>
      <c r="D776" s="76" t="s">
        <v>16</v>
      </c>
      <c r="E776" s="78">
        <v>1579</v>
      </c>
      <c r="F776" s="78">
        <v>1561</v>
      </c>
      <c r="G776" s="78">
        <v>3140</v>
      </c>
    </row>
    <row r="777" spans="1:7" x14ac:dyDescent="0.2">
      <c r="A777" s="75">
        <v>2000</v>
      </c>
      <c r="B777" s="75">
        <v>8</v>
      </c>
      <c r="C777" s="94">
        <f t="shared" si="12"/>
        <v>36739</v>
      </c>
      <c r="D777" s="76" t="s">
        <v>16</v>
      </c>
      <c r="E777" s="78">
        <v>1448</v>
      </c>
      <c r="F777" s="78">
        <v>1430</v>
      </c>
      <c r="G777" s="78">
        <v>2878</v>
      </c>
    </row>
    <row r="778" spans="1:7" x14ac:dyDescent="0.2">
      <c r="A778" s="75">
        <v>2000</v>
      </c>
      <c r="B778" s="75">
        <v>9</v>
      </c>
      <c r="C778" s="94">
        <f t="shared" si="12"/>
        <v>36770</v>
      </c>
      <c r="D778" s="76" t="s">
        <v>16</v>
      </c>
      <c r="E778" s="78">
        <v>1253</v>
      </c>
      <c r="F778" s="78">
        <v>1324</v>
      </c>
      <c r="G778" s="78">
        <v>2577</v>
      </c>
    </row>
    <row r="779" spans="1:7" x14ac:dyDescent="0.2">
      <c r="A779" s="75">
        <v>2000</v>
      </c>
      <c r="B779" s="75">
        <v>10</v>
      </c>
      <c r="C779" s="94">
        <f t="shared" si="12"/>
        <v>36800</v>
      </c>
      <c r="D779" s="76" t="s">
        <v>16</v>
      </c>
      <c r="E779" s="78">
        <v>1918</v>
      </c>
      <c r="F779" s="78">
        <v>1881</v>
      </c>
      <c r="G779" s="78">
        <v>3799</v>
      </c>
    </row>
    <row r="780" spans="1:7" x14ac:dyDescent="0.2">
      <c r="A780" s="75">
        <v>2000</v>
      </c>
      <c r="B780" s="75">
        <v>11</v>
      </c>
      <c r="C780" s="94">
        <f t="shared" si="12"/>
        <v>36831</v>
      </c>
      <c r="D780" s="76" t="s">
        <v>16</v>
      </c>
      <c r="E780" s="78">
        <v>1629</v>
      </c>
      <c r="F780" s="78">
        <v>1537</v>
      </c>
      <c r="G780" s="78">
        <v>3166</v>
      </c>
    </row>
    <row r="781" spans="1:7" x14ac:dyDescent="0.2">
      <c r="A781" s="75">
        <v>2000</v>
      </c>
      <c r="B781" s="75">
        <v>12</v>
      </c>
      <c r="C781" s="94">
        <f t="shared" si="12"/>
        <v>36861</v>
      </c>
      <c r="D781" s="76" t="s">
        <v>16</v>
      </c>
      <c r="E781" s="78">
        <v>1362</v>
      </c>
      <c r="F781" s="78">
        <v>1353</v>
      </c>
      <c r="G781" s="78">
        <v>2715</v>
      </c>
    </row>
    <row r="782" spans="1:7" x14ac:dyDescent="0.2">
      <c r="A782" s="75">
        <v>2001</v>
      </c>
      <c r="B782" s="75">
        <v>1</v>
      </c>
      <c r="C782" s="94">
        <f t="shared" si="12"/>
        <v>36892</v>
      </c>
      <c r="D782" s="76" t="s">
        <v>16</v>
      </c>
      <c r="E782" s="78">
        <v>1227</v>
      </c>
      <c r="F782" s="78">
        <v>1153</v>
      </c>
      <c r="G782" s="78">
        <v>2380</v>
      </c>
    </row>
    <row r="783" spans="1:7" x14ac:dyDescent="0.2">
      <c r="A783" s="75">
        <v>2001</v>
      </c>
      <c r="B783" s="75">
        <v>2</v>
      </c>
      <c r="C783" s="94">
        <f t="shared" si="12"/>
        <v>36923</v>
      </c>
      <c r="D783" s="76" t="s">
        <v>16</v>
      </c>
      <c r="E783" s="78">
        <v>997</v>
      </c>
      <c r="F783" s="78">
        <v>1032</v>
      </c>
      <c r="G783" s="78">
        <v>2029</v>
      </c>
    </row>
    <row r="784" spans="1:7" x14ac:dyDescent="0.2">
      <c r="A784" s="75">
        <v>2001</v>
      </c>
      <c r="B784" s="75">
        <v>3</v>
      </c>
      <c r="C784" s="94">
        <f t="shared" si="12"/>
        <v>36951</v>
      </c>
      <c r="D784" s="76" t="s">
        <v>16</v>
      </c>
      <c r="E784" s="78">
        <v>1423</v>
      </c>
      <c r="F784" s="78">
        <v>1330</v>
      </c>
      <c r="G784" s="78">
        <v>2753</v>
      </c>
    </row>
    <row r="785" spans="1:7" x14ac:dyDescent="0.2">
      <c r="A785" s="75">
        <v>2001</v>
      </c>
      <c r="B785" s="75">
        <v>4</v>
      </c>
      <c r="C785" s="94">
        <f t="shared" si="12"/>
        <v>36982</v>
      </c>
      <c r="D785" s="76" t="s">
        <v>16</v>
      </c>
      <c r="E785" s="78">
        <v>1150</v>
      </c>
      <c r="F785" s="78">
        <v>1257</v>
      </c>
      <c r="G785" s="78">
        <v>2407</v>
      </c>
    </row>
    <row r="786" spans="1:7" x14ac:dyDescent="0.2">
      <c r="A786" s="75">
        <v>2001</v>
      </c>
      <c r="B786" s="75">
        <v>5</v>
      </c>
      <c r="C786" s="94">
        <f t="shared" si="12"/>
        <v>37012</v>
      </c>
      <c r="D786" s="76" t="s">
        <v>16</v>
      </c>
      <c r="E786" s="79">
        <v>1492</v>
      </c>
      <c r="F786" s="79">
        <v>1548</v>
      </c>
      <c r="G786" s="79">
        <v>3040</v>
      </c>
    </row>
    <row r="787" spans="1:7" x14ac:dyDescent="0.2">
      <c r="A787" s="75">
        <v>2001</v>
      </c>
      <c r="B787" s="75">
        <v>6</v>
      </c>
      <c r="C787" s="94">
        <f t="shared" si="12"/>
        <v>37043</v>
      </c>
      <c r="D787" s="76" t="s">
        <v>16</v>
      </c>
      <c r="E787" s="79">
        <v>1432</v>
      </c>
      <c r="F787" s="79">
        <v>1442</v>
      </c>
      <c r="G787" s="79">
        <v>2874</v>
      </c>
    </row>
    <row r="788" spans="1:7" x14ac:dyDescent="0.2">
      <c r="A788" s="75">
        <v>2001</v>
      </c>
      <c r="B788" s="75">
        <v>7</v>
      </c>
      <c r="C788" s="94">
        <f t="shared" si="12"/>
        <v>37073</v>
      </c>
      <c r="D788" s="76" t="s">
        <v>16</v>
      </c>
      <c r="E788" s="79">
        <v>1207</v>
      </c>
      <c r="F788" s="79">
        <v>1125</v>
      </c>
      <c r="G788" s="79">
        <v>2332</v>
      </c>
    </row>
    <row r="789" spans="1:7" x14ac:dyDescent="0.2">
      <c r="A789" s="75">
        <v>2001</v>
      </c>
      <c r="B789" s="75">
        <v>8</v>
      </c>
      <c r="C789" s="94">
        <f t="shared" si="12"/>
        <v>37104</v>
      </c>
      <c r="D789" s="76" t="s">
        <v>16</v>
      </c>
      <c r="E789" s="79">
        <v>1348</v>
      </c>
      <c r="F789" s="79">
        <v>1344</v>
      </c>
      <c r="G789" s="79">
        <v>2692</v>
      </c>
    </row>
    <row r="790" spans="1:7" x14ac:dyDescent="0.2">
      <c r="A790" s="75">
        <v>2001</v>
      </c>
      <c r="B790" s="75">
        <v>9</v>
      </c>
      <c r="C790" s="94">
        <f t="shared" si="12"/>
        <v>37135</v>
      </c>
      <c r="D790" s="76" t="s">
        <v>16</v>
      </c>
      <c r="E790" s="79">
        <v>668</v>
      </c>
      <c r="F790" s="79">
        <v>672</v>
      </c>
      <c r="G790" s="79">
        <v>1340</v>
      </c>
    </row>
    <row r="791" spans="1:7" x14ac:dyDescent="0.2">
      <c r="A791" s="75">
        <v>2001</v>
      </c>
      <c r="B791" s="75">
        <v>10</v>
      </c>
      <c r="C791" s="94">
        <f t="shared" si="12"/>
        <v>37165</v>
      </c>
      <c r="D791" s="76" t="s">
        <v>16</v>
      </c>
      <c r="E791" s="79">
        <v>1078</v>
      </c>
      <c r="F791" s="79">
        <v>1028</v>
      </c>
      <c r="G791" s="79">
        <v>2106</v>
      </c>
    </row>
    <row r="792" spans="1:7" x14ac:dyDescent="0.2">
      <c r="A792" s="75">
        <v>2001</v>
      </c>
      <c r="B792" s="75">
        <v>11</v>
      </c>
      <c r="C792" s="94">
        <f t="shared" si="12"/>
        <v>37196</v>
      </c>
      <c r="D792" s="76" t="s">
        <v>16</v>
      </c>
      <c r="E792" s="79">
        <v>901</v>
      </c>
      <c r="F792" s="79">
        <v>862</v>
      </c>
      <c r="G792" s="79">
        <v>1763</v>
      </c>
    </row>
    <row r="793" spans="1:7" x14ac:dyDescent="0.2">
      <c r="A793" s="75">
        <v>2001</v>
      </c>
      <c r="B793" s="75">
        <v>12</v>
      </c>
      <c r="C793" s="94">
        <f t="shared" si="12"/>
        <v>37226</v>
      </c>
      <c r="D793" s="76" t="s">
        <v>16</v>
      </c>
      <c r="E793" s="79">
        <v>882</v>
      </c>
      <c r="F793" s="79">
        <v>935</v>
      </c>
      <c r="G793" s="79">
        <v>1817</v>
      </c>
    </row>
    <row r="794" spans="1:7" x14ac:dyDescent="0.2">
      <c r="A794" s="75">
        <v>2002</v>
      </c>
      <c r="B794" s="75">
        <v>1</v>
      </c>
      <c r="C794" s="94">
        <f t="shared" si="12"/>
        <v>37257</v>
      </c>
      <c r="D794" s="76" t="s">
        <v>16</v>
      </c>
      <c r="E794" s="79">
        <v>859</v>
      </c>
      <c r="F794" s="79">
        <v>847</v>
      </c>
      <c r="G794" s="79">
        <v>1706</v>
      </c>
    </row>
    <row r="795" spans="1:7" x14ac:dyDescent="0.2">
      <c r="A795" s="75">
        <v>2002</v>
      </c>
      <c r="B795" s="75">
        <v>2</v>
      </c>
      <c r="C795" s="94">
        <f t="shared" si="12"/>
        <v>37288</v>
      </c>
      <c r="D795" s="76" t="s">
        <v>16</v>
      </c>
      <c r="E795" s="79">
        <v>919</v>
      </c>
      <c r="F795" s="79">
        <v>856</v>
      </c>
      <c r="G795" s="79">
        <v>1775</v>
      </c>
    </row>
    <row r="796" spans="1:7" x14ac:dyDescent="0.2">
      <c r="A796" s="75">
        <v>2002</v>
      </c>
      <c r="B796" s="75">
        <v>3</v>
      </c>
      <c r="C796" s="94">
        <f t="shared" si="12"/>
        <v>37316</v>
      </c>
      <c r="D796" s="76" t="s">
        <v>16</v>
      </c>
      <c r="E796" s="79">
        <v>979</v>
      </c>
      <c r="F796" s="79">
        <v>917</v>
      </c>
      <c r="G796" s="79">
        <v>1896</v>
      </c>
    </row>
    <row r="797" spans="1:7" x14ac:dyDescent="0.2">
      <c r="A797" s="75">
        <v>2002</v>
      </c>
      <c r="B797" s="75">
        <v>4</v>
      </c>
      <c r="C797" s="94">
        <f t="shared" si="12"/>
        <v>37347</v>
      </c>
      <c r="D797" s="76" t="s">
        <v>16</v>
      </c>
      <c r="E797" s="79">
        <v>1017</v>
      </c>
      <c r="F797" s="79">
        <v>1020</v>
      </c>
      <c r="G797" s="79">
        <v>2037</v>
      </c>
    </row>
    <row r="798" spans="1:7" x14ac:dyDescent="0.2">
      <c r="A798" s="75">
        <v>2002</v>
      </c>
      <c r="B798" s="75">
        <v>5</v>
      </c>
      <c r="C798" s="94">
        <f t="shared" si="12"/>
        <v>37377</v>
      </c>
      <c r="D798" s="76" t="s">
        <v>16</v>
      </c>
      <c r="E798" s="79">
        <v>1072</v>
      </c>
      <c r="F798" s="79">
        <v>1035</v>
      </c>
      <c r="G798" s="79">
        <v>2107</v>
      </c>
    </row>
    <row r="799" spans="1:7" x14ac:dyDescent="0.2">
      <c r="A799" s="75">
        <v>2002</v>
      </c>
      <c r="B799" s="75">
        <v>6</v>
      </c>
      <c r="C799" s="94">
        <f t="shared" si="12"/>
        <v>37408</v>
      </c>
      <c r="D799" s="76" t="s">
        <v>16</v>
      </c>
      <c r="E799" s="79">
        <v>1086</v>
      </c>
      <c r="F799" s="79">
        <v>1051</v>
      </c>
      <c r="G799" s="79">
        <v>2137</v>
      </c>
    </row>
    <row r="800" spans="1:7" x14ac:dyDescent="0.2">
      <c r="A800" s="75">
        <v>2002</v>
      </c>
      <c r="B800" s="75">
        <v>7</v>
      </c>
      <c r="C800" s="94">
        <f t="shared" si="12"/>
        <v>37438</v>
      </c>
      <c r="D800" s="76" t="s">
        <v>16</v>
      </c>
      <c r="E800" s="79">
        <v>1060</v>
      </c>
      <c r="F800" s="79">
        <v>984</v>
      </c>
      <c r="G800" s="79">
        <v>2044</v>
      </c>
    </row>
    <row r="801" spans="1:7" x14ac:dyDescent="0.2">
      <c r="A801" s="75">
        <v>2002</v>
      </c>
      <c r="B801" s="75">
        <v>8</v>
      </c>
      <c r="C801" s="94">
        <f t="shared" si="12"/>
        <v>37469</v>
      </c>
      <c r="D801" s="76" t="s">
        <v>16</v>
      </c>
      <c r="E801" s="79">
        <v>1020</v>
      </c>
      <c r="F801" s="79">
        <v>1042</v>
      </c>
      <c r="G801" s="79">
        <v>2062</v>
      </c>
    </row>
    <row r="802" spans="1:7" x14ac:dyDescent="0.2">
      <c r="A802" s="75">
        <v>2002</v>
      </c>
      <c r="B802" s="75">
        <v>9</v>
      </c>
      <c r="C802" s="94">
        <f t="shared" si="12"/>
        <v>37500</v>
      </c>
      <c r="D802" s="76" t="s">
        <v>16</v>
      </c>
      <c r="E802" s="79">
        <v>938</v>
      </c>
      <c r="F802" s="79">
        <v>968</v>
      </c>
      <c r="G802" s="79">
        <v>1906</v>
      </c>
    </row>
    <row r="803" spans="1:7" x14ac:dyDescent="0.2">
      <c r="A803" s="75">
        <v>2002</v>
      </c>
      <c r="B803" s="75">
        <v>10</v>
      </c>
      <c r="C803" s="94">
        <f t="shared" si="12"/>
        <v>37530</v>
      </c>
      <c r="D803" s="76" t="s">
        <v>16</v>
      </c>
      <c r="E803" s="79">
        <v>1156</v>
      </c>
      <c r="F803" s="79">
        <v>1229</v>
      </c>
      <c r="G803" s="79">
        <v>2385</v>
      </c>
    </row>
    <row r="804" spans="1:7" x14ac:dyDescent="0.2">
      <c r="A804" s="75">
        <v>2002</v>
      </c>
      <c r="B804" s="75">
        <v>11</v>
      </c>
      <c r="C804" s="94">
        <f t="shared" si="12"/>
        <v>37561</v>
      </c>
      <c r="D804" s="76" t="s">
        <v>16</v>
      </c>
      <c r="E804" s="79">
        <v>1066</v>
      </c>
      <c r="F804" s="79">
        <v>971</v>
      </c>
      <c r="G804" s="79">
        <v>2037</v>
      </c>
    </row>
    <row r="805" spans="1:7" x14ac:dyDescent="0.2">
      <c r="A805" s="75">
        <v>2002</v>
      </c>
      <c r="B805" s="75">
        <v>12</v>
      </c>
      <c r="C805" s="94">
        <f t="shared" si="12"/>
        <v>37591</v>
      </c>
      <c r="D805" s="76" t="s">
        <v>16</v>
      </c>
      <c r="E805" s="79">
        <v>1106</v>
      </c>
      <c r="F805" s="79">
        <v>1059</v>
      </c>
      <c r="G805" s="79">
        <v>2165</v>
      </c>
    </row>
    <row r="806" spans="1:7" x14ac:dyDescent="0.2">
      <c r="A806" s="75">
        <v>2003</v>
      </c>
      <c r="B806" s="75">
        <v>1</v>
      </c>
      <c r="C806" s="94">
        <f t="shared" si="12"/>
        <v>37622</v>
      </c>
      <c r="D806" s="76" t="s">
        <v>16</v>
      </c>
      <c r="E806" s="79">
        <v>968</v>
      </c>
      <c r="F806" s="79">
        <v>955</v>
      </c>
      <c r="G806" s="79">
        <v>1923</v>
      </c>
    </row>
    <row r="807" spans="1:7" x14ac:dyDescent="0.2">
      <c r="A807" s="75">
        <v>2003</v>
      </c>
      <c r="B807" s="75">
        <v>2</v>
      </c>
      <c r="C807" s="94">
        <f t="shared" si="12"/>
        <v>37653</v>
      </c>
      <c r="D807" s="76" t="s">
        <v>16</v>
      </c>
      <c r="E807" s="79">
        <v>1019</v>
      </c>
      <c r="F807" s="79">
        <v>977</v>
      </c>
      <c r="G807" s="79">
        <v>1996</v>
      </c>
    </row>
    <row r="808" spans="1:7" x14ac:dyDescent="0.2">
      <c r="A808" s="75">
        <v>2003</v>
      </c>
      <c r="B808" s="75">
        <v>3</v>
      </c>
      <c r="C808" s="94">
        <f t="shared" si="12"/>
        <v>37681</v>
      </c>
      <c r="D808" s="76" t="s">
        <v>16</v>
      </c>
      <c r="E808" s="79">
        <v>1087</v>
      </c>
      <c r="F808" s="79">
        <v>1020</v>
      </c>
      <c r="G808" s="79">
        <v>2107</v>
      </c>
    </row>
    <row r="809" spans="1:7" x14ac:dyDescent="0.2">
      <c r="A809" s="75">
        <v>2003</v>
      </c>
      <c r="B809" s="75">
        <v>4</v>
      </c>
      <c r="C809" s="94">
        <f t="shared" si="12"/>
        <v>37712</v>
      </c>
      <c r="D809" s="76" t="s">
        <v>16</v>
      </c>
      <c r="E809" s="79">
        <v>1091</v>
      </c>
      <c r="F809" s="79">
        <v>1118</v>
      </c>
      <c r="G809" s="79">
        <v>2209</v>
      </c>
    </row>
    <row r="810" spans="1:7" x14ac:dyDescent="0.2">
      <c r="A810" s="75">
        <v>2003</v>
      </c>
      <c r="B810" s="75">
        <v>5</v>
      </c>
      <c r="C810" s="94">
        <f t="shared" si="12"/>
        <v>37742</v>
      </c>
      <c r="D810" s="76" t="s">
        <v>16</v>
      </c>
      <c r="E810" s="79">
        <v>1177</v>
      </c>
      <c r="F810" s="79">
        <v>1120</v>
      </c>
      <c r="G810" s="79">
        <v>2297</v>
      </c>
    </row>
    <row r="811" spans="1:7" x14ac:dyDescent="0.2">
      <c r="A811" s="75">
        <v>2003</v>
      </c>
      <c r="B811" s="75">
        <v>6</v>
      </c>
      <c r="C811" s="94">
        <f t="shared" si="12"/>
        <v>37773</v>
      </c>
      <c r="D811" s="76" t="s">
        <v>16</v>
      </c>
      <c r="E811" s="79">
        <v>1258</v>
      </c>
      <c r="F811" s="79">
        <v>1345</v>
      </c>
      <c r="G811" s="79">
        <v>2603</v>
      </c>
    </row>
    <row r="812" spans="1:7" x14ac:dyDescent="0.2">
      <c r="A812" s="75">
        <v>2003</v>
      </c>
      <c r="B812" s="75">
        <v>7</v>
      </c>
      <c r="C812" s="94">
        <f t="shared" si="12"/>
        <v>37803</v>
      </c>
      <c r="D812" s="76" t="s">
        <v>16</v>
      </c>
      <c r="E812" s="79">
        <v>1324</v>
      </c>
      <c r="F812" s="79">
        <v>1348</v>
      </c>
      <c r="G812" s="79">
        <v>2672</v>
      </c>
    </row>
    <row r="813" spans="1:7" x14ac:dyDescent="0.2">
      <c r="A813" s="75">
        <v>2003</v>
      </c>
      <c r="B813" s="75">
        <v>8</v>
      </c>
      <c r="C813" s="94">
        <f t="shared" si="12"/>
        <v>37834</v>
      </c>
      <c r="D813" s="76" t="s">
        <v>16</v>
      </c>
      <c r="E813" s="79">
        <v>1202</v>
      </c>
      <c r="F813" s="79">
        <v>1205</v>
      </c>
      <c r="G813" s="79">
        <v>2407</v>
      </c>
    </row>
    <row r="814" spans="1:7" x14ac:dyDescent="0.2">
      <c r="A814" s="75">
        <v>2003</v>
      </c>
      <c r="B814" s="75">
        <v>9</v>
      </c>
      <c r="C814" s="94">
        <f t="shared" si="12"/>
        <v>37865</v>
      </c>
      <c r="D814" s="76" t="s">
        <v>16</v>
      </c>
      <c r="E814" s="79">
        <v>1070</v>
      </c>
      <c r="F814" s="79">
        <v>1094</v>
      </c>
      <c r="G814" s="79">
        <v>2164</v>
      </c>
    </row>
    <row r="815" spans="1:7" x14ac:dyDescent="0.2">
      <c r="A815" s="75">
        <v>2003</v>
      </c>
      <c r="B815" s="75">
        <v>10</v>
      </c>
      <c r="C815" s="94">
        <f t="shared" si="12"/>
        <v>37895</v>
      </c>
      <c r="D815" s="76" t="s">
        <v>16</v>
      </c>
      <c r="E815" s="79">
        <v>1246</v>
      </c>
      <c r="F815" s="79">
        <v>1158</v>
      </c>
      <c r="G815" s="79">
        <v>2404</v>
      </c>
    </row>
    <row r="816" spans="1:7" x14ac:dyDescent="0.2">
      <c r="A816" s="75">
        <v>2003</v>
      </c>
      <c r="B816" s="75">
        <v>11</v>
      </c>
      <c r="C816" s="94">
        <f t="shared" si="12"/>
        <v>37926</v>
      </c>
      <c r="D816" s="76" t="s">
        <v>16</v>
      </c>
      <c r="E816" s="79">
        <v>1074</v>
      </c>
      <c r="F816" s="79">
        <v>1129</v>
      </c>
      <c r="G816" s="79">
        <v>2203</v>
      </c>
    </row>
    <row r="817" spans="1:7" x14ac:dyDescent="0.2">
      <c r="A817" s="75">
        <v>2003</v>
      </c>
      <c r="B817" s="75">
        <v>12</v>
      </c>
      <c r="C817" s="94">
        <f t="shared" si="12"/>
        <v>37956</v>
      </c>
      <c r="D817" s="76" t="s">
        <v>16</v>
      </c>
      <c r="E817" s="79">
        <v>1073</v>
      </c>
      <c r="F817" s="79">
        <v>1118</v>
      </c>
      <c r="G817" s="79">
        <v>2191</v>
      </c>
    </row>
    <row r="818" spans="1:7" x14ac:dyDescent="0.2">
      <c r="A818" s="75">
        <v>2004</v>
      </c>
      <c r="B818" s="75">
        <v>1</v>
      </c>
      <c r="C818" s="94">
        <f t="shared" si="12"/>
        <v>37987</v>
      </c>
      <c r="D818" s="76" t="s">
        <v>16</v>
      </c>
      <c r="E818" s="79">
        <v>1034</v>
      </c>
      <c r="F818" s="79">
        <v>994</v>
      </c>
      <c r="G818" s="79">
        <v>2028</v>
      </c>
    </row>
    <row r="819" spans="1:7" x14ac:dyDescent="0.2">
      <c r="A819" s="75">
        <v>2004</v>
      </c>
      <c r="B819" s="75">
        <v>2</v>
      </c>
      <c r="C819" s="94">
        <f t="shared" si="12"/>
        <v>38018</v>
      </c>
      <c r="D819" s="76" t="s">
        <v>16</v>
      </c>
      <c r="E819" s="79">
        <v>1010</v>
      </c>
      <c r="F819" s="79">
        <v>1079</v>
      </c>
      <c r="G819" s="79">
        <v>2089</v>
      </c>
    </row>
    <row r="820" spans="1:7" x14ac:dyDescent="0.2">
      <c r="A820" s="75">
        <v>2004</v>
      </c>
      <c r="B820" s="75">
        <v>3</v>
      </c>
      <c r="C820" s="94">
        <f t="shared" si="12"/>
        <v>38047</v>
      </c>
      <c r="D820" s="76" t="s">
        <v>16</v>
      </c>
      <c r="E820" s="79">
        <v>1078</v>
      </c>
      <c r="F820" s="79">
        <v>1053</v>
      </c>
      <c r="G820" s="79">
        <v>2131</v>
      </c>
    </row>
    <row r="821" spans="1:7" x14ac:dyDescent="0.2">
      <c r="A821" s="75">
        <v>2004</v>
      </c>
      <c r="B821" s="75">
        <v>4</v>
      </c>
      <c r="C821" s="94">
        <f t="shared" si="12"/>
        <v>38078</v>
      </c>
      <c r="D821" s="76" t="s">
        <v>16</v>
      </c>
      <c r="E821" s="79">
        <v>1082</v>
      </c>
      <c r="F821" s="79">
        <v>1061</v>
      </c>
      <c r="G821" s="79">
        <v>2143</v>
      </c>
    </row>
    <row r="822" spans="1:7" x14ac:dyDescent="0.2">
      <c r="A822" s="75">
        <v>2004</v>
      </c>
      <c r="B822" s="75">
        <v>5</v>
      </c>
      <c r="C822" s="94">
        <f t="shared" si="12"/>
        <v>38108</v>
      </c>
      <c r="D822" s="76" t="s">
        <v>16</v>
      </c>
      <c r="E822" s="79">
        <v>1102</v>
      </c>
      <c r="F822" s="79">
        <v>1118</v>
      </c>
      <c r="G822" s="79">
        <v>2220</v>
      </c>
    </row>
    <row r="823" spans="1:7" x14ac:dyDescent="0.2">
      <c r="A823" s="75">
        <v>2004</v>
      </c>
      <c r="B823" s="75">
        <v>6</v>
      </c>
      <c r="C823" s="94">
        <f t="shared" si="12"/>
        <v>38139</v>
      </c>
      <c r="D823" s="76" t="s">
        <v>16</v>
      </c>
      <c r="E823" s="79">
        <v>1252</v>
      </c>
      <c r="F823" s="79">
        <v>1325</v>
      </c>
      <c r="G823" s="79">
        <v>2577</v>
      </c>
    </row>
    <row r="824" spans="1:7" x14ac:dyDescent="0.2">
      <c r="A824" s="75">
        <v>2004</v>
      </c>
      <c r="B824" s="75">
        <v>7</v>
      </c>
      <c r="C824" s="94">
        <f t="shared" si="12"/>
        <v>38169</v>
      </c>
      <c r="D824" s="76" t="s">
        <v>16</v>
      </c>
      <c r="E824" s="79">
        <v>1321</v>
      </c>
      <c r="F824" s="79">
        <v>1300</v>
      </c>
      <c r="G824" s="79">
        <v>2621</v>
      </c>
    </row>
    <row r="825" spans="1:7" x14ac:dyDescent="0.2">
      <c r="A825" s="75">
        <v>2004</v>
      </c>
      <c r="B825" s="75">
        <v>8</v>
      </c>
      <c r="C825" s="94">
        <f t="shared" si="12"/>
        <v>38200</v>
      </c>
      <c r="D825" s="76" t="s">
        <v>16</v>
      </c>
      <c r="E825" s="79">
        <v>1249</v>
      </c>
      <c r="F825" s="79">
        <v>1317</v>
      </c>
      <c r="G825" s="79">
        <v>2566</v>
      </c>
    </row>
    <row r="826" spans="1:7" x14ac:dyDescent="0.2">
      <c r="A826" s="75">
        <v>2004</v>
      </c>
      <c r="B826" s="75">
        <v>9</v>
      </c>
      <c r="C826" s="94">
        <f t="shared" si="12"/>
        <v>38231</v>
      </c>
      <c r="D826" s="76" t="s">
        <v>16</v>
      </c>
      <c r="E826" s="79">
        <v>1301</v>
      </c>
      <c r="F826" s="79">
        <v>1256</v>
      </c>
      <c r="G826" s="79">
        <v>2557</v>
      </c>
    </row>
    <row r="827" spans="1:7" x14ac:dyDescent="0.2">
      <c r="A827" s="75">
        <v>2004</v>
      </c>
      <c r="B827" s="75">
        <v>10</v>
      </c>
      <c r="C827" s="94">
        <f t="shared" si="12"/>
        <v>38261</v>
      </c>
      <c r="D827" s="76" t="s">
        <v>16</v>
      </c>
      <c r="E827" s="79">
        <v>1374</v>
      </c>
      <c r="F827" s="79">
        <v>1362</v>
      </c>
      <c r="G827" s="79">
        <v>2736</v>
      </c>
    </row>
    <row r="828" spans="1:7" x14ac:dyDescent="0.2">
      <c r="A828" s="75">
        <v>2004</v>
      </c>
      <c r="B828" s="75">
        <v>11</v>
      </c>
      <c r="C828" s="94">
        <f t="shared" si="12"/>
        <v>38292</v>
      </c>
      <c r="D828" s="76" t="s">
        <v>16</v>
      </c>
      <c r="E828" s="79">
        <v>1215</v>
      </c>
      <c r="F828" s="79">
        <v>1196</v>
      </c>
      <c r="G828" s="79">
        <v>2411</v>
      </c>
    </row>
    <row r="829" spans="1:7" x14ac:dyDescent="0.2">
      <c r="A829" s="75">
        <v>2004</v>
      </c>
      <c r="B829" s="75">
        <v>12</v>
      </c>
      <c r="C829" s="94">
        <f t="shared" si="12"/>
        <v>38322</v>
      </c>
      <c r="D829" s="76" t="s">
        <v>16</v>
      </c>
      <c r="E829" s="79">
        <v>1251</v>
      </c>
      <c r="F829" s="79">
        <v>1196</v>
      </c>
      <c r="G829" s="79">
        <v>2447</v>
      </c>
    </row>
    <row r="830" spans="1:7" x14ac:dyDescent="0.2">
      <c r="A830" s="75">
        <v>2005</v>
      </c>
      <c r="B830" s="75">
        <v>1</v>
      </c>
      <c r="C830" s="94">
        <f t="shared" si="12"/>
        <v>38353</v>
      </c>
      <c r="D830" s="76" t="s">
        <v>16</v>
      </c>
      <c r="E830" s="79">
        <v>1018</v>
      </c>
      <c r="F830" s="79">
        <v>1005</v>
      </c>
      <c r="G830" s="79">
        <v>2023</v>
      </c>
    </row>
    <row r="831" spans="1:7" x14ac:dyDescent="0.2">
      <c r="A831" s="75">
        <v>2005</v>
      </c>
      <c r="B831" s="75">
        <v>2</v>
      </c>
      <c r="C831" s="94">
        <f t="shared" si="12"/>
        <v>38384</v>
      </c>
      <c r="D831" s="76" t="s">
        <v>16</v>
      </c>
      <c r="E831" s="79">
        <v>913</v>
      </c>
      <c r="F831" s="79">
        <v>887</v>
      </c>
      <c r="G831" s="79">
        <v>1800</v>
      </c>
    </row>
    <row r="832" spans="1:7" x14ac:dyDescent="0.2">
      <c r="A832" s="75">
        <v>2005</v>
      </c>
      <c r="B832" s="75">
        <v>3</v>
      </c>
      <c r="C832" s="94">
        <f t="shared" si="12"/>
        <v>38412</v>
      </c>
      <c r="D832" s="76" t="s">
        <v>16</v>
      </c>
      <c r="E832" s="79">
        <v>1083</v>
      </c>
      <c r="F832" s="79">
        <v>1046</v>
      </c>
      <c r="G832" s="79">
        <v>2129</v>
      </c>
    </row>
    <row r="833" spans="1:7" x14ac:dyDescent="0.2">
      <c r="A833" s="75">
        <v>2005</v>
      </c>
      <c r="B833" s="75">
        <v>4</v>
      </c>
      <c r="C833" s="94">
        <f t="shared" si="12"/>
        <v>38443</v>
      </c>
      <c r="D833" s="76" t="s">
        <v>16</v>
      </c>
      <c r="E833" s="79">
        <v>1039</v>
      </c>
      <c r="F833" s="79">
        <v>980</v>
      </c>
      <c r="G833" s="79">
        <v>2019</v>
      </c>
    </row>
    <row r="834" spans="1:7" x14ac:dyDescent="0.2">
      <c r="A834" s="75">
        <v>2005</v>
      </c>
      <c r="B834" s="75">
        <v>5</v>
      </c>
      <c r="C834" s="94">
        <f t="shared" si="12"/>
        <v>38473</v>
      </c>
      <c r="D834" s="76" t="s">
        <v>16</v>
      </c>
      <c r="E834" s="79">
        <v>1341</v>
      </c>
      <c r="F834" s="79">
        <v>1378</v>
      </c>
      <c r="G834" s="79">
        <v>2719</v>
      </c>
    </row>
    <row r="835" spans="1:7" x14ac:dyDescent="0.2">
      <c r="A835" s="75">
        <v>2005</v>
      </c>
      <c r="B835" s="75">
        <v>6</v>
      </c>
      <c r="C835" s="94">
        <f t="shared" ref="C835:C898" si="13">DATE(A835,B835,1)</f>
        <v>38504</v>
      </c>
      <c r="D835" s="76" t="s">
        <v>16</v>
      </c>
      <c r="E835" s="79">
        <v>1437</v>
      </c>
      <c r="F835" s="79">
        <v>1449</v>
      </c>
      <c r="G835" s="79">
        <v>2886</v>
      </c>
    </row>
    <row r="836" spans="1:7" x14ac:dyDescent="0.2">
      <c r="A836" s="75">
        <v>2005</v>
      </c>
      <c r="B836" s="75">
        <v>7</v>
      </c>
      <c r="C836" s="94">
        <f t="shared" si="13"/>
        <v>38534</v>
      </c>
      <c r="D836" s="76" t="s">
        <v>16</v>
      </c>
      <c r="E836" s="79">
        <v>1368</v>
      </c>
      <c r="F836" s="79">
        <v>1396</v>
      </c>
      <c r="G836" s="79">
        <v>2764</v>
      </c>
    </row>
    <row r="837" spans="1:7" x14ac:dyDescent="0.2">
      <c r="A837" s="75">
        <v>2005</v>
      </c>
      <c r="B837" s="75">
        <v>8</v>
      </c>
      <c r="C837" s="94">
        <f t="shared" si="13"/>
        <v>38565</v>
      </c>
      <c r="D837" s="76" t="s">
        <v>16</v>
      </c>
      <c r="E837" s="79">
        <v>1542</v>
      </c>
      <c r="F837" s="79">
        <v>1503</v>
      </c>
      <c r="G837" s="79">
        <v>3045</v>
      </c>
    </row>
    <row r="838" spans="1:7" x14ac:dyDescent="0.2">
      <c r="A838" s="75">
        <v>2005</v>
      </c>
      <c r="B838" s="75">
        <v>9</v>
      </c>
      <c r="C838" s="94">
        <f t="shared" si="13"/>
        <v>38596</v>
      </c>
      <c r="D838" s="76" t="s">
        <v>16</v>
      </c>
      <c r="E838" s="79">
        <v>1447</v>
      </c>
      <c r="F838" s="79">
        <v>1350</v>
      </c>
      <c r="G838" s="79">
        <v>2797</v>
      </c>
    </row>
    <row r="839" spans="1:7" x14ac:dyDescent="0.2">
      <c r="A839" s="75">
        <v>2005</v>
      </c>
      <c r="B839" s="75">
        <v>10</v>
      </c>
      <c r="C839" s="94">
        <f t="shared" si="13"/>
        <v>38626</v>
      </c>
      <c r="D839" s="76" t="s">
        <v>16</v>
      </c>
      <c r="E839" s="79">
        <v>1621</v>
      </c>
      <c r="F839" s="79">
        <v>1476</v>
      </c>
      <c r="G839" s="79">
        <v>3097</v>
      </c>
    </row>
    <row r="840" spans="1:7" x14ac:dyDescent="0.2">
      <c r="A840" s="75">
        <v>2005</v>
      </c>
      <c r="B840" s="75">
        <v>11</v>
      </c>
      <c r="C840" s="94">
        <f t="shared" si="13"/>
        <v>38657</v>
      </c>
      <c r="D840" s="76" t="s">
        <v>16</v>
      </c>
      <c r="E840" s="79">
        <v>1458</v>
      </c>
      <c r="F840" s="79">
        <v>1454</v>
      </c>
      <c r="G840" s="79">
        <v>2912</v>
      </c>
    </row>
    <row r="841" spans="1:7" x14ac:dyDescent="0.2">
      <c r="A841" s="75">
        <v>2005</v>
      </c>
      <c r="B841" s="75">
        <v>12</v>
      </c>
      <c r="C841" s="94">
        <f t="shared" si="13"/>
        <v>38687</v>
      </c>
      <c r="D841" s="76" t="s">
        <v>16</v>
      </c>
      <c r="E841" s="79">
        <v>1481</v>
      </c>
      <c r="F841" s="79">
        <v>1561</v>
      </c>
      <c r="G841" s="79">
        <v>3042</v>
      </c>
    </row>
    <row r="842" spans="1:7" x14ac:dyDescent="0.2">
      <c r="A842" s="75">
        <v>2006</v>
      </c>
      <c r="B842" s="75">
        <v>1</v>
      </c>
      <c r="C842" s="94">
        <f t="shared" si="13"/>
        <v>38718</v>
      </c>
      <c r="D842" s="76" t="s">
        <v>16</v>
      </c>
      <c r="E842" s="79">
        <v>1446</v>
      </c>
      <c r="F842" s="79">
        <v>1360</v>
      </c>
      <c r="G842" s="79">
        <v>2806</v>
      </c>
    </row>
    <row r="843" spans="1:7" x14ac:dyDescent="0.2">
      <c r="A843" s="75">
        <v>2006</v>
      </c>
      <c r="B843" s="75">
        <v>2</v>
      </c>
      <c r="C843" s="94">
        <f t="shared" si="13"/>
        <v>38749</v>
      </c>
      <c r="D843" s="76" t="s">
        <v>16</v>
      </c>
      <c r="E843" s="79">
        <v>1606</v>
      </c>
      <c r="F843" s="79">
        <v>1629</v>
      </c>
      <c r="G843" s="79">
        <v>3235</v>
      </c>
    </row>
    <row r="844" spans="1:7" x14ac:dyDescent="0.2">
      <c r="A844" s="75">
        <v>2006</v>
      </c>
      <c r="B844" s="75">
        <v>3</v>
      </c>
      <c r="C844" s="94">
        <f t="shared" si="13"/>
        <v>38777</v>
      </c>
      <c r="D844" s="76" t="s">
        <v>16</v>
      </c>
      <c r="E844" s="79">
        <v>1740</v>
      </c>
      <c r="F844" s="79">
        <v>1713</v>
      </c>
      <c r="G844" s="79">
        <v>3453</v>
      </c>
    </row>
    <row r="845" spans="1:7" x14ac:dyDescent="0.2">
      <c r="A845" s="75">
        <v>2006</v>
      </c>
      <c r="B845" s="75">
        <v>4</v>
      </c>
      <c r="C845" s="94">
        <f t="shared" si="13"/>
        <v>38808</v>
      </c>
      <c r="D845" s="76" t="s">
        <v>16</v>
      </c>
      <c r="E845" s="79">
        <v>1653</v>
      </c>
      <c r="F845" s="79">
        <v>1633</v>
      </c>
      <c r="G845" s="79">
        <v>3286</v>
      </c>
    </row>
    <row r="846" spans="1:7" x14ac:dyDescent="0.2">
      <c r="A846" s="75">
        <v>2006</v>
      </c>
      <c r="B846" s="75">
        <v>5</v>
      </c>
      <c r="C846" s="94">
        <f t="shared" si="13"/>
        <v>38838</v>
      </c>
      <c r="D846" s="76" t="s">
        <v>16</v>
      </c>
      <c r="E846" s="79">
        <v>1825</v>
      </c>
      <c r="F846" s="79">
        <v>1873</v>
      </c>
      <c r="G846" s="79">
        <v>3698</v>
      </c>
    </row>
    <row r="847" spans="1:7" x14ac:dyDescent="0.2">
      <c r="A847" s="75">
        <v>2006</v>
      </c>
      <c r="B847" s="75">
        <v>6</v>
      </c>
      <c r="C847" s="94">
        <f t="shared" si="13"/>
        <v>38869</v>
      </c>
      <c r="D847" s="76" t="s">
        <v>16</v>
      </c>
      <c r="E847" s="79">
        <v>1934</v>
      </c>
      <c r="F847" s="79">
        <v>1857</v>
      </c>
      <c r="G847" s="79">
        <v>3791</v>
      </c>
    </row>
    <row r="848" spans="1:7" x14ac:dyDescent="0.2">
      <c r="A848" s="75">
        <v>2006</v>
      </c>
      <c r="B848" s="75">
        <v>7</v>
      </c>
      <c r="C848" s="94">
        <f t="shared" si="13"/>
        <v>38899</v>
      </c>
      <c r="D848" s="76" t="s">
        <v>16</v>
      </c>
      <c r="E848" s="79">
        <v>1719</v>
      </c>
      <c r="F848" s="79">
        <v>1653</v>
      </c>
      <c r="G848" s="79">
        <v>3372</v>
      </c>
    </row>
    <row r="849" spans="1:7" x14ac:dyDescent="0.2">
      <c r="A849" s="75">
        <v>2006</v>
      </c>
      <c r="B849" s="75">
        <v>8</v>
      </c>
      <c r="C849" s="94">
        <f t="shared" si="13"/>
        <v>38930</v>
      </c>
      <c r="D849" s="76" t="s">
        <v>16</v>
      </c>
      <c r="E849" s="79">
        <v>1919</v>
      </c>
      <c r="F849" s="79">
        <v>1819</v>
      </c>
      <c r="G849" s="79">
        <v>3738</v>
      </c>
    </row>
    <row r="850" spans="1:7" x14ac:dyDescent="0.2">
      <c r="A850" s="75">
        <v>2006</v>
      </c>
      <c r="B850" s="75">
        <v>9</v>
      </c>
      <c r="C850" s="94">
        <f t="shared" si="13"/>
        <v>38961</v>
      </c>
      <c r="D850" s="76" t="s">
        <v>16</v>
      </c>
      <c r="E850" s="79">
        <v>1961</v>
      </c>
      <c r="F850" s="79">
        <v>1909</v>
      </c>
      <c r="G850" s="79">
        <v>3870</v>
      </c>
    </row>
    <row r="851" spans="1:7" x14ac:dyDescent="0.2">
      <c r="A851" s="75">
        <v>2006</v>
      </c>
      <c r="B851" s="75">
        <v>10</v>
      </c>
      <c r="C851" s="94">
        <f t="shared" si="13"/>
        <v>38991</v>
      </c>
      <c r="D851" s="76" t="s">
        <v>16</v>
      </c>
      <c r="E851" s="79">
        <v>2230</v>
      </c>
      <c r="F851" s="79">
        <v>1817</v>
      </c>
      <c r="G851" s="79">
        <v>4047</v>
      </c>
    </row>
    <row r="852" spans="1:7" x14ac:dyDescent="0.2">
      <c r="A852" s="75">
        <v>2006</v>
      </c>
      <c r="B852" s="75">
        <v>11</v>
      </c>
      <c r="C852" s="94">
        <f t="shared" si="13"/>
        <v>39022</v>
      </c>
      <c r="D852" s="76" t="s">
        <v>16</v>
      </c>
      <c r="E852" s="79">
        <v>2079</v>
      </c>
      <c r="F852" s="79">
        <v>1942</v>
      </c>
      <c r="G852" s="79">
        <v>4021</v>
      </c>
    </row>
    <row r="853" spans="1:7" x14ac:dyDescent="0.2">
      <c r="A853" s="75">
        <v>2006</v>
      </c>
      <c r="B853" s="75">
        <v>12</v>
      </c>
      <c r="C853" s="94">
        <f t="shared" si="13"/>
        <v>39052</v>
      </c>
      <c r="D853" s="76" t="s">
        <v>16</v>
      </c>
      <c r="E853" s="79">
        <v>1767</v>
      </c>
      <c r="F853" s="79">
        <v>1812</v>
      </c>
      <c r="G853" s="79">
        <v>3579</v>
      </c>
    </row>
    <row r="854" spans="1:7" x14ac:dyDescent="0.2">
      <c r="A854" s="75">
        <v>2007</v>
      </c>
      <c r="B854" s="75">
        <v>1</v>
      </c>
      <c r="C854" s="94">
        <f t="shared" si="13"/>
        <v>39083</v>
      </c>
      <c r="D854" s="76" t="s">
        <v>16</v>
      </c>
      <c r="E854" s="79">
        <v>1724</v>
      </c>
      <c r="F854" s="79">
        <v>1623</v>
      </c>
      <c r="G854" s="79">
        <v>3347</v>
      </c>
    </row>
    <row r="855" spans="1:7" x14ac:dyDescent="0.2">
      <c r="A855" s="75">
        <v>2007</v>
      </c>
      <c r="B855" s="75">
        <v>2</v>
      </c>
      <c r="C855" s="94">
        <f t="shared" si="13"/>
        <v>39114</v>
      </c>
      <c r="D855" s="76" t="s">
        <v>16</v>
      </c>
      <c r="E855" s="79">
        <v>1830</v>
      </c>
      <c r="F855" s="79">
        <v>1703</v>
      </c>
      <c r="G855" s="79">
        <v>3533</v>
      </c>
    </row>
    <row r="856" spans="1:7" x14ac:dyDescent="0.2">
      <c r="A856" s="75">
        <v>2007</v>
      </c>
      <c r="B856" s="75">
        <v>3</v>
      </c>
      <c r="C856" s="94">
        <f t="shared" si="13"/>
        <v>39142</v>
      </c>
      <c r="D856" s="76" t="s">
        <v>16</v>
      </c>
      <c r="E856" s="79">
        <v>2097</v>
      </c>
      <c r="F856" s="79">
        <v>2095</v>
      </c>
      <c r="G856" s="79">
        <v>4192</v>
      </c>
    </row>
    <row r="857" spans="1:7" x14ac:dyDescent="0.2">
      <c r="A857" s="75">
        <v>2007</v>
      </c>
      <c r="B857" s="75">
        <v>4</v>
      </c>
      <c r="C857" s="94">
        <f t="shared" si="13"/>
        <v>39173</v>
      </c>
      <c r="D857" s="76" t="s">
        <v>16</v>
      </c>
      <c r="E857" s="79">
        <v>2105</v>
      </c>
      <c r="F857" s="79">
        <v>2061</v>
      </c>
      <c r="G857" s="79">
        <v>4166</v>
      </c>
    </row>
    <row r="858" spans="1:7" x14ac:dyDescent="0.2">
      <c r="A858" s="75">
        <v>2007</v>
      </c>
      <c r="B858" s="75">
        <v>5</v>
      </c>
      <c r="C858" s="94">
        <f t="shared" si="13"/>
        <v>39203</v>
      </c>
      <c r="D858" s="76" t="s">
        <v>16</v>
      </c>
      <c r="E858" s="79">
        <v>2273</v>
      </c>
      <c r="F858" s="79">
        <v>2356</v>
      </c>
      <c r="G858" s="79">
        <v>4629</v>
      </c>
    </row>
    <row r="859" spans="1:7" x14ac:dyDescent="0.2">
      <c r="A859" s="75">
        <v>2007</v>
      </c>
      <c r="B859" s="75">
        <v>6</v>
      </c>
      <c r="C859" s="94">
        <f t="shared" si="13"/>
        <v>39234</v>
      </c>
      <c r="D859" s="76" t="s">
        <v>16</v>
      </c>
      <c r="E859" s="79">
        <v>2439</v>
      </c>
      <c r="F859" s="79">
        <v>2220</v>
      </c>
      <c r="G859" s="79">
        <v>4659</v>
      </c>
    </row>
    <row r="860" spans="1:7" x14ac:dyDescent="0.2">
      <c r="A860" s="75">
        <v>2007</v>
      </c>
      <c r="B860" s="75">
        <v>7</v>
      </c>
      <c r="C860" s="94">
        <f t="shared" si="13"/>
        <v>39264</v>
      </c>
      <c r="D860" s="76" t="s">
        <v>16</v>
      </c>
      <c r="E860" s="79">
        <v>2231</v>
      </c>
      <c r="F860" s="79">
        <v>2245</v>
      </c>
      <c r="G860" s="79">
        <v>4476</v>
      </c>
    </row>
    <row r="861" spans="1:7" x14ac:dyDescent="0.2">
      <c r="A861" s="75">
        <v>2007</v>
      </c>
      <c r="B861" s="75">
        <v>8</v>
      </c>
      <c r="C861" s="94">
        <f t="shared" si="13"/>
        <v>39295</v>
      </c>
      <c r="D861" s="76" t="s">
        <v>16</v>
      </c>
      <c r="E861" s="79">
        <v>2442</v>
      </c>
      <c r="F861" s="79">
        <v>2312</v>
      </c>
      <c r="G861" s="79">
        <v>4754</v>
      </c>
    </row>
    <row r="862" spans="1:7" x14ac:dyDescent="0.2">
      <c r="A862" s="75">
        <v>2007</v>
      </c>
      <c r="B862" s="75">
        <v>9</v>
      </c>
      <c r="C862" s="94">
        <f t="shared" si="13"/>
        <v>39326</v>
      </c>
      <c r="D862" s="76" t="s">
        <v>16</v>
      </c>
      <c r="E862" s="79">
        <v>2096</v>
      </c>
      <c r="F862" s="79">
        <v>2107</v>
      </c>
      <c r="G862" s="79">
        <v>4203</v>
      </c>
    </row>
    <row r="863" spans="1:7" x14ac:dyDescent="0.2">
      <c r="A863" s="75">
        <v>2007</v>
      </c>
      <c r="B863" s="75">
        <v>10</v>
      </c>
      <c r="C863" s="94">
        <f t="shared" si="13"/>
        <v>39356</v>
      </c>
      <c r="D863" s="76" t="s">
        <v>16</v>
      </c>
      <c r="E863" s="79">
        <v>2414</v>
      </c>
      <c r="F863" s="79">
        <v>2367</v>
      </c>
      <c r="G863" s="79">
        <v>4781</v>
      </c>
    </row>
    <row r="864" spans="1:7" x14ac:dyDescent="0.2">
      <c r="A864" s="75">
        <v>2007</v>
      </c>
      <c r="B864" s="75">
        <v>11</v>
      </c>
      <c r="C864" s="94">
        <f t="shared" si="13"/>
        <v>39387</v>
      </c>
      <c r="D864" s="76" t="s">
        <v>16</v>
      </c>
      <c r="E864" s="79">
        <v>2152</v>
      </c>
      <c r="F864" s="79">
        <v>2026</v>
      </c>
      <c r="G864" s="79">
        <v>4178</v>
      </c>
    </row>
    <row r="865" spans="1:7" x14ac:dyDescent="0.2">
      <c r="A865" s="75">
        <v>2007</v>
      </c>
      <c r="B865" s="75">
        <v>12</v>
      </c>
      <c r="C865" s="94">
        <f t="shared" si="13"/>
        <v>39417</v>
      </c>
      <c r="D865" s="76" t="s">
        <v>16</v>
      </c>
      <c r="E865" s="79">
        <v>1844</v>
      </c>
      <c r="F865" s="79">
        <v>1730</v>
      </c>
      <c r="G865" s="79">
        <v>3574</v>
      </c>
    </row>
    <row r="866" spans="1:7" x14ac:dyDescent="0.2">
      <c r="A866" s="75">
        <v>2008</v>
      </c>
      <c r="B866" s="75">
        <v>1</v>
      </c>
      <c r="C866" s="94">
        <f t="shared" si="13"/>
        <v>39448</v>
      </c>
      <c r="D866" s="76" t="s">
        <v>16</v>
      </c>
      <c r="E866" s="79">
        <v>1710</v>
      </c>
      <c r="F866" s="79">
        <v>1650</v>
      </c>
      <c r="G866" s="79">
        <v>3360</v>
      </c>
    </row>
    <row r="867" spans="1:7" x14ac:dyDescent="0.2">
      <c r="A867" s="75">
        <v>2008</v>
      </c>
      <c r="B867" s="75">
        <v>2</v>
      </c>
      <c r="C867" s="94">
        <f t="shared" si="13"/>
        <v>39479</v>
      </c>
      <c r="D867" s="76" t="s">
        <v>16</v>
      </c>
      <c r="E867" s="79">
        <v>1999</v>
      </c>
      <c r="F867" s="79">
        <v>1793</v>
      </c>
      <c r="G867" s="79">
        <v>3792</v>
      </c>
    </row>
    <row r="868" spans="1:7" x14ac:dyDescent="0.2">
      <c r="A868" s="75">
        <v>2008</v>
      </c>
      <c r="B868" s="75">
        <v>3</v>
      </c>
      <c r="C868" s="94">
        <f t="shared" si="13"/>
        <v>39508</v>
      </c>
      <c r="D868" s="76" t="s">
        <v>16</v>
      </c>
      <c r="E868" s="79">
        <v>1954</v>
      </c>
      <c r="F868" s="79">
        <v>2037</v>
      </c>
      <c r="G868" s="79">
        <v>3991</v>
      </c>
    </row>
    <row r="869" spans="1:7" x14ac:dyDescent="0.2">
      <c r="A869" s="75">
        <v>2008</v>
      </c>
      <c r="B869" s="75">
        <v>4</v>
      </c>
      <c r="C869" s="94">
        <f t="shared" si="13"/>
        <v>39539</v>
      </c>
      <c r="D869" s="76" t="s">
        <v>16</v>
      </c>
      <c r="E869" s="79">
        <v>2152</v>
      </c>
      <c r="F869" s="79">
        <v>2158</v>
      </c>
      <c r="G869" s="79">
        <v>4310</v>
      </c>
    </row>
    <row r="870" spans="1:7" x14ac:dyDescent="0.2">
      <c r="A870" s="75">
        <v>2008</v>
      </c>
      <c r="B870" s="75">
        <v>5</v>
      </c>
      <c r="C870" s="94">
        <f t="shared" si="13"/>
        <v>39569</v>
      </c>
      <c r="D870" s="76" t="s">
        <v>16</v>
      </c>
      <c r="E870" s="79">
        <v>2470</v>
      </c>
      <c r="F870" s="79">
        <v>2333</v>
      </c>
      <c r="G870" s="79">
        <v>4803</v>
      </c>
    </row>
    <row r="871" spans="1:7" x14ac:dyDescent="0.2">
      <c r="A871" s="75">
        <v>2008</v>
      </c>
      <c r="B871" s="75">
        <v>6</v>
      </c>
      <c r="C871" s="94">
        <f t="shared" si="13"/>
        <v>39600</v>
      </c>
      <c r="D871" s="76" t="s">
        <v>16</v>
      </c>
      <c r="E871" s="79">
        <v>2342</v>
      </c>
      <c r="F871" s="79">
        <v>2520</v>
      </c>
      <c r="G871" s="79">
        <v>4862</v>
      </c>
    </row>
    <row r="872" spans="1:7" x14ac:dyDescent="0.2">
      <c r="A872" s="75">
        <v>2008</v>
      </c>
      <c r="B872" s="75">
        <v>7</v>
      </c>
      <c r="C872" s="94">
        <f t="shared" si="13"/>
        <v>39630</v>
      </c>
      <c r="D872" s="76" t="s">
        <v>16</v>
      </c>
      <c r="E872" s="79">
        <v>2594</v>
      </c>
      <c r="F872" s="79">
        <v>2598</v>
      </c>
      <c r="G872" s="79">
        <v>5192</v>
      </c>
    </row>
    <row r="873" spans="1:7" x14ac:dyDescent="0.2">
      <c r="A873" s="75">
        <v>2008</v>
      </c>
      <c r="B873" s="75">
        <v>8</v>
      </c>
      <c r="C873" s="94">
        <f t="shared" si="13"/>
        <v>39661</v>
      </c>
      <c r="D873" s="76" t="s">
        <v>16</v>
      </c>
      <c r="E873" s="79">
        <v>2723</v>
      </c>
      <c r="F873" s="79">
        <v>2552</v>
      </c>
      <c r="G873" s="79">
        <v>5275</v>
      </c>
    </row>
    <row r="874" spans="1:7" x14ac:dyDescent="0.2">
      <c r="A874" s="75">
        <v>2008</v>
      </c>
      <c r="B874" s="75">
        <v>9</v>
      </c>
      <c r="C874" s="94">
        <f t="shared" si="13"/>
        <v>39692</v>
      </c>
      <c r="D874" s="76" t="s">
        <v>16</v>
      </c>
      <c r="E874" s="79">
        <v>2594</v>
      </c>
      <c r="F874" s="79">
        <v>2655</v>
      </c>
      <c r="G874" s="79">
        <v>5249</v>
      </c>
    </row>
    <row r="875" spans="1:7" x14ac:dyDescent="0.2">
      <c r="A875" s="75">
        <v>2008</v>
      </c>
      <c r="B875" s="75">
        <v>10</v>
      </c>
      <c r="C875" s="94">
        <f t="shared" si="13"/>
        <v>39722</v>
      </c>
      <c r="D875" s="76" t="s">
        <v>16</v>
      </c>
      <c r="E875" s="79">
        <v>2724</v>
      </c>
      <c r="F875" s="79">
        <v>2473</v>
      </c>
      <c r="G875" s="79">
        <v>5197</v>
      </c>
    </row>
    <row r="876" spans="1:7" x14ac:dyDescent="0.2">
      <c r="A876" s="75">
        <v>2008</v>
      </c>
      <c r="B876" s="75">
        <v>11</v>
      </c>
      <c r="C876" s="94">
        <f t="shared" si="13"/>
        <v>39753</v>
      </c>
      <c r="D876" s="76" t="s">
        <v>16</v>
      </c>
      <c r="E876" s="79">
        <v>2301</v>
      </c>
      <c r="F876" s="79">
        <v>2078</v>
      </c>
      <c r="G876" s="79">
        <v>4379</v>
      </c>
    </row>
    <row r="877" spans="1:7" x14ac:dyDescent="0.2">
      <c r="A877" s="75">
        <v>2008</v>
      </c>
      <c r="B877" s="75">
        <v>12</v>
      </c>
      <c r="C877" s="94">
        <f t="shared" si="13"/>
        <v>39783</v>
      </c>
      <c r="D877" s="76" t="s">
        <v>16</v>
      </c>
      <c r="E877" s="79">
        <v>2446</v>
      </c>
      <c r="F877" s="79">
        <v>2311</v>
      </c>
      <c r="G877" s="79">
        <v>4757</v>
      </c>
    </row>
    <row r="878" spans="1:7" x14ac:dyDescent="0.2">
      <c r="A878" s="75">
        <v>2009</v>
      </c>
      <c r="B878" s="75">
        <v>1</v>
      </c>
      <c r="C878" s="94">
        <f t="shared" si="13"/>
        <v>39814</v>
      </c>
      <c r="D878" s="76" t="s">
        <v>16</v>
      </c>
      <c r="E878" s="79">
        <v>2117</v>
      </c>
      <c r="F878" s="79">
        <v>1990</v>
      </c>
      <c r="G878" s="79">
        <v>4107</v>
      </c>
    </row>
    <row r="879" spans="1:7" x14ac:dyDescent="0.2">
      <c r="A879" s="75">
        <v>2009</v>
      </c>
      <c r="B879" s="75">
        <v>2</v>
      </c>
      <c r="C879" s="94">
        <f t="shared" si="13"/>
        <v>39845</v>
      </c>
      <c r="D879" s="76" t="s">
        <v>16</v>
      </c>
      <c r="E879" s="79">
        <v>2220</v>
      </c>
      <c r="F879" s="79">
        <v>1917</v>
      </c>
      <c r="G879" s="79">
        <v>4137</v>
      </c>
    </row>
    <row r="880" spans="1:7" x14ac:dyDescent="0.2">
      <c r="A880" s="75">
        <v>2009</v>
      </c>
      <c r="B880" s="75">
        <v>3</v>
      </c>
      <c r="C880" s="94">
        <f t="shared" si="13"/>
        <v>39873</v>
      </c>
      <c r="D880" s="76" t="s">
        <v>16</v>
      </c>
      <c r="E880" s="79">
        <v>1903</v>
      </c>
      <c r="F880" s="79">
        <v>1793</v>
      </c>
      <c r="G880" s="79">
        <v>3696</v>
      </c>
    </row>
    <row r="881" spans="1:7" x14ac:dyDescent="0.2">
      <c r="A881" s="75">
        <v>2009</v>
      </c>
      <c r="B881" s="75">
        <v>4</v>
      </c>
      <c r="C881" s="94">
        <f t="shared" si="13"/>
        <v>39904</v>
      </c>
      <c r="D881" s="76" t="s">
        <v>16</v>
      </c>
      <c r="E881" s="79">
        <v>2208</v>
      </c>
      <c r="F881" s="79">
        <v>2075</v>
      </c>
      <c r="G881" s="79">
        <v>4283</v>
      </c>
    </row>
    <row r="882" spans="1:7" x14ac:dyDescent="0.2">
      <c r="A882" s="75">
        <v>2009</v>
      </c>
      <c r="B882" s="75">
        <v>5</v>
      </c>
      <c r="C882" s="94">
        <f t="shared" si="13"/>
        <v>39934</v>
      </c>
      <c r="D882" s="76" t="s">
        <v>16</v>
      </c>
      <c r="E882" s="79">
        <v>2234</v>
      </c>
      <c r="F882" s="79">
        <v>2062</v>
      </c>
      <c r="G882" s="79">
        <v>4296</v>
      </c>
    </row>
    <row r="883" spans="1:7" x14ac:dyDescent="0.2">
      <c r="A883" s="75">
        <v>2009</v>
      </c>
      <c r="B883" s="75">
        <v>6</v>
      </c>
      <c r="C883" s="94">
        <f t="shared" si="13"/>
        <v>39965</v>
      </c>
      <c r="D883" s="76" t="s">
        <v>16</v>
      </c>
      <c r="E883" s="79">
        <v>2328</v>
      </c>
      <c r="F883" s="79">
        <v>2232</v>
      </c>
      <c r="G883" s="79">
        <v>4560</v>
      </c>
    </row>
    <row r="884" spans="1:7" x14ac:dyDescent="0.2">
      <c r="A884" s="75">
        <v>2009</v>
      </c>
      <c r="B884" s="75">
        <v>7</v>
      </c>
      <c r="C884" s="94">
        <f t="shared" si="13"/>
        <v>39995</v>
      </c>
      <c r="D884" s="76" t="s">
        <v>16</v>
      </c>
      <c r="E884" s="79">
        <v>2464</v>
      </c>
      <c r="F884" s="79">
        <v>2186</v>
      </c>
      <c r="G884" s="79">
        <v>4650</v>
      </c>
    </row>
    <row r="885" spans="1:7" x14ac:dyDescent="0.2">
      <c r="A885" s="75">
        <v>2009</v>
      </c>
      <c r="B885" s="75">
        <v>8</v>
      </c>
      <c r="C885" s="94">
        <f t="shared" si="13"/>
        <v>40026</v>
      </c>
      <c r="D885" s="76" t="s">
        <v>16</v>
      </c>
      <c r="E885" s="79">
        <v>2278</v>
      </c>
      <c r="F885" s="79">
        <v>2093</v>
      </c>
      <c r="G885" s="79">
        <v>4371</v>
      </c>
    </row>
    <row r="886" spans="1:7" x14ac:dyDescent="0.2">
      <c r="A886" s="75">
        <v>2009</v>
      </c>
      <c r="B886" s="75">
        <v>9</v>
      </c>
      <c r="C886" s="94">
        <f t="shared" si="13"/>
        <v>40057</v>
      </c>
      <c r="D886" s="76" t="s">
        <v>16</v>
      </c>
      <c r="E886" s="79">
        <v>2250</v>
      </c>
      <c r="F886" s="79">
        <v>2035</v>
      </c>
      <c r="G886" s="79">
        <v>4285</v>
      </c>
    </row>
    <row r="887" spans="1:7" x14ac:dyDescent="0.2">
      <c r="A887" s="75">
        <v>2009</v>
      </c>
      <c r="B887" s="75">
        <v>10</v>
      </c>
      <c r="C887" s="94">
        <f t="shared" si="13"/>
        <v>40087</v>
      </c>
      <c r="D887" s="76" t="s">
        <v>16</v>
      </c>
      <c r="E887" s="79">
        <v>2369</v>
      </c>
      <c r="F887" s="79">
        <v>1995</v>
      </c>
      <c r="G887" s="79">
        <v>4364</v>
      </c>
    </row>
    <row r="888" spans="1:7" x14ac:dyDescent="0.2">
      <c r="A888" s="75">
        <v>2009</v>
      </c>
      <c r="B888" s="75">
        <v>11</v>
      </c>
      <c r="C888" s="94">
        <f t="shared" si="13"/>
        <v>40118</v>
      </c>
      <c r="D888" s="76" t="s">
        <v>16</v>
      </c>
      <c r="E888" s="79">
        <v>2255</v>
      </c>
      <c r="F888" s="79">
        <v>2108</v>
      </c>
      <c r="G888" s="79">
        <v>4363</v>
      </c>
    </row>
    <row r="889" spans="1:7" x14ac:dyDescent="0.2">
      <c r="A889" s="75">
        <v>2009</v>
      </c>
      <c r="B889" s="75">
        <v>12</v>
      </c>
      <c r="C889" s="94">
        <f t="shared" si="13"/>
        <v>40148</v>
      </c>
      <c r="D889" s="76" t="s">
        <v>16</v>
      </c>
      <c r="E889" s="79">
        <v>2338</v>
      </c>
      <c r="F889" s="79">
        <v>1920</v>
      </c>
      <c r="G889" s="79">
        <v>4258</v>
      </c>
    </row>
    <row r="890" spans="1:7" x14ac:dyDescent="0.2">
      <c r="A890" s="75">
        <v>2010</v>
      </c>
      <c r="B890" s="75">
        <v>1</v>
      </c>
      <c r="C890" s="94">
        <f t="shared" si="13"/>
        <v>40179</v>
      </c>
      <c r="D890" s="76" t="s">
        <v>16</v>
      </c>
      <c r="E890" s="79">
        <v>1857</v>
      </c>
      <c r="F890" s="79">
        <v>1921</v>
      </c>
      <c r="G890" s="79">
        <v>3778</v>
      </c>
    </row>
    <row r="891" spans="1:7" x14ac:dyDescent="0.2">
      <c r="A891" s="75">
        <v>2010</v>
      </c>
      <c r="B891" s="75">
        <v>2</v>
      </c>
      <c r="C891" s="94">
        <f t="shared" si="13"/>
        <v>40210</v>
      </c>
      <c r="D891" s="76" t="s">
        <v>16</v>
      </c>
      <c r="E891" s="79">
        <v>2080</v>
      </c>
      <c r="F891" s="79">
        <v>1831</v>
      </c>
      <c r="G891" s="79">
        <v>3911</v>
      </c>
    </row>
    <row r="892" spans="1:7" x14ac:dyDescent="0.2">
      <c r="A892" s="75">
        <v>2010</v>
      </c>
      <c r="B892" s="75">
        <v>3</v>
      </c>
      <c r="C892" s="94">
        <f t="shared" si="13"/>
        <v>40238</v>
      </c>
      <c r="D892" s="76" t="s">
        <v>16</v>
      </c>
      <c r="E892" s="79">
        <v>2343</v>
      </c>
      <c r="F892" s="79">
        <v>2034</v>
      </c>
      <c r="G892" s="79">
        <v>4377</v>
      </c>
    </row>
    <row r="893" spans="1:7" x14ac:dyDescent="0.2">
      <c r="A893" s="75">
        <v>2010</v>
      </c>
      <c r="B893" s="75">
        <v>4</v>
      </c>
      <c r="C893" s="94">
        <f t="shared" si="13"/>
        <v>40269</v>
      </c>
      <c r="D893" s="76" t="s">
        <v>16</v>
      </c>
      <c r="E893" s="79">
        <v>2206</v>
      </c>
      <c r="F893" s="79">
        <v>2044</v>
      </c>
      <c r="G893" s="79">
        <v>4250</v>
      </c>
    </row>
    <row r="894" spans="1:7" x14ac:dyDescent="0.2">
      <c r="A894" s="75">
        <v>2010</v>
      </c>
      <c r="B894" s="75">
        <v>5</v>
      </c>
      <c r="C894" s="94">
        <f t="shared" si="13"/>
        <v>40299</v>
      </c>
      <c r="D894" s="76" t="s">
        <v>16</v>
      </c>
      <c r="E894" s="79">
        <v>2234</v>
      </c>
      <c r="F894" s="79">
        <v>2050</v>
      </c>
      <c r="G894" s="79">
        <v>4284</v>
      </c>
    </row>
    <row r="895" spans="1:7" x14ac:dyDescent="0.2">
      <c r="A895" s="75">
        <v>2010</v>
      </c>
      <c r="B895" s="75">
        <v>6</v>
      </c>
      <c r="C895" s="94">
        <f t="shared" si="13"/>
        <v>40330</v>
      </c>
      <c r="D895" s="76" t="s">
        <v>16</v>
      </c>
      <c r="E895" s="79">
        <v>2408</v>
      </c>
      <c r="F895" s="79">
        <v>2219</v>
      </c>
      <c r="G895" s="79">
        <v>4627</v>
      </c>
    </row>
    <row r="896" spans="1:7" x14ac:dyDescent="0.2">
      <c r="A896" s="75">
        <v>2010</v>
      </c>
      <c r="B896" s="75">
        <v>7</v>
      </c>
      <c r="C896" s="94">
        <f t="shared" si="13"/>
        <v>40360</v>
      </c>
      <c r="D896" s="76" t="s">
        <v>16</v>
      </c>
      <c r="E896" s="79">
        <v>2649</v>
      </c>
      <c r="F896" s="79">
        <v>2324</v>
      </c>
      <c r="G896" s="79">
        <v>4973</v>
      </c>
    </row>
    <row r="897" spans="1:7" x14ac:dyDescent="0.2">
      <c r="A897" s="75">
        <v>2010</v>
      </c>
      <c r="B897" s="75">
        <v>8</v>
      </c>
      <c r="C897" s="94">
        <f t="shared" si="13"/>
        <v>40391</v>
      </c>
      <c r="D897" s="76" t="s">
        <v>16</v>
      </c>
      <c r="E897" s="79">
        <v>2751</v>
      </c>
      <c r="F897" s="79">
        <v>2667</v>
      </c>
      <c r="G897" s="79">
        <v>5418</v>
      </c>
    </row>
    <row r="898" spans="1:7" x14ac:dyDescent="0.2">
      <c r="A898" s="75">
        <v>2010</v>
      </c>
      <c r="B898" s="75">
        <v>9</v>
      </c>
      <c r="C898" s="94">
        <f t="shared" si="13"/>
        <v>40422</v>
      </c>
      <c r="D898" s="76" t="s">
        <v>16</v>
      </c>
      <c r="E898" s="79">
        <v>2534</v>
      </c>
      <c r="F898" s="79">
        <v>2331</v>
      </c>
      <c r="G898" s="79">
        <v>4865</v>
      </c>
    </row>
    <row r="899" spans="1:7" x14ac:dyDescent="0.2">
      <c r="A899" s="75">
        <v>2010</v>
      </c>
      <c r="B899" s="75">
        <v>10</v>
      </c>
      <c r="C899" s="94">
        <f t="shared" ref="C899:C962" si="14">DATE(A899,B899,1)</f>
        <v>40452</v>
      </c>
      <c r="D899" s="76" t="s">
        <v>16</v>
      </c>
      <c r="E899" s="79">
        <v>3153</v>
      </c>
      <c r="F899" s="79">
        <v>2680</v>
      </c>
      <c r="G899" s="79">
        <v>5833</v>
      </c>
    </row>
    <row r="900" spans="1:7" x14ac:dyDescent="0.2">
      <c r="A900" s="75">
        <v>2010</v>
      </c>
      <c r="B900" s="75">
        <v>11</v>
      </c>
      <c r="C900" s="94">
        <f t="shared" si="14"/>
        <v>40483</v>
      </c>
      <c r="D900" s="76" t="s">
        <v>16</v>
      </c>
      <c r="E900" s="79">
        <v>2556</v>
      </c>
      <c r="F900" s="79">
        <v>2382</v>
      </c>
      <c r="G900" s="79">
        <v>4938</v>
      </c>
    </row>
    <row r="901" spans="1:7" x14ac:dyDescent="0.2">
      <c r="A901" s="75">
        <v>2010</v>
      </c>
      <c r="B901" s="75">
        <v>12</v>
      </c>
      <c r="C901" s="94">
        <f t="shared" si="14"/>
        <v>40513</v>
      </c>
      <c r="D901" s="76" t="s">
        <v>16</v>
      </c>
      <c r="E901" s="79">
        <v>2731</v>
      </c>
      <c r="F901" s="79">
        <v>2486</v>
      </c>
      <c r="G901" s="79">
        <v>5217</v>
      </c>
    </row>
    <row r="902" spans="1:7" x14ac:dyDescent="0.2">
      <c r="A902" s="75">
        <v>2011</v>
      </c>
      <c r="B902" s="75">
        <v>1</v>
      </c>
      <c r="C902" s="94">
        <f t="shared" si="14"/>
        <v>40544</v>
      </c>
      <c r="D902" s="76" t="s">
        <v>16</v>
      </c>
      <c r="E902" s="79">
        <v>2460</v>
      </c>
      <c r="F902" s="79">
        <v>2150</v>
      </c>
      <c r="G902" s="79">
        <v>4610</v>
      </c>
    </row>
    <row r="903" spans="1:7" x14ac:dyDescent="0.2">
      <c r="A903" s="75">
        <v>2011</v>
      </c>
      <c r="B903" s="75">
        <v>2</v>
      </c>
      <c r="C903" s="94">
        <f t="shared" si="14"/>
        <v>40575</v>
      </c>
      <c r="D903" s="76" t="s">
        <v>16</v>
      </c>
      <c r="E903" s="79">
        <v>2379</v>
      </c>
      <c r="F903" s="79">
        <v>2140</v>
      </c>
      <c r="G903" s="79">
        <v>4519</v>
      </c>
    </row>
    <row r="904" spans="1:7" x14ac:dyDescent="0.2">
      <c r="A904" s="75">
        <v>2011</v>
      </c>
      <c r="B904" s="75">
        <v>3</v>
      </c>
      <c r="C904" s="94">
        <f t="shared" si="14"/>
        <v>40603</v>
      </c>
      <c r="D904" s="76" t="s">
        <v>16</v>
      </c>
      <c r="E904" s="79">
        <v>2799</v>
      </c>
      <c r="F904" s="79">
        <v>2496</v>
      </c>
      <c r="G904" s="79">
        <v>5295</v>
      </c>
    </row>
    <row r="905" spans="1:7" x14ac:dyDescent="0.2">
      <c r="A905" s="75">
        <v>2011</v>
      </c>
      <c r="B905" s="75">
        <v>4</v>
      </c>
      <c r="C905" s="94">
        <f t="shared" si="14"/>
        <v>40634</v>
      </c>
      <c r="D905" s="76" t="s">
        <v>16</v>
      </c>
      <c r="E905" s="79">
        <v>2615</v>
      </c>
      <c r="F905" s="79">
        <v>2359</v>
      </c>
      <c r="G905" s="79">
        <v>4974</v>
      </c>
    </row>
    <row r="906" spans="1:7" x14ac:dyDescent="0.2">
      <c r="A906" s="75">
        <v>2011</v>
      </c>
      <c r="B906" s="75">
        <v>5</v>
      </c>
      <c r="C906" s="94">
        <f t="shared" si="14"/>
        <v>40664</v>
      </c>
      <c r="D906" s="76" t="s">
        <v>16</v>
      </c>
      <c r="E906" s="79">
        <v>2878</v>
      </c>
      <c r="F906" s="79">
        <v>2559</v>
      </c>
      <c r="G906" s="79">
        <v>5437</v>
      </c>
    </row>
    <row r="907" spans="1:7" x14ac:dyDescent="0.2">
      <c r="A907" s="75">
        <v>2011</v>
      </c>
      <c r="B907" s="75">
        <v>6</v>
      </c>
      <c r="C907" s="94">
        <f t="shared" si="14"/>
        <v>40695</v>
      </c>
      <c r="D907" s="76" t="s">
        <v>16</v>
      </c>
      <c r="E907" s="79">
        <v>2992</v>
      </c>
      <c r="F907" s="79">
        <v>2751</v>
      </c>
      <c r="G907" s="79">
        <v>5743</v>
      </c>
    </row>
    <row r="908" spans="1:7" x14ac:dyDescent="0.2">
      <c r="A908" s="75">
        <v>2011</v>
      </c>
      <c r="B908" s="75">
        <v>7</v>
      </c>
      <c r="C908" s="94">
        <f t="shared" si="14"/>
        <v>40725</v>
      </c>
      <c r="D908" s="76" t="s">
        <v>16</v>
      </c>
      <c r="E908" s="79">
        <v>2915</v>
      </c>
      <c r="F908" s="79">
        <v>2494</v>
      </c>
      <c r="G908" s="79">
        <v>5409</v>
      </c>
    </row>
    <row r="909" spans="1:7" x14ac:dyDescent="0.2">
      <c r="A909" s="75">
        <v>2011</v>
      </c>
      <c r="B909" s="75">
        <v>8</v>
      </c>
      <c r="C909" s="94">
        <f t="shared" si="14"/>
        <v>40756</v>
      </c>
      <c r="D909" s="76" t="s">
        <v>16</v>
      </c>
      <c r="E909" s="79">
        <v>2743</v>
      </c>
      <c r="F909" s="79">
        <v>2473</v>
      </c>
      <c r="G909" s="79">
        <v>5216</v>
      </c>
    </row>
    <row r="910" spans="1:7" x14ac:dyDescent="0.2">
      <c r="A910" s="75">
        <v>2011</v>
      </c>
      <c r="B910" s="75">
        <v>9</v>
      </c>
      <c r="C910" s="94">
        <f t="shared" si="14"/>
        <v>40787</v>
      </c>
      <c r="D910" s="76" t="s">
        <v>16</v>
      </c>
      <c r="E910" s="79">
        <v>2554</v>
      </c>
      <c r="F910" s="79">
        <v>2277</v>
      </c>
      <c r="G910" s="79">
        <v>4831</v>
      </c>
    </row>
    <row r="911" spans="1:7" x14ac:dyDescent="0.2">
      <c r="A911" s="75">
        <v>2011</v>
      </c>
      <c r="B911" s="75">
        <v>10</v>
      </c>
      <c r="C911" s="94">
        <f t="shared" si="14"/>
        <v>40817</v>
      </c>
      <c r="D911" s="76" t="s">
        <v>16</v>
      </c>
      <c r="E911" s="79">
        <v>2794</v>
      </c>
      <c r="F911" s="79">
        <v>2462</v>
      </c>
      <c r="G911" s="79">
        <v>5256</v>
      </c>
    </row>
    <row r="912" spans="1:7" x14ac:dyDescent="0.2">
      <c r="A912" s="75">
        <v>2011</v>
      </c>
      <c r="B912" s="75">
        <v>11</v>
      </c>
      <c r="C912" s="94">
        <f t="shared" si="14"/>
        <v>40848</v>
      </c>
      <c r="D912" s="76" t="s">
        <v>16</v>
      </c>
      <c r="E912" s="79">
        <v>2944</v>
      </c>
      <c r="F912" s="79">
        <v>2578</v>
      </c>
      <c r="G912" s="79">
        <v>5522</v>
      </c>
    </row>
    <row r="913" spans="1:7" x14ac:dyDescent="0.2">
      <c r="A913" s="75">
        <v>2011</v>
      </c>
      <c r="B913" s="75">
        <v>12</v>
      </c>
      <c r="C913" s="94">
        <f t="shared" si="14"/>
        <v>40878</v>
      </c>
      <c r="D913" s="76" t="s">
        <v>16</v>
      </c>
      <c r="E913" s="79">
        <v>2703</v>
      </c>
      <c r="F913" s="79">
        <v>2483</v>
      </c>
      <c r="G913" s="79">
        <v>5186</v>
      </c>
    </row>
    <row r="914" spans="1:7" x14ac:dyDescent="0.2">
      <c r="A914" s="75">
        <v>2012</v>
      </c>
      <c r="B914" s="75">
        <v>1</v>
      </c>
      <c r="C914" s="94">
        <f t="shared" si="14"/>
        <v>40909</v>
      </c>
      <c r="D914" s="76" t="s">
        <v>16</v>
      </c>
      <c r="E914" s="79">
        <v>2525</v>
      </c>
      <c r="F914" s="79">
        <v>2190</v>
      </c>
      <c r="G914" s="79">
        <v>4715</v>
      </c>
    </row>
    <row r="915" spans="1:7" x14ac:dyDescent="0.2">
      <c r="A915" s="75">
        <v>2012</v>
      </c>
      <c r="B915" s="75">
        <v>2</v>
      </c>
      <c r="C915" s="94">
        <f t="shared" si="14"/>
        <v>40940</v>
      </c>
      <c r="D915" s="76" t="s">
        <v>16</v>
      </c>
      <c r="E915" s="79">
        <v>2419</v>
      </c>
      <c r="F915" s="79">
        <v>2103</v>
      </c>
      <c r="G915" s="79">
        <v>4522</v>
      </c>
    </row>
    <row r="916" spans="1:7" x14ac:dyDescent="0.2">
      <c r="A916" s="75">
        <v>2012</v>
      </c>
      <c r="B916" s="75">
        <v>3</v>
      </c>
      <c r="C916" s="94">
        <f t="shared" si="14"/>
        <v>40969</v>
      </c>
      <c r="D916" s="76" t="s">
        <v>16</v>
      </c>
      <c r="E916" s="79">
        <v>3162</v>
      </c>
      <c r="F916" s="79">
        <v>2858</v>
      </c>
      <c r="G916" s="79">
        <v>6020</v>
      </c>
    </row>
    <row r="917" spans="1:7" x14ac:dyDescent="0.2">
      <c r="A917" s="75">
        <v>2012</v>
      </c>
      <c r="B917" s="75">
        <v>4</v>
      </c>
      <c r="C917" s="94">
        <f t="shared" si="14"/>
        <v>41000</v>
      </c>
      <c r="D917" s="76" t="s">
        <v>16</v>
      </c>
      <c r="E917" s="79">
        <v>2573</v>
      </c>
      <c r="F917" s="79">
        <v>2491</v>
      </c>
      <c r="G917" s="79">
        <v>5064</v>
      </c>
    </row>
    <row r="918" spans="1:7" x14ac:dyDescent="0.2">
      <c r="A918" s="75">
        <v>2012</v>
      </c>
      <c r="B918" s="75">
        <v>5</v>
      </c>
      <c r="C918" s="94">
        <f t="shared" si="14"/>
        <v>41030</v>
      </c>
      <c r="D918" s="76" t="s">
        <v>16</v>
      </c>
      <c r="E918" s="79">
        <v>2932</v>
      </c>
      <c r="F918" s="79">
        <v>2532</v>
      </c>
      <c r="G918" s="79">
        <v>5464</v>
      </c>
    </row>
    <row r="919" spans="1:7" x14ac:dyDescent="0.2">
      <c r="A919" s="75">
        <v>2012</v>
      </c>
      <c r="B919" s="75">
        <v>6</v>
      </c>
      <c r="C919" s="94">
        <f t="shared" si="14"/>
        <v>41061</v>
      </c>
      <c r="D919" s="76" t="s">
        <v>16</v>
      </c>
      <c r="E919" s="79">
        <v>2808</v>
      </c>
      <c r="F919" s="79">
        <v>2482</v>
      </c>
      <c r="G919" s="79">
        <v>5290</v>
      </c>
    </row>
    <row r="920" spans="1:7" x14ac:dyDescent="0.2">
      <c r="A920" s="75">
        <v>2012</v>
      </c>
      <c r="B920" s="75">
        <v>7</v>
      </c>
      <c r="C920" s="94">
        <f t="shared" si="14"/>
        <v>41091</v>
      </c>
      <c r="D920" s="76" t="s">
        <v>16</v>
      </c>
      <c r="E920" s="79">
        <v>2558</v>
      </c>
      <c r="F920" s="79">
        <v>2235</v>
      </c>
      <c r="G920" s="79">
        <v>4793</v>
      </c>
    </row>
    <row r="921" spans="1:7" x14ac:dyDescent="0.2">
      <c r="A921" s="75">
        <v>2012</v>
      </c>
      <c r="B921" s="75">
        <v>8</v>
      </c>
      <c r="C921" s="94">
        <f t="shared" si="14"/>
        <v>41122</v>
      </c>
      <c r="D921" s="76" t="s">
        <v>16</v>
      </c>
      <c r="E921" s="79">
        <v>2956</v>
      </c>
      <c r="F921" s="79">
        <v>2546</v>
      </c>
      <c r="G921" s="79">
        <v>5502</v>
      </c>
    </row>
    <row r="922" spans="1:7" x14ac:dyDescent="0.2">
      <c r="A922" s="75">
        <v>2012</v>
      </c>
      <c r="B922" s="75">
        <v>9</v>
      </c>
      <c r="C922" s="94">
        <f t="shared" si="14"/>
        <v>41153</v>
      </c>
      <c r="D922" s="76" t="s">
        <v>16</v>
      </c>
      <c r="E922" s="79">
        <v>2526</v>
      </c>
      <c r="F922" s="79">
        <v>2266</v>
      </c>
      <c r="G922" s="79">
        <v>4792</v>
      </c>
    </row>
    <row r="923" spans="1:7" x14ac:dyDescent="0.2">
      <c r="A923" s="75">
        <v>2012</v>
      </c>
      <c r="B923" s="75">
        <v>10</v>
      </c>
      <c r="C923" s="94">
        <f t="shared" si="14"/>
        <v>41183</v>
      </c>
      <c r="D923" s="76" t="s">
        <v>16</v>
      </c>
      <c r="E923" s="79">
        <v>2970</v>
      </c>
      <c r="F923" s="79">
        <v>2511</v>
      </c>
      <c r="G923" s="79">
        <v>5481</v>
      </c>
    </row>
    <row r="924" spans="1:7" x14ac:dyDescent="0.2">
      <c r="A924" s="75">
        <v>2012</v>
      </c>
      <c r="B924" s="75">
        <v>11</v>
      </c>
      <c r="C924" s="94">
        <f t="shared" si="14"/>
        <v>41214</v>
      </c>
      <c r="D924" s="76" t="s">
        <v>16</v>
      </c>
      <c r="E924" s="79">
        <v>2385</v>
      </c>
      <c r="F924" s="79">
        <v>2157</v>
      </c>
      <c r="G924" s="79">
        <v>4542</v>
      </c>
    </row>
    <row r="925" spans="1:7" x14ac:dyDescent="0.2">
      <c r="A925" s="75">
        <v>2012</v>
      </c>
      <c r="B925" s="75">
        <v>12</v>
      </c>
      <c r="C925" s="94">
        <f t="shared" si="14"/>
        <v>41244</v>
      </c>
      <c r="D925" s="76" t="s">
        <v>16</v>
      </c>
      <c r="E925" s="79">
        <v>2408</v>
      </c>
      <c r="F925" s="79">
        <v>2169</v>
      </c>
      <c r="G925" s="79">
        <v>4577</v>
      </c>
    </row>
    <row r="926" spans="1:7" x14ac:dyDescent="0.2">
      <c r="A926" s="75">
        <v>2013</v>
      </c>
      <c r="B926" s="75">
        <v>1</v>
      </c>
      <c r="C926" s="94">
        <f t="shared" si="14"/>
        <v>41275</v>
      </c>
      <c r="D926" s="76" t="s">
        <v>16</v>
      </c>
      <c r="E926" s="79">
        <v>2199</v>
      </c>
      <c r="F926" s="79">
        <v>1996</v>
      </c>
      <c r="G926" s="79">
        <v>4195</v>
      </c>
    </row>
    <row r="927" spans="1:7" x14ac:dyDescent="0.2">
      <c r="A927" s="75">
        <v>2013</v>
      </c>
      <c r="B927" s="75">
        <v>2</v>
      </c>
      <c r="C927" s="94">
        <f t="shared" si="14"/>
        <v>41306</v>
      </c>
      <c r="D927" s="76" t="s">
        <v>16</v>
      </c>
      <c r="E927" s="79">
        <v>2233</v>
      </c>
      <c r="F927" s="79">
        <v>1952</v>
      </c>
      <c r="G927" s="79">
        <v>4185</v>
      </c>
    </row>
    <row r="928" spans="1:7" x14ac:dyDescent="0.2">
      <c r="A928" s="75">
        <v>2013</v>
      </c>
      <c r="B928" s="75">
        <v>3</v>
      </c>
      <c r="C928" s="94">
        <f t="shared" si="14"/>
        <v>41334</v>
      </c>
      <c r="D928" s="76" t="s">
        <v>16</v>
      </c>
      <c r="E928" s="79">
        <v>2563</v>
      </c>
      <c r="F928" s="79">
        <v>2274</v>
      </c>
      <c r="G928" s="79">
        <v>4837</v>
      </c>
    </row>
    <row r="929" spans="1:7" x14ac:dyDescent="0.2">
      <c r="A929" s="75">
        <v>2013</v>
      </c>
      <c r="B929" s="75">
        <v>4</v>
      </c>
      <c r="C929" s="94">
        <f t="shared" si="14"/>
        <v>41365</v>
      </c>
      <c r="D929" s="76" t="s">
        <v>16</v>
      </c>
      <c r="E929" s="79">
        <v>2545</v>
      </c>
      <c r="F929" s="79">
        <v>2292</v>
      </c>
      <c r="G929" s="79">
        <v>4837</v>
      </c>
    </row>
    <row r="930" spans="1:7" x14ac:dyDescent="0.2">
      <c r="A930" s="75">
        <v>2013</v>
      </c>
      <c r="B930" s="75">
        <v>5</v>
      </c>
      <c r="C930" s="94">
        <f t="shared" si="14"/>
        <v>41395</v>
      </c>
      <c r="D930" s="76" t="s">
        <v>16</v>
      </c>
      <c r="E930" s="79">
        <v>2314</v>
      </c>
      <c r="F930" s="79">
        <v>1965</v>
      </c>
      <c r="G930" s="79">
        <v>4279</v>
      </c>
    </row>
    <row r="931" spans="1:7" x14ac:dyDescent="0.2">
      <c r="A931" s="75">
        <v>2013</v>
      </c>
      <c r="B931" s="75">
        <v>6</v>
      </c>
      <c r="C931" s="94">
        <f t="shared" si="14"/>
        <v>41426</v>
      </c>
      <c r="D931" s="76" t="s">
        <v>16</v>
      </c>
      <c r="E931" s="79">
        <v>2379</v>
      </c>
      <c r="F931" s="79">
        <v>2012</v>
      </c>
      <c r="G931" s="79">
        <v>4391</v>
      </c>
    </row>
    <row r="932" spans="1:7" x14ac:dyDescent="0.2">
      <c r="A932" s="75">
        <v>2013</v>
      </c>
      <c r="B932" s="75">
        <v>7</v>
      </c>
      <c r="C932" s="94">
        <f t="shared" si="14"/>
        <v>41456</v>
      </c>
      <c r="D932" s="76" t="s">
        <v>16</v>
      </c>
      <c r="E932" s="79">
        <v>2274</v>
      </c>
      <c r="F932" s="79">
        <v>1951</v>
      </c>
      <c r="G932" s="79">
        <v>4225</v>
      </c>
    </row>
    <row r="933" spans="1:7" x14ac:dyDescent="0.2">
      <c r="A933" s="75">
        <v>2013</v>
      </c>
      <c r="B933" s="75">
        <v>8</v>
      </c>
      <c r="C933" s="94">
        <f t="shared" si="14"/>
        <v>41487</v>
      </c>
      <c r="D933" s="76" t="s">
        <v>16</v>
      </c>
      <c r="E933" s="79">
        <v>2533</v>
      </c>
      <c r="F933" s="79">
        <v>2087</v>
      </c>
      <c r="G933" s="79">
        <v>4620</v>
      </c>
    </row>
    <row r="934" spans="1:7" x14ac:dyDescent="0.2">
      <c r="A934" s="75">
        <v>2013</v>
      </c>
      <c r="B934" s="75">
        <v>9</v>
      </c>
      <c r="C934" s="94">
        <f t="shared" si="14"/>
        <v>41518</v>
      </c>
      <c r="D934" s="76" t="s">
        <v>16</v>
      </c>
      <c r="E934" s="79">
        <v>2248</v>
      </c>
      <c r="F934" s="79">
        <v>1972</v>
      </c>
      <c r="G934" s="79">
        <v>4220</v>
      </c>
    </row>
    <row r="935" spans="1:7" x14ac:dyDescent="0.2">
      <c r="A935" s="75">
        <v>2013</v>
      </c>
      <c r="B935" s="75">
        <v>10</v>
      </c>
      <c r="C935" s="94">
        <f t="shared" si="14"/>
        <v>41548</v>
      </c>
      <c r="D935" s="76" t="s">
        <v>16</v>
      </c>
      <c r="E935" s="79">
        <v>2368</v>
      </c>
      <c r="F935" s="79">
        <v>1976</v>
      </c>
      <c r="G935" s="79">
        <v>4344</v>
      </c>
    </row>
    <row r="936" spans="1:7" x14ac:dyDescent="0.2">
      <c r="A936" s="75">
        <v>2013</v>
      </c>
      <c r="B936" s="75">
        <v>11</v>
      </c>
      <c r="C936" s="94">
        <f t="shared" si="14"/>
        <v>41579</v>
      </c>
      <c r="D936" s="76" t="s">
        <v>16</v>
      </c>
      <c r="E936" s="79">
        <v>2320</v>
      </c>
      <c r="F936" s="79">
        <v>1932</v>
      </c>
      <c r="G936" s="79">
        <v>4252</v>
      </c>
    </row>
    <row r="937" spans="1:7" x14ac:dyDescent="0.2">
      <c r="A937" s="75">
        <v>2013</v>
      </c>
      <c r="B937" s="75">
        <v>12</v>
      </c>
      <c r="C937" s="94">
        <f t="shared" si="14"/>
        <v>41609</v>
      </c>
      <c r="D937" s="76" t="s">
        <v>16</v>
      </c>
      <c r="E937" s="79">
        <v>2472</v>
      </c>
      <c r="F937" s="79">
        <v>1971</v>
      </c>
      <c r="G937" s="79">
        <v>4443</v>
      </c>
    </row>
    <row r="938" spans="1:7" x14ac:dyDescent="0.2">
      <c r="A938" s="75">
        <v>2014</v>
      </c>
      <c r="B938" s="75">
        <v>1</v>
      </c>
      <c r="C938" s="94">
        <f t="shared" si="14"/>
        <v>41640</v>
      </c>
      <c r="D938" s="76" t="s">
        <v>16</v>
      </c>
      <c r="E938" s="79">
        <v>2141</v>
      </c>
      <c r="F938" s="79">
        <v>1821</v>
      </c>
      <c r="G938" s="79">
        <v>3962</v>
      </c>
    </row>
    <row r="939" spans="1:7" x14ac:dyDescent="0.2">
      <c r="A939" s="75">
        <v>2014</v>
      </c>
      <c r="B939" s="75">
        <v>2</v>
      </c>
      <c r="C939" s="94">
        <f t="shared" si="14"/>
        <v>41671</v>
      </c>
      <c r="D939" s="76" t="s">
        <v>16</v>
      </c>
      <c r="E939" s="79">
        <v>2064</v>
      </c>
      <c r="F939" s="79">
        <v>1741</v>
      </c>
      <c r="G939" s="79">
        <v>3805</v>
      </c>
    </row>
    <row r="940" spans="1:7" x14ac:dyDescent="0.2">
      <c r="A940" s="75">
        <v>2014</v>
      </c>
      <c r="B940" s="75">
        <v>3</v>
      </c>
      <c r="C940" s="94">
        <f t="shared" si="14"/>
        <v>41699</v>
      </c>
      <c r="D940" s="76" t="s">
        <v>16</v>
      </c>
      <c r="E940" s="79">
        <v>2210</v>
      </c>
      <c r="F940" s="79">
        <v>1886</v>
      </c>
      <c r="G940" s="79">
        <v>4096</v>
      </c>
    </row>
    <row r="941" spans="1:7" x14ac:dyDescent="0.2">
      <c r="A941" s="75">
        <v>2014</v>
      </c>
      <c r="B941" s="75">
        <v>4</v>
      </c>
      <c r="C941" s="94">
        <f t="shared" si="14"/>
        <v>41730</v>
      </c>
      <c r="D941" s="76" t="s">
        <v>16</v>
      </c>
      <c r="E941" s="79">
        <v>2514</v>
      </c>
      <c r="F941" s="79">
        <v>2116</v>
      </c>
      <c r="G941" s="79">
        <v>4630</v>
      </c>
    </row>
    <row r="942" spans="1:7" x14ac:dyDescent="0.2">
      <c r="A942" s="75">
        <v>2014</v>
      </c>
      <c r="B942" s="75">
        <v>5</v>
      </c>
      <c r="C942" s="94">
        <f t="shared" si="14"/>
        <v>41760</v>
      </c>
      <c r="D942" s="76" t="s">
        <v>16</v>
      </c>
      <c r="E942" s="79">
        <v>2304</v>
      </c>
      <c r="F942" s="79">
        <v>2043</v>
      </c>
      <c r="G942" s="79">
        <v>4347</v>
      </c>
    </row>
    <row r="943" spans="1:7" x14ac:dyDescent="0.2">
      <c r="A943" s="75">
        <v>2014</v>
      </c>
      <c r="B943" s="75">
        <v>6</v>
      </c>
      <c r="C943" s="94">
        <f t="shared" si="14"/>
        <v>41791</v>
      </c>
      <c r="D943" s="76" t="s">
        <v>16</v>
      </c>
      <c r="E943" s="79">
        <v>2237</v>
      </c>
      <c r="F943" s="79">
        <v>2032</v>
      </c>
      <c r="G943" s="79">
        <v>4269</v>
      </c>
    </row>
    <row r="944" spans="1:7" x14ac:dyDescent="0.2">
      <c r="A944" s="75">
        <v>2014</v>
      </c>
      <c r="B944" s="75">
        <v>7</v>
      </c>
      <c r="C944" s="94">
        <f t="shared" si="14"/>
        <v>41821</v>
      </c>
      <c r="D944" s="76" t="s">
        <v>16</v>
      </c>
      <c r="E944" s="79">
        <v>2285</v>
      </c>
      <c r="F944" s="79">
        <v>1918</v>
      </c>
      <c r="G944" s="79">
        <v>4203</v>
      </c>
    </row>
    <row r="945" spans="1:7" x14ac:dyDescent="0.2">
      <c r="A945" s="75">
        <v>2014</v>
      </c>
      <c r="B945" s="75">
        <v>8</v>
      </c>
      <c r="C945" s="94">
        <f t="shared" si="14"/>
        <v>41852</v>
      </c>
      <c r="D945" s="76" t="s">
        <v>16</v>
      </c>
      <c r="E945" s="79">
        <v>2398</v>
      </c>
      <c r="F945" s="79">
        <v>2362</v>
      </c>
      <c r="G945" s="79">
        <v>4760</v>
      </c>
    </row>
    <row r="946" spans="1:7" x14ac:dyDescent="0.2">
      <c r="A946" s="75">
        <v>2014</v>
      </c>
      <c r="B946" s="75">
        <v>9</v>
      </c>
      <c r="C946" s="94">
        <f t="shared" si="14"/>
        <v>41883</v>
      </c>
      <c r="D946" s="76" t="s">
        <v>16</v>
      </c>
      <c r="E946" s="79">
        <v>2195</v>
      </c>
      <c r="F946" s="79">
        <v>2188</v>
      </c>
      <c r="G946" s="79">
        <v>4383</v>
      </c>
    </row>
    <row r="947" spans="1:7" x14ac:dyDescent="0.2">
      <c r="A947" s="75">
        <v>2014</v>
      </c>
      <c r="B947" s="75">
        <v>10</v>
      </c>
      <c r="C947" s="94">
        <f t="shared" si="14"/>
        <v>41913</v>
      </c>
      <c r="D947" s="76" t="s">
        <v>16</v>
      </c>
      <c r="E947" s="79">
        <v>2288</v>
      </c>
      <c r="F947" s="79">
        <v>2199</v>
      </c>
      <c r="G947" s="79">
        <v>4487</v>
      </c>
    </row>
    <row r="948" spans="1:7" x14ac:dyDescent="0.2">
      <c r="A948" s="75">
        <v>2014</v>
      </c>
      <c r="B948" s="75">
        <v>11</v>
      </c>
      <c r="C948" s="94">
        <f t="shared" si="14"/>
        <v>41944</v>
      </c>
      <c r="D948" s="76" t="s">
        <v>16</v>
      </c>
      <c r="E948" s="79">
        <v>2143</v>
      </c>
      <c r="F948" s="79">
        <v>2111</v>
      </c>
      <c r="G948" s="79">
        <v>4254</v>
      </c>
    </row>
    <row r="949" spans="1:7" x14ac:dyDescent="0.2">
      <c r="A949" s="75">
        <v>2014</v>
      </c>
      <c r="B949" s="75">
        <v>12</v>
      </c>
      <c r="C949" s="94">
        <f t="shared" si="14"/>
        <v>41974</v>
      </c>
      <c r="D949" s="76" t="s">
        <v>16</v>
      </c>
      <c r="E949" s="79">
        <v>2456</v>
      </c>
      <c r="F949" s="79">
        <v>2385</v>
      </c>
      <c r="G949" s="79">
        <v>4841</v>
      </c>
    </row>
    <row r="950" spans="1:7" x14ac:dyDescent="0.2">
      <c r="A950" s="75">
        <v>2015</v>
      </c>
      <c r="B950" s="75">
        <v>1</v>
      </c>
      <c r="C950" s="94">
        <f t="shared" si="14"/>
        <v>42005</v>
      </c>
      <c r="D950" s="76" t="s">
        <v>16</v>
      </c>
      <c r="E950" s="79">
        <v>2099</v>
      </c>
      <c r="F950" s="79">
        <v>1973</v>
      </c>
      <c r="G950" s="79">
        <v>4072</v>
      </c>
    </row>
    <row r="951" spans="1:7" x14ac:dyDescent="0.2">
      <c r="A951" s="75">
        <v>2015</v>
      </c>
      <c r="B951" s="75">
        <v>2</v>
      </c>
      <c r="C951" s="94">
        <f t="shared" si="14"/>
        <v>42036</v>
      </c>
      <c r="D951" s="76" t="s">
        <v>16</v>
      </c>
      <c r="E951" s="79">
        <v>2420</v>
      </c>
      <c r="F951" s="79">
        <v>2409</v>
      </c>
      <c r="G951" s="79">
        <v>4829</v>
      </c>
    </row>
    <row r="952" spans="1:7" x14ac:dyDescent="0.2">
      <c r="A952" s="75">
        <v>2015</v>
      </c>
      <c r="B952" s="75">
        <v>3</v>
      </c>
      <c r="C952" s="94">
        <f t="shared" si="14"/>
        <v>42064</v>
      </c>
      <c r="D952" s="76" t="s">
        <v>16</v>
      </c>
      <c r="E952" s="79">
        <v>2555</v>
      </c>
      <c r="F952" s="79">
        <v>2648</v>
      </c>
      <c r="G952" s="79">
        <v>5203</v>
      </c>
    </row>
    <row r="953" spans="1:7" x14ac:dyDescent="0.2">
      <c r="A953" s="75">
        <v>2015</v>
      </c>
      <c r="B953" s="75">
        <v>4</v>
      </c>
      <c r="C953" s="94">
        <f t="shared" si="14"/>
        <v>42095</v>
      </c>
      <c r="D953" s="76" t="s">
        <v>16</v>
      </c>
      <c r="E953" s="79">
        <v>2610</v>
      </c>
      <c r="F953" s="79">
        <v>2543</v>
      </c>
      <c r="G953" s="79">
        <v>5153</v>
      </c>
    </row>
    <row r="954" spans="1:7" x14ac:dyDescent="0.2">
      <c r="A954" s="75">
        <v>2015</v>
      </c>
      <c r="B954" s="75">
        <v>5</v>
      </c>
      <c r="C954" s="94">
        <f t="shared" si="14"/>
        <v>42125</v>
      </c>
      <c r="D954" s="76" t="s">
        <v>16</v>
      </c>
      <c r="E954" s="79">
        <v>2613</v>
      </c>
      <c r="F954" s="79">
        <v>2735</v>
      </c>
      <c r="G954" s="79">
        <v>5348</v>
      </c>
    </row>
    <row r="955" spans="1:7" x14ac:dyDescent="0.2">
      <c r="A955" s="75">
        <v>2015</v>
      </c>
      <c r="B955" s="75">
        <v>6</v>
      </c>
      <c r="C955" s="94">
        <f t="shared" si="14"/>
        <v>42156</v>
      </c>
      <c r="D955" s="76" t="s">
        <v>16</v>
      </c>
      <c r="E955" s="79">
        <v>2495</v>
      </c>
      <c r="F955" s="79">
        <v>2661</v>
      </c>
      <c r="G955" s="79">
        <v>5156</v>
      </c>
    </row>
    <row r="956" spans="1:7" x14ac:dyDescent="0.2">
      <c r="A956" s="75">
        <v>2015</v>
      </c>
      <c r="B956" s="75">
        <v>7</v>
      </c>
      <c r="C956" s="94">
        <f t="shared" si="14"/>
        <v>42186</v>
      </c>
      <c r="D956" s="76" t="s">
        <v>16</v>
      </c>
      <c r="E956" s="79">
        <v>2649</v>
      </c>
      <c r="F956" s="79">
        <v>2662</v>
      </c>
      <c r="G956" s="79">
        <v>5311</v>
      </c>
    </row>
    <row r="957" spans="1:7" x14ac:dyDescent="0.2">
      <c r="A957" s="75">
        <v>2015</v>
      </c>
      <c r="B957" s="75">
        <v>8</v>
      </c>
      <c r="C957" s="94">
        <f t="shared" si="14"/>
        <v>42217</v>
      </c>
      <c r="D957" s="76" t="s">
        <v>16</v>
      </c>
      <c r="E957" s="79">
        <v>3107</v>
      </c>
      <c r="F957" s="79">
        <v>3050</v>
      </c>
      <c r="G957" s="79">
        <v>6157</v>
      </c>
    </row>
    <row r="958" spans="1:7" x14ac:dyDescent="0.2">
      <c r="A958" s="75">
        <v>2015</v>
      </c>
      <c r="B958" s="75">
        <v>9</v>
      </c>
      <c r="C958" s="94">
        <f t="shared" si="14"/>
        <v>42248</v>
      </c>
      <c r="D958" s="76" t="s">
        <v>16</v>
      </c>
      <c r="E958" s="79">
        <v>2669</v>
      </c>
      <c r="F958" s="79">
        <v>2549</v>
      </c>
      <c r="G958" s="79">
        <v>5218</v>
      </c>
    </row>
    <row r="959" spans="1:7" x14ac:dyDescent="0.2">
      <c r="A959" s="75">
        <v>2015</v>
      </c>
      <c r="B959" s="75">
        <v>10</v>
      </c>
      <c r="C959" s="94">
        <f t="shared" si="14"/>
        <v>42278</v>
      </c>
      <c r="D959" s="76" t="s">
        <v>16</v>
      </c>
      <c r="E959" s="78">
        <v>2882</v>
      </c>
      <c r="F959" s="78">
        <v>2860</v>
      </c>
      <c r="G959" s="78">
        <v>5742</v>
      </c>
    </row>
    <row r="960" spans="1:7" x14ac:dyDescent="0.2">
      <c r="A960" s="75">
        <v>2015</v>
      </c>
      <c r="B960" s="75">
        <v>11</v>
      </c>
      <c r="C960" s="94">
        <f t="shared" si="14"/>
        <v>42309</v>
      </c>
      <c r="D960" s="76" t="s">
        <v>16</v>
      </c>
      <c r="E960" s="78">
        <v>2665</v>
      </c>
      <c r="F960" s="78">
        <v>2599</v>
      </c>
      <c r="G960" s="78">
        <v>5264</v>
      </c>
    </row>
    <row r="961" spans="1:7" x14ac:dyDescent="0.2">
      <c r="A961" s="75">
        <v>2015</v>
      </c>
      <c r="B961" s="75">
        <v>12</v>
      </c>
      <c r="C961" s="94">
        <f t="shared" si="14"/>
        <v>42339</v>
      </c>
      <c r="D961" s="76" t="s">
        <v>16</v>
      </c>
      <c r="E961" s="78">
        <v>2662</v>
      </c>
      <c r="F961" s="78">
        <v>2549</v>
      </c>
      <c r="G961" s="78">
        <v>5211</v>
      </c>
    </row>
    <row r="962" spans="1:7" x14ac:dyDescent="0.2">
      <c r="A962" s="75">
        <v>1996</v>
      </c>
      <c r="B962" s="75">
        <v>1</v>
      </c>
      <c r="C962" s="94">
        <f t="shared" si="14"/>
        <v>35065</v>
      </c>
      <c r="D962" s="76" t="s">
        <v>17</v>
      </c>
      <c r="E962" s="78">
        <v>17876</v>
      </c>
      <c r="F962" s="78">
        <v>15312</v>
      </c>
      <c r="G962" s="78">
        <v>33188</v>
      </c>
    </row>
    <row r="963" spans="1:7" x14ac:dyDescent="0.2">
      <c r="A963" s="75">
        <v>1996</v>
      </c>
      <c r="B963" s="75">
        <v>2</v>
      </c>
      <c r="C963" s="94">
        <f t="shared" ref="C963:C1026" si="15">DATE(A963,B963,1)</f>
        <v>35096</v>
      </c>
      <c r="D963" s="76" t="s">
        <v>17</v>
      </c>
      <c r="E963" s="78">
        <v>16758</v>
      </c>
      <c r="F963" s="78">
        <v>18607</v>
      </c>
      <c r="G963" s="78">
        <v>35365</v>
      </c>
    </row>
    <row r="964" spans="1:7" x14ac:dyDescent="0.2">
      <c r="A964" s="75">
        <v>1996</v>
      </c>
      <c r="B964" s="75">
        <v>3</v>
      </c>
      <c r="C964" s="94">
        <f t="shared" si="15"/>
        <v>35125</v>
      </c>
      <c r="D964" s="76" t="s">
        <v>17</v>
      </c>
      <c r="E964" s="78">
        <v>19870</v>
      </c>
      <c r="F964" s="78">
        <v>17479</v>
      </c>
      <c r="G964" s="78">
        <v>37349</v>
      </c>
    </row>
    <row r="965" spans="1:7" x14ac:dyDescent="0.2">
      <c r="A965" s="75">
        <v>1996</v>
      </c>
      <c r="B965" s="75">
        <v>4</v>
      </c>
      <c r="C965" s="94">
        <f t="shared" si="15"/>
        <v>35156</v>
      </c>
      <c r="D965" s="76" t="s">
        <v>17</v>
      </c>
      <c r="E965" s="78">
        <v>5988</v>
      </c>
      <c r="F965" s="78">
        <v>4626</v>
      </c>
      <c r="G965" s="78">
        <v>10614</v>
      </c>
    </row>
    <row r="966" spans="1:7" x14ac:dyDescent="0.2">
      <c r="A966" s="75">
        <v>1996</v>
      </c>
      <c r="B966" s="75">
        <v>5</v>
      </c>
      <c r="C966" s="94">
        <f t="shared" si="15"/>
        <v>35186</v>
      </c>
      <c r="D966" s="76" t="s">
        <v>17</v>
      </c>
      <c r="E966" s="78">
        <v>7430</v>
      </c>
      <c r="F966" s="78">
        <v>9046</v>
      </c>
      <c r="G966" s="78">
        <v>16476</v>
      </c>
    </row>
    <row r="967" spans="1:7" x14ac:dyDescent="0.2">
      <c r="A967" s="75">
        <v>1996</v>
      </c>
      <c r="B967" s="75">
        <v>6</v>
      </c>
      <c r="C967" s="94">
        <f t="shared" si="15"/>
        <v>35217</v>
      </c>
      <c r="D967" s="76" t="s">
        <v>17</v>
      </c>
      <c r="E967" s="78">
        <v>17543</v>
      </c>
      <c r="F967" s="78">
        <v>20587</v>
      </c>
      <c r="G967" s="78">
        <v>38130</v>
      </c>
    </row>
    <row r="968" spans="1:7" x14ac:dyDescent="0.2">
      <c r="A968" s="75">
        <v>1996</v>
      </c>
      <c r="B968" s="75">
        <v>7</v>
      </c>
      <c r="C968" s="94">
        <f t="shared" si="15"/>
        <v>35247</v>
      </c>
      <c r="D968" s="76" t="s">
        <v>17</v>
      </c>
      <c r="E968" s="78">
        <v>24246</v>
      </c>
      <c r="F968" s="78">
        <v>26044</v>
      </c>
      <c r="G968" s="78">
        <v>50290</v>
      </c>
    </row>
    <row r="969" spans="1:7" x14ac:dyDescent="0.2">
      <c r="A969" s="75">
        <v>1996</v>
      </c>
      <c r="B969" s="75">
        <v>8</v>
      </c>
      <c r="C969" s="94">
        <f t="shared" si="15"/>
        <v>35278</v>
      </c>
      <c r="D969" s="76" t="s">
        <v>17</v>
      </c>
      <c r="E969" s="78">
        <v>27374</v>
      </c>
      <c r="F969" s="78">
        <v>24771</v>
      </c>
      <c r="G969" s="78">
        <v>52145</v>
      </c>
    </row>
    <row r="970" spans="1:7" x14ac:dyDescent="0.2">
      <c r="A970" s="75">
        <v>1996</v>
      </c>
      <c r="B970" s="75">
        <v>9</v>
      </c>
      <c r="C970" s="94">
        <f t="shared" si="15"/>
        <v>35309</v>
      </c>
      <c r="D970" s="76" t="s">
        <v>17</v>
      </c>
      <c r="E970" s="78">
        <v>19637</v>
      </c>
      <c r="F970" s="78">
        <v>17072</v>
      </c>
      <c r="G970" s="78">
        <v>36709</v>
      </c>
    </row>
    <row r="971" spans="1:7" x14ac:dyDescent="0.2">
      <c r="A971" s="75">
        <v>1996</v>
      </c>
      <c r="B971" s="75">
        <v>10</v>
      </c>
      <c r="C971" s="94">
        <f t="shared" si="15"/>
        <v>35339</v>
      </c>
      <c r="D971" s="76" t="s">
        <v>17</v>
      </c>
      <c r="E971" s="78">
        <v>8835</v>
      </c>
      <c r="F971" s="78">
        <v>7123</v>
      </c>
      <c r="G971" s="78">
        <v>15958</v>
      </c>
    </row>
    <row r="972" spans="1:7" x14ac:dyDescent="0.2">
      <c r="A972" s="75">
        <v>1996</v>
      </c>
      <c r="B972" s="75">
        <v>11</v>
      </c>
      <c r="C972" s="94">
        <f t="shared" si="15"/>
        <v>35370</v>
      </c>
      <c r="D972" s="76" t="s">
        <v>17</v>
      </c>
      <c r="E972" s="78">
        <v>4789</v>
      </c>
      <c r="F972" s="78">
        <v>4807</v>
      </c>
      <c r="G972" s="78">
        <v>9596</v>
      </c>
    </row>
    <row r="973" spans="1:7" x14ac:dyDescent="0.2">
      <c r="A973" s="75">
        <v>1996</v>
      </c>
      <c r="B973" s="75">
        <v>12</v>
      </c>
      <c r="C973" s="94">
        <f t="shared" si="15"/>
        <v>35400</v>
      </c>
      <c r="D973" s="76" t="s">
        <v>17</v>
      </c>
      <c r="E973" s="78">
        <v>9774</v>
      </c>
      <c r="F973" s="78">
        <v>13620</v>
      </c>
      <c r="G973" s="78">
        <v>23394</v>
      </c>
    </row>
    <row r="974" spans="1:7" x14ac:dyDescent="0.2">
      <c r="A974" s="75">
        <v>1997</v>
      </c>
      <c r="B974" s="75">
        <v>1</v>
      </c>
      <c r="C974" s="94">
        <f t="shared" si="15"/>
        <v>35431</v>
      </c>
      <c r="D974" s="76" t="s">
        <v>17</v>
      </c>
      <c r="E974" s="78">
        <v>16911</v>
      </c>
      <c r="F974" s="78">
        <v>14933</v>
      </c>
      <c r="G974" s="78">
        <v>31844</v>
      </c>
    </row>
    <row r="975" spans="1:7" x14ac:dyDescent="0.2">
      <c r="A975" s="75">
        <v>1997</v>
      </c>
      <c r="B975" s="75">
        <v>2</v>
      </c>
      <c r="C975" s="94">
        <f t="shared" si="15"/>
        <v>35462</v>
      </c>
      <c r="D975" s="76" t="s">
        <v>17</v>
      </c>
      <c r="E975" s="78">
        <v>18397</v>
      </c>
      <c r="F975" s="78">
        <v>19575</v>
      </c>
      <c r="G975" s="78">
        <v>37972</v>
      </c>
    </row>
    <row r="976" spans="1:7" x14ac:dyDescent="0.2">
      <c r="A976" s="75">
        <v>1997</v>
      </c>
      <c r="B976" s="75">
        <v>3</v>
      </c>
      <c r="C976" s="94">
        <f t="shared" si="15"/>
        <v>35490</v>
      </c>
      <c r="D976" s="76" t="s">
        <v>17</v>
      </c>
      <c r="E976" s="78">
        <v>22529</v>
      </c>
      <c r="F976" s="78">
        <v>20276</v>
      </c>
      <c r="G976" s="78">
        <v>42805</v>
      </c>
    </row>
    <row r="977" spans="1:7" x14ac:dyDescent="0.2">
      <c r="A977" s="75">
        <v>1997</v>
      </c>
      <c r="B977" s="75">
        <v>4</v>
      </c>
      <c r="C977" s="94">
        <f t="shared" si="15"/>
        <v>35521</v>
      </c>
      <c r="D977" s="76" t="s">
        <v>17</v>
      </c>
      <c r="E977" s="78">
        <v>7328</v>
      </c>
      <c r="F977" s="78">
        <v>5988</v>
      </c>
      <c r="G977" s="78">
        <v>13316</v>
      </c>
    </row>
    <row r="978" spans="1:7" x14ac:dyDescent="0.2">
      <c r="A978" s="75">
        <v>1997</v>
      </c>
      <c r="B978" s="75">
        <v>5</v>
      </c>
      <c r="C978" s="94">
        <f t="shared" si="15"/>
        <v>35551</v>
      </c>
      <c r="D978" s="76" t="s">
        <v>17</v>
      </c>
      <c r="E978" s="78">
        <v>7553</v>
      </c>
      <c r="F978" s="78">
        <v>9360</v>
      </c>
      <c r="G978" s="78">
        <v>16913</v>
      </c>
    </row>
    <row r="979" spans="1:7" x14ac:dyDescent="0.2">
      <c r="A979" s="75">
        <v>1997</v>
      </c>
      <c r="B979" s="75">
        <v>6</v>
      </c>
      <c r="C979" s="94">
        <f t="shared" si="15"/>
        <v>35582</v>
      </c>
      <c r="D979" s="76" t="s">
        <v>17</v>
      </c>
      <c r="E979" s="78">
        <v>17527</v>
      </c>
      <c r="F979" s="78">
        <v>20752</v>
      </c>
      <c r="G979" s="78">
        <v>38279</v>
      </c>
    </row>
    <row r="980" spans="1:7" x14ac:dyDescent="0.2">
      <c r="A980" s="75">
        <v>1997</v>
      </c>
      <c r="B980" s="75">
        <v>7</v>
      </c>
      <c r="C980" s="94">
        <f t="shared" si="15"/>
        <v>35612</v>
      </c>
      <c r="D980" s="76" t="s">
        <v>17</v>
      </c>
      <c r="E980" s="78">
        <v>25105</v>
      </c>
      <c r="F980" s="78">
        <v>26176</v>
      </c>
      <c r="G980" s="78">
        <v>51281</v>
      </c>
    </row>
    <row r="981" spans="1:7" x14ac:dyDescent="0.2">
      <c r="A981" s="75">
        <v>1997</v>
      </c>
      <c r="B981" s="75">
        <v>8</v>
      </c>
      <c r="C981" s="94">
        <f t="shared" si="15"/>
        <v>35643</v>
      </c>
      <c r="D981" s="76" t="s">
        <v>17</v>
      </c>
      <c r="E981" s="78">
        <v>26946</v>
      </c>
      <c r="F981" s="78">
        <v>25478</v>
      </c>
      <c r="G981" s="78">
        <v>52424</v>
      </c>
    </row>
    <row r="982" spans="1:7" x14ac:dyDescent="0.2">
      <c r="A982" s="75">
        <v>1997</v>
      </c>
      <c r="B982" s="75">
        <v>9</v>
      </c>
      <c r="C982" s="94">
        <f t="shared" si="15"/>
        <v>35674</v>
      </c>
      <c r="D982" s="76" t="s">
        <v>17</v>
      </c>
      <c r="E982" s="78">
        <v>22508</v>
      </c>
      <c r="F982" s="78">
        <v>19503</v>
      </c>
      <c r="G982" s="78">
        <v>42011</v>
      </c>
    </row>
    <row r="983" spans="1:7" x14ac:dyDescent="0.2">
      <c r="A983" s="75">
        <v>1997</v>
      </c>
      <c r="B983" s="75">
        <v>10</v>
      </c>
      <c r="C983" s="94">
        <f t="shared" si="15"/>
        <v>35704</v>
      </c>
      <c r="D983" s="76" t="s">
        <v>17</v>
      </c>
      <c r="E983" s="78">
        <v>10810</v>
      </c>
      <c r="F983" s="78">
        <v>8950</v>
      </c>
      <c r="G983" s="78">
        <v>19760</v>
      </c>
    </row>
    <row r="984" spans="1:7" x14ac:dyDescent="0.2">
      <c r="A984" s="75">
        <v>1997</v>
      </c>
      <c r="B984" s="75">
        <v>11</v>
      </c>
      <c r="C984" s="94">
        <f t="shared" si="15"/>
        <v>35735</v>
      </c>
      <c r="D984" s="76" t="s">
        <v>17</v>
      </c>
      <c r="E984" s="78">
        <v>5279</v>
      </c>
      <c r="F984" s="78">
        <v>5664</v>
      </c>
      <c r="G984" s="78">
        <v>10943</v>
      </c>
    </row>
    <row r="985" spans="1:7" x14ac:dyDescent="0.2">
      <c r="A985" s="75">
        <v>1997</v>
      </c>
      <c r="B985" s="75">
        <v>12</v>
      </c>
      <c r="C985" s="94">
        <f t="shared" si="15"/>
        <v>35765</v>
      </c>
      <c r="D985" s="76" t="s">
        <v>17</v>
      </c>
      <c r="E985" s="78">
        <v>10614</v>
      </c>
      <c r="F985" s="78">
        <v>15941</v>
      </c>
      <c r="G985" s="78">
        <v>26555</v>
      </c>
    </row>
    <row r="986" spans="1:7" x14ac:dyDescent="0.2">
      <c r="A986" s="75">
        <v>1998</v>
      </c>
      <c r="B986" s="75">
        <v>1</v>
      </c>
      <c r="C986" s="94">
        <f t="shared" si="15"/>
        <v>35796</v>
      </c>
      <c r="D986" s="76" t="s">
        <v>17</v>
      </c>
      <c r="E986" s="78">
        <v>17904</v>
      </c>
      <c r="F986" s="78">
        <v>16401</v>
      </c>
      <c r="G986" s="78">
        <v>34305</v>
      </c>
    </row>
    <row r="987" spans="1:7" x14ac:dyDescent="0.2">
      <c r="A987" s="75">
        <v>1998</v>
      </c>
      <c r="B987" s="75">
        <v>2</v>
      </c>
      <c r="C987" s="94">
        <f t="shared" si="15"/>
        <v>35827</v>
      </c>
      <c r="D987" s="76" t="s">
        <v>17</v>
      </c>
      <c r="E987" s="78">
        <v>19041</v>
      </c>
      <c r="F987" s="78">
        <v>19627</v>
      </c>
      <c r="G987" s="78">
        <v>38668</v>
      </c>
    </row>
    <row r="988" spans="1:7" x14ac:dyDescent="0.2">
      <c r="A988" s="75">
        <v>1998</v>
      </c>
      <c r="B988" s="75">
        <v>3</v>
      </c>
      <c r="C988" s="94">
        <f t="shared" si="15"/>
        <v>35855</v>
      </c>
      <c r="D988" s="76" t="s">
        <v>17</v>
      </c>
      <c r="E988" s="78">
        <v>22016</v>
      </c>
      <c r="F988" s="78">
        <v>18935</v>
      </c>
      <c r="G988" s="78">
        <v>40951</v>
      </c>
    </row>
    <row r="989" spans="1:7" x14ac:dyDescent="0.2">
      <c r="A989" s="75">
        <v>1998</v>
      </c>
      <c r="B989" s="75">
        <v>4</v>
      </c>
      <c r="C989" s="94">
        <f t="shared" si="15"/>
        <v>35886</v>
      </c>
      <c r="D989" s="76" t="s">
        <v>17</v>
      </c>
      <c r="E989" s="78">
        <v>8167</v>
      </c>
      <c r="F989" s="78">
        <v>7286</v>
      </c>
      <c r="G989" s="78">
        <v>15453</v>
      </c>
    </row>
    <row r="990" spans="1:7" x14ac:dyDescent="0.2">
      <c r="A990" s="75">
        <v>1998</v>
      </c>
      <c r="B990" s="75">
        <v>5</v>
      </c>
      <c r="C990" s="94">
        <f t="shared" si="15"/>
        <v>35916</v>
      </c>
      <c r="D990" s="76" t="s">
        <v>17</v>
      </c>
      <c r="E990" s="78">
        <v>8178</v>
      </c>
      <c r="F990" s="78">
        <v>9670</v>
      </c>
      <c r="G990" s="78">
        <v>17848</v>
      </c>
    </row>
    <row r="991" spans="1:7" x14ac:dyDescent="0.2">
      <c r="A991" s="75">
        <v>1998</v>
      </c>
      <c r="B991" s="75">
        <v>6</v>
      </c>
      <c r="C991" s="94">
        <f t="shared" si="15"/>
        <v>35947</v>
      </c>
      <c r="D991" s="76" t="s">
        <v>17</v>
      </c>
      <c r="E991" s="78">
        <v>18743</v>
      </c>
      <c r="F991" s="78">
        <v>24933</v>
      </c>
      <c r="G991" s="78">
        <v>43676</v>
      </c>
    </row>
    <row r="992" spans="1:7" x14ac:dyDescent="0.2">
      <c r="A992" s="75">
        <v>1998</v>
      </c>
      <c r="B992" s="75">
        <v>7</v>
      </c>
      <c r="C992" s="94">
        <f t="shared" si="15"/>
        <v>35977</v>
      </c>
      <c r="D992" s="76" t="s">
        <v>17</v>
      </c>
      <c r="E992" s="78">
        <v>26262</v>
      </c>
      <c r="F992" s="78">
        <v>27681</v>
      </c>
      <c r="G992" s="78">
        <v>53943</v>
      </c>
    </row>
    <row r="993" spans="1:7" x14ac:dyDescent="0.2">
      <c r="A993" s="75">
        <v>1998</v>
      </c>
      <c r="B993" s="75">
        <v>8</v>
      </c>
      <c r="C993" s="94">
        <f t="shared" si="15"/>
        <v>36008</v>
      </c>
      <c r="D993" s="76" t="s">
        <v>17</v>
      </c>
      <c r="E993" s="78">
        <v>28029</v>
      </c>
      <c r="F993" s="78">
        <v>28146</v>
      </c>
      <c r="G993" s="78">
        <v>56175</v>
      </c>
    </row>
    <row r="994" spans="1:7" x14ac:dyDescent="0.2">
      <c r="A994" s="75">
        <v>1998</v>
      </c>
      <c r="B994" s="75">
        <v>9</v>
      </c>
      <c r="C994" s="94">
        <f t="shared" si="15"/>
        <v>36039</v>
      </c>
      <c r="D994" s="76" t="s">
        <v>17</v>
      </c>
      <c r="E994" s="78">
        <v>26777</v>
      </c>
      <c r="F994" s="78">
        <v>24165</v>
      </c>
      <c r="G994" s="78">
        <v>50942</v>
      </c>
    </row>
    <row r="995" spans="1:7" x14ac:dyDescent="0.2">
      <c r="A995" s="75">
        <v>1998</v>
      </c>
      <c r="B995" s="75">
        <v>10</v>
      </c>
      <c r="C995" s="94">
        <f t="shared" si="15"/>
        <v>36069</v>
      </c>
      <c r="D995" s="76" t="s">
        <v>17</v>
      </c>
      <c r="E995" s="78">
        <v>10132</v>
      </c>
      <c r="F995" s="78">
        <v>8562</v>
      </c>
      <c r="G995" s="78">
        <v>18694</v>
      </c>
    </row>
    <row r="996" spans="1:7" x14ac:dyDescent="0.2">
      <c r="A996" s="75">
        <v>1998</v>
      </c>
      <c r="B996" s="75">
        <v>11</v>
      </c>
      <c r="C996" s="94">
        <f t="shared" si="15"/>
        <v>36100</v>
      </c>
      <c r="D996" s="76" t="s">
        <v>17</v>
      </c>
      <c r="E996" s="78">
        <v>4768</v>
      </c>
      <c r="F996" s="78">
        <v>4943</v>
      </c>
      <c r="G996" s="78">
        <v>9711</v>
      </c>
    </row>
    <row r="997" spans="1:7" x14ac:dyDescent="0.2">
      <c r="A997" s="75">
        <v>1998</v>
      </c>
      <c r="B997" s="75">
        <v>12</v>
      </c>
      <c r="C997" s="94">
        <f t="shared" si="15"/>
        <v>36130</v>
      </c>
      <c r="D997" s="76" t="s">
        <v>17</v>
      </c>
      <c r="E997" s="78">
        <v>9567</v>
      </c>
      <c r="F997" s="78">
        <v>13591</v>
      </c>
      <c r="G997" s="78">
        <v>23158</v>
      </c>
    </row>
    <row r="998" spans="1:7" x14ac:dyDescent="0.2">
      <c r="A998" s="75">
        <v>1999</v>
      </c>
      <c r="B998" s="75">
        <v>1</v>
      </c>
      <c r="C998" s="94">
        <f t="shared" si="15"/>
        <v>36161</v>
      </c>
      <c r="D998" s="76" t="s">
        <v>17</v>
      </c>
      <c r="E998" s="78">
        <v>15840</v>
      </c>
      <c r="F998" s="78">
        <v>14597</v>
      </c>
      <c r="G998" s="78">
        <v>30437</v>
      </c>
    </row>
    <row r="999" spans="1:7" x14ac:dyDescent="0.2">
      <c r="A999" s="75">
        <v>1999</v>
      </c>
      <c r="B999" s="75">
        <v>2</v>
      </c>
      <c r="C999" s="94">
        <f t="shared" si="15"/>
        <v>36192</v>
      </c>
      <c r="D999" s="76" t="s">
        <v>17</v>
      </c>
      <c r="E999" s="78">
        <v>16662</v>
      </c>
      <c r="F999" s="78">
        <v>16624</v>
      </c>
      <c r="G999" s="78">
        <v>33286</v>
      </c>
    </row>
    <row r="1000" spans="1:7" x14ac:dyDescent="0.2">
      <c r="A1000" s="75">
        <v>1999</v>
      </c>
      <c r="B1000" s="75">
        <v>3</v>
      </c>
      <c r="C1000" s="94">
        <f t="shared" si="15"/>
        <v>36220</v>
      </c>
      <c r="D1000" s="76" t="s">
        <v>17</v>
      </c>
      <c r="E1000" s="78">
        <v>20185</v>
      </c>
      <c r="F1000" s="78">
        <v>20234</v>
      </c>
      <c r="G1000" s="78">
        <v>40419</v>
      </c>
    </row>
    <row r="1001" spans="1:7" x14ac:dyDescent="0.2">
      <c r="A1001" s="75">
        <v>1999</v>
      </c>
      <c r="B1001" s="75">
        <v>4</v>
      </c>
      <c r="C1001" s="94">
        <f t="shared" si="15"/>
        <v>36251</v>
      </c>
      <c r="D1001" s="76" t="s">
        <v>17</v>
      </c>
      <c r="E1001" s="78">
        <v>6240</v>
      </c>
      <c r="F1001" s="78">
        <v>4363</v>
      </c>
      <c r="G1001" s="78">
        <v>10603</v>
      </c>
    </row>
    <row r="1002" spans="1:7" x14ac:dyDescent="0.2">
      <c r="A1002" s="75">
        <v>1999</v>
      </c>
      <c r="B1002" s="75">
        <v>5</v>
      </c>
      <c r="C1002" s="94">
        <f t="shared" si="15"/>
        <v>36281</v>
      </c>
      <c r="D1002" s="76" t="s">
        <v>17</v>
      </c>
      <c r="E1002" s="78">
        <v>6365</v>
      </c>
      <c r="F1002" s="78">
        <v>7755</v>
      </c>
      <c r="G1002" s="78">
        <v>14120</v>
      </c>
    </row>
    <row r="1003" spans="1:7" x14ac:dyDescent="0.2">
      <c r="A1003" s="75">
        <v>1999</v>
      </c>
      <c r="B1003" s="75">
        <v>6</v>
      </c>
      <c r="C1003" s="94">
        <f t="shared" si="15"/>
        <v>36312</v>
      </c>
      <c r="D1003" s="76" t="s">
        <v>17</v>
      </c>
      <c r="E1003" s="78">
        <v>15226</v>
      </c>
      <c r="F1003" s="78">
        <v>18977</v>
      </c>
      <c r="G1003" s="78">
        <v>34203</v>
      </c>
    </row>
    <row r="1004" spans="1:7" x14ac:dyDescent="0.2">
      <c r="A1004" s="75">
        <v>1999</v>
      </c>
      <c r="B1004" s="75">
        <v>7</v>
      </c>
      <c r="C1004" s="94">
        <f t="shared" si="15"/>
        <v>36342</v>
      </c>
      <c r="D1004" s="76" t="s">
        <v>17</v>
      </c>
      <c r="E1004" s="78">
        <v>22277</v>
      </c>
      <c r="F1004" s="78">
        <v>15044</v>
      </c>
      <c r="G1004" s="78">
        <v>37321</v>
      </c>
    </row>
    <row r="1005" spans="1:7" x14ac:dyDescent="0.2">
      <c r="A1005" s="75">
        <v>1999</v>
      </c>
      <c r="B1005" s="75">
        <v>8</v>
      </c>
      <c r="C1005" s="94">
        <f t="shared" si="15"/>
        <v>36373</v>
      </c>
      <c r="D1005" s="76" t="s">
        <v>17</v>
      </c>
      <c r="E1005" s="78">
        <v>24959</v>
      </c>
      <c r="F1005" s="78">
        <v>23628</v>
      </c>
      <c r="G1005" s="78">
        <v>48587</v>
      </c>
    </row>
    <row r="1006" spans="1:7" x14ac:dyDescent="0.2">
      <c r="A1006" s="75">
        <v>1999</v>
      </c>
      <c r="B1006" s="75">
        <v>9</v>
      </c>
      <c r="C1006" s="94">
        <f t="shared" si="15"/>
        <v>36404</v>
      </c>
      <c r="D1006" s="76" t="s">
        <v>17</v>
      </c>
      <c r="E1006" s="78">
        <v>22069</v>
      </c>
      <c r="F1006" s="78">
        <v>19862</v>
      </c>
      <c r="G1006" s="78">
        <v>41931</v>
      </c>
    </row>
    <row r="1007" spans="1:7" x14ac:dyDescent="0.2">
      <c r="A1007" s="75">
        <v>1999</v>
      </c>
      <c r="B1007" s="75">
        <v>10</v>
      </c>
      <c r="C1007" s="94">
        <f t="shared" si="15"/>
        <v>36434</v>
      </c>
      <c r="D1007" s="76" t="s">
        <v>17</v>
      </c>
      <c r="E1007" s="78">
        <v>8807</v>
      </c>
      <c r="F1007" s="78">
        <v>8046</v>
      </c>
      <c r="G1007" s="78">
        <v>16853</v>
      </c>
    </row>
    <row r="1008" spans="1:7" x14ac:dyDescent="0.2">
      <c r="A1008" s="75">
        <v>1999</v>
      </c>
      <c r="B1008" s="75">
        <v>11</v>
      </c>
      <c r="C1008" s="94">
        <f t="shared" si="15"/>
        <v>36465</v>
      </c>
      <c r="D1008" s="76" t="s">
        <v>17</v>
      </c>
      <c r="E1008" s="78">
        <v>4984</v>
      </c>
      <c r="F1008" s="78">
        <v>8046</v>
      </c>
      <c r="G1008" s="78">
        <v>13030</v>
      </c>
    </row>
    <row r="1009" spans="1:7" x14ac:dyDescent="0.2">
      <c r="A1009" s="75">
        <v>1999</v>
      </c>
      <c r="B1009" s="75">
        <v>12</v>
      </c>
      <c r="C1009" s="94">
        <f t="shared" si="15"/>
        <v>36495</v>
      </c>
      <c r="D1009" s="76" t="s">
        <v>17</v>
      </c>
      <c r="E1009" s="78">
        <v>9737</v>
      </c>
      <c r="F1009" s="78">
        <v>14786</v>
      </c>
      <c r="G1009" s="78">
        <v>24523</v>
      </c>
    </row>
    <row r="1010" spans="1:7" x14ac:dyDescent="0.2">
      <c r="A1010" s="75">
        <v>2000</v>
      </c>
      <c r="B1010" s="75">
        <v>1</v>
      </c>
      <c r="C1010" s="94">
        <f t="shared" si="15"/>
        <v>36526</v>
      </c>
      <c r="D1010" s="76" t="s">
        <v>17</v>
      </c>
      <c r="E1010" s="78">
        <v>19359</v>
      </c>
      <c r="F1010" s="78">
        <v>17925</v>
      </c>
      <c r="G1010" s="78">
        <v>37284</v>
      </c>
    </row>
    <row r="1011" spans="1:7" x14ac:dyDescent="0.2">
      <c r="A1011" s="75">
        <v>2000</v>
      </c>
      <c r="B1011" s="75">
        <v>2</v>
      </c>
      <c r="C1011" s="94">
        <f t="shared" si="15"/>
        <v>36557</v>
      </c>
      <c r="D1011" s="76" t="s">
        <v>17</v>
      </c>
      <c r="E1011" s="78">
        <v>20313</v>
      </c>
      <c r="F1011" s="78">
        <v>20821</v>
      </c>
      <c r="G1011" s="78">
        <v>41134</v>
      </c>
    </row>
    <row r="1012" spans="1:7" x14ac:dyDescent="0.2">
      <c r="A1012" s="75">
        <v>2000</v>
      </c>
      <c r="B1012" s="75">
        <v>3</v>
      </c>
      <c r="C1012" s="94">
        <f t="shared" si="15"/>
        <v>36586</v>
      </c>
      <c r="D1012" s="76" t="s">
        <v>17</v>
      </c>
      <c r="E1012" s="78">
        <v>21615</v>
      </c>
      <c r="F1012" s="78">
        <v>20380</v>
      </c>
      <c r="G1012" s="78">
        <v>41995</v>
      </c>
    </row>
    <row r="1013" spans="1:7" x14ac:dyDescent="0.2">
      <c r="A1013" s="75">
        <v>2000</v>
      </c>
      <c r="B1013" s="75">
        <v>4</v>
      </c>
      <c r="C1013" s="94">
        <f t="shared" si="15"/>
        <v>36617</v>
      </c>
      <c r="D1013" s="76" t="s">
        <v>17</v>
      </c>
      <c r="E1013" s="78">
        <v>4818</v>
      </c>
      <c r="F1013" s="78">
        <v>3603</v>
      </c>
      <c r="G1013" s="78">
        <v>8421</v>
      </c>
    </row>
    <row r="1014" spans="1:7" x14ac:dyDescent="0.2">
      <c r="A1014" s="75">
        <v>2000</v>
      </c>
      <c r="B1014" s="75">
        <v>5</v>
      </c>
      <c r="C1014" s="94">
        <f t="shared" si="15"/>
        <v>36647</v>
      </c>
      <c r="D1014" s="76" t="s">
        <v>17</v>
      </c>
      <c r="E1014" s="78">
        <v>3823</v>
      </c>
      <c r="F1014" s="78">
        <v>4677</v>
      </c>
      <c r="G1014" s="78">
        <v>8500</v>
      </c>
    </row>
    <row r="1015" spans="1:7" x14ac:dyDescent="0.2">
      <c r="A1015" s="75">
        <v>2000</v>
      </c>
      <c r="B1015" s="75">
        <v>6</v>
      </c>
      <c r="C1015" s="94">
        <f t="shared" si="15"/>
        <v>36678</v>
      </c>
      <c r="D1015" s="76" t="s">
        <v>17</v>
      </c>
      <c r="E1015" s="78">
        <v>15737</v>
      </c>
      <c r="F1015" s="78">
        <v>15226</v>
      </c>
      <c r="G1015" s="78">
        <v>30963</v>
      </c>
    </row>
    <row r="1016" spans="1:7" x14ac:dyDescent="0.2">
      <c r="A1016" s="75">
        <v>2000</v>
      </c>
      <c r="B1016" s="75">
        <v>7</v>
      </c>
      <c r="C1016" s="94">
        <f t="shared" si="15"/>
        <v>36708</v>
      </c>
      <c r="D1016" s="76" t="s">
        <v>17</v>
      </c>
      <c r="E1016" s="78">
        <v>25383</v>
      </c>
      <c r="F1016" s="78">
        <v>25893</v>
      </c>
      <c r="G1016" s="78">
        <v>51276</v>
      </c>
    </row>
    <row r="1017" spans="1:7" x14ac:dyDescent="0.2">
      <c r="A1017" s="75">
        <v>2000</v>
      </c>
      <c r="B1017" s="75">
        <v>8</v>
      </c>
      <c r="C1017" s="94">
        <f t="shared" si="15"/>
        <v>36739</v>
      </c>
      <c r="D1017" s="76" t="s">
        <v>17</v>
      </c>
      <c r="E1017" s="78">
        <v>25832</v>
      </c>
      <c r="F1017" s="78">
        <v>24959</v>
      </c>
      <c r="G1017" s="78">
        <v>50791</v>
      </c>
    </row>
    <row r="1018" spans="1:7" x14ac:dyDescent="0.2">
      <c r="A1018" s="75">
        <v>2000</v>
      </c>
      <c r="B1018" s="75">
        <v>9</v>
      </c>
      <c r="C1018" s="94">
        <f t="shared" si="15"/>
        <v>36770</v>
      </c>
      <c r="D1018" s="76" t="s">
        <v>17</v>
      </c>
      <c r="E1018" s="78">
        <v>20049</v>
      </c>
      <c r="F1018" s="78">
        <v>17908</v>
      </c>
      <c r="G1018" s="78">
        <v>37957</v>
      </c>
    </row>
    <row r="1019" spans="1:7" x14ac:dyDescent="0.2">
      <c r="A1019" s="75">
        <v>2000</v>
      </c>
      <c r="B1019" s="75">
        <v>10</v>
      </c>
      <c r="C1019" s="94">
        <f t="shared" si="15"/>
        <v>36800</v>
      </c>
      <c r="D1019" s="76" t="s">
        <v>17</v>
      </c>
      <c r="E1019" s="78">
        <v>9376</v>
      </c>
      <c r="F1019" s="78">
        <v>8807</v>
      </c>
      <c r="G1019" s="78">
        <v>18183</v>
      </c>
    </row>
    <row r="1020" spans="1:7" x14ac:dyDescent="0.2">
      <c r="A1020" s="75">
        <v>2000</v>
      </c>
      <c r="B1020" s="75">
        <v>11</v>
      </c>
      <c r="C1020" s="94">
        <f t="shared" si="15"/>
        <v>36831</v>
      </c>
      <c r="D1020" s="76" t="s">
        <v>17</v>
      </c>
      <c r="E1020" s="78">
        <v>5239</v>
      </c>
      <c r="F1020" s="78">
        <v>4984</v>
      </c>
      <c r="G1020" s="78">
        <v>10223</v>
      </c>
    </row>
    <row r="1021" spans="1:7" x14ac:dyDescent="0.2">
      <c r="A1021" s="75">
        <v>2000</v>
      </c>
      <c r="B1021" s="75">
        <v>12</v>
      </c>
      <c r="C1021" s="94">
        <f t="shared" si="15"/>
        <v>36861</v>
      </c>
      <c r="D1021" s="76" t="s">
        <v>17</v>
      </c>
      <c r="E1021" s="78">
        <v>10469</v>
      </c>
      <c r="F1021" s="78">
        <v>15164</v>
      </c>
      <c r="G1021" s="78">
        <v>25633</v>
      </c>
    </row>
    <row r="1022" spans="1:7" x14ac:dyDescent="0.2">
      <c r="A1022" s="75">
        <v>2001</v>
      </c>
      <c r="B1022" s="75">
        <v>1</v>
      </c>
      <c r="C1022" s="94">
        <f t="shared" si="15"/>
        <v>36892</v>
      </c>
      <c r="D1022" s="76" t="s">
        <v>17</v>
      </c>
      <c r="E1022" s="78">
        <v>20174</v>
      </c>
      <c r="F1022" s="78">
        <v>18309</v>
      </c>
      <c r="G1022" s="78">
        <v>38483</v>
      </c>
    </row>
    <row r="1023" spans="1:7" x14ac:dyDescent="0.2">
      <c r="A1023" s="75">
        <v>2001</v>
      </c>
      <c r="B1023" s="75">
        <v>2</v>
      </c>
      <c r="C1023" s="94">
        <f t="shared" si="15"/>
        <v>36923</v>
      </c>
      <c r="D1023" s="76" t="s">
        <v>17</v>
      </c>
      <c r="E1023" s="78">
        <v>19949</v>
      </c>
      <c r="F1023" s="78">
        <v>20313</v>
      </c>
      <c r="G1023" s="78">
        <v>40262</v>
      </c>
    </row>
    <row r="1024" spans="1:7" x14ac:dyDescent="0.2">
      <c r="A1024" s="75">
        <v>2001</v>
      </c>
      <c r="B1024" s="75">
        <v>3</v>
      </c>
      <c r="C1024" s="94">
        <f t="shared" si="15"/>
        <v>36951</v>
      </c>
      <c r="D1024" s="76" t="s">
        <v>17</v>
      </c>
      <c r="E1024" s="78">
        <v>22530</v>
      </c>
      <c r="F1024" s="78">
        <v>21678</v>
      </c>
      <c r="G1024" s="78">
        <v>44208</v>
      </c>
    </row>
    <row r="1025" spans="1:7" x14ac:dyDescent="0.2">
      <c r="A1025" s="75">
        <v>2001</v>
      </c>
      <c r="B1025" s="75">
        <v>4</v>
      </c>
      <c r="C1025" s="94">
        <f t="shared" si="15"/>
        <v>36982</v>
      </c>
      <c r="D1025" s="76" t="s">
        <v>17</v>
      </c>
      <c r="E1025" s="78">
        <v>5251</v>
      </c>
      <c r="F1025" s="78">
        <v>4383</v>
      </c>
      <c r="G1025" s="78">
        <v>9634</v>
      </c>
    </row>
    <row r="1026" spans="1:7" x14ac:dyDescent="0.2">
      <c r="A1026" s="75">
        <v>2001</v>
      </c>
      <c r="B1026" s="75">
        <v>5</v>
      </c>
      <c r="C1026" s="94">
        <f t="shared" si="15"/>
        <v>37012</v>
      </c>
      <c r="D1026" s="76" t="s">
        <v>17</v>
      </c>
      <c r="E1026" s="79">
        <v>6994</v>
      </c>
      <c r="F1026" s="79">
        <v>7653</v>
      </c>
      <c r="G1026" s="79">
        <v>14647</v>
      </c>
    </row>
    <row r="1027" spans="1:7" x14ac:dyDescent="0.2">
      <c r="A1027" s="75">
        <v>2001</v>
      </c>
      <c r="B1027" s="75">
        <v>6</v>
      </c>
      <c r="C1027" s="94">
        <f t="shared" ref="C1027:C1090" si="16">DATE(A1027,B1027,1)</f>
        <v>37043</v>
      </c>
      <c r="D1027" s="76" t="s">
        <v>17</v>
      </c>
      <c r="E1027" s="79">
        <v>15687</v>
      </c>
      <c r="F1027" s="79">
        <v>19032</v>
      </c>
      <c r="G1027" s="79">
        <v>34719</v>
      </c>
    </row>
    <row r="1028" spans="1:7" x14ac:dyDescent="0.2">
      <c r="A1028" s="75">
        <v>2001</v>
      </c>
      <c r="B1028" s="75">
        <v>7</v>
      </c>
      <c r="C1028" s="94">
        <f t="shared" si="16"/>
        <v>37073</v>
      </c>
      <c r="D1028" s="76" t="s">
        <v>17</v>
      </c>
      <c r="E1028" s="79">
        <v>24893</v>
      </c>
      <c r="F1028" s="79">
        <v>25353</v>
      </c>
      <c r="G1028" s="79">
        <v>50246</v>
      </c>
    </row>
    <row r="1029" spans="1:7" x14ac:dyDescent="0.2">
      <c r="A1029" s="75">
        <v>2001</v>
      </c>
      <c r="B1029" s="75">
        <v>8</v>
      </c>
      <c r="C1029" s="94">
        <f t="shared" si="16"/>
        <v>37104</v>
      </c>
      <c r="D1029" s="76" t="s">
        <v>17</v>
      </c>
      <c r="E1029" s="79">
        <v>26502</v>
      </c>
      <c r="F1029" s="79">
        <v>25832</v>
      </c>
      <c r="G1029" s="79">
        <v>52334</v>
      </c>
    </row>
    <row r="1030" spans="1:7" x14ac:dyDescent="0.2">
      <c r="A1030" s="75">
        <v>2001</v>
      </c>
      <c r="B1030" s="75">
        <v>9</v>
      </c>
      <c r="C1030" s="94">
        <f t="shared" si="16"/>
        <v>37135</v>
      </c>
      <c r="D1030" s="76" t="s">
        <v>17</v>
      </c>
      <c r="E1030" s="79">
        <v>13730</v>
      </c>
      <c r="F1030" s="79">
        <v>12147</v>
      </c>
      <c r="G1030" s="79">
        <v>25877</v>
      </c>
    </row>
    <row r="1031" spans="1:7" x14ac:dyDescent="0.2">
      <c r="A1031" s="75">
        <v>2001</v>
      </c>
      <c r="B1031" s="75">
        <v>10</v>
      </c>
      <c r="C1031" s="94">
        <f t="shared" si="16"/>
        <v>37165</v>
      </c>
      <c r="D1031" s="76" t="s">
        <v>17</v>
      </c>
      <c r="E1031" s="79">
        <v>7074</v>
      </c>
      <c r="F1031" s="79">
        <v>5829</v>
      </c>
      <c r="G1031" s="79">
        <v>12903</v>
      </c>
    </row>
    <row r="1032" spans="1:7" x14ac:dyDescent="0.2">
      <c r="A1032" s="75">
        <v>2001</v>
      </c>
      <c r="B1032" s="75">
        <v>11</v>
      </c>
      <c r="C1032" s="94">
        <f t="shared" si="16"/>
        <v>37196</v>
      </c>
      <c r="D1032" s="76" t="s">
        <v>17</v>
      </c>
      <c r="E1032" s="79">
        <v>4613</v>
      </c>
      <c r="F1032" s="79">
        <v>4429</v>
      </c>
      <c r="G1032" s="79">
        <v>9042</v>
      </c>
    </row>
    <row r="1033" spans="1:7" x14ac:dyDescent="0.2">
      <c r="A1033" s="75">
        <v>2001</v>
      </c>
      <c r="B1033" s="75">
        <v>12</v>
      </c>
      <c r="C1033" s="94">
        <f t="shared" si="16"/>
        <v>37226</v>
      </c>
      <c r="D1033" s="76" t="s">
        <v>17</v>
      </c>
      <c r="E1033" s="79">
        <v>9366</v>
      </c>
      <c r="F1033" s="79">
        <v>13983</v>
      </c>
      <c r="G1033" s="79">
        <v>23349</v>
      </c>
    </row>
    <row r="1034" spans="1:7" x14ac:dyDescent="0.2">
      <c r="A1034" s="75">
        <v>2002</v>
      </c>
      <c r="B1034" s="75">
        <v>1</v>
      </c>
      <c r="C1034" s="94">
        <f t="shared" si="16"/>
        <v>37257</v>
      </c>
      <c r="D1034" s="76" t="s">
        <v>17</v>
      </c>
      <c r="E1034" s="79">
        <v>17638</v>
      </c>
      <c r="F1034" s="79">
        <v>15889</v>
      </c>
      <c r="G1034" s="79">
        <v>33527</v>
      </c>
    </row>
    <row r="1035" spans="1:7" x14ac:dyDescent="0.2">
      <c r="A1035" s="75">
        <v>2002</v>
      </c>
      <c r="B1035" s="75">
        <v>2</v>
      </c>
      <c r="C1035" s="94">
        <f t="shared" si="16"/>
        <v>37288</v>
      </c>
      <c r="D1035" s="76" t="s">
        <v>17</v>
      </c>
      <c r="E1035" s="79">
        <v>20262</v>
      </c>
      <c r="F1035" s="79">
        <v>21009</v>
      </c>
      <c r="G1035" s="79">
        <v>41271</v>
      </c>
    </row>
    <row r="1036" spans="1:7" x14ac:dyDescent="0.2">
      <c r="A1036" s="75">
        <v>2002</v>
      </c>
      <c r="B1036" s="75">
        <v>3</v>
      </c>
      <c r="C1036" s="94">
        <f t="shared" si="16"/>
        <v>37316</v>
      </c>
      <c r="D1036" s="76" t="s">
        <v>17</v>
      </c>
      <c r="E1036" s="79">
        <v>23301</v>
      </c>
      <c r="F1036" s="79">
        <v>21500</v>
      </c>
      <c r="G1036" s="79">
        <v>44801</v>
      </c>
    </row>
    <row r="1037" spans="1:7" x14ac:dyDescent="0.2">
      <c r="A1037" s="75">
        <v>2002</v>
      </c>
      <c r="B1037" s="75">
        <v>4</v>
      </c>
      <c r="C1037" s="94">
        <f t="shared" si="16"/>
        <v>37347</v>
      </c>
      <c r="D1037" s="76" t="s">
        <v>17</v>
      </c>
      <c r="E1037" s="79">
        <v>5515</v>
      </c>
      <c r="F1037" s="79">
        <v>5052</v>
      </c>
      <c r="G1037" s="79">
        <v>10567</v>
      </c>
    </row>
    <row r="1038" spans="1:7" x14ac:dyDescent="0.2">
      <c r="A1038" s="75">
        <v>2002</v>
      </c>
      <c r="B1038" s="75">
        <v>5</v>
      </c>
      <c r="C1038" s="94">
        <f t="shared" si="16"/>
        <v>37377</v>
      </c>
      <c r="D1038" s="76" t="s">
        <v>17</v>
      </c>
      <c r="E1038" s="79">
        <v>6159</v>
      </c>
      <c r="F1038" s="79">
        <v>7669</v>
      </c>
      <c r="G1038" s="79">
        <v>13828</v>
      </c>
    </row>
    <row r="1039" spans="1:7" x14ac:dyDescent="0.2">
      <c r="A1039" s="75">
        <v>2002</v>
      </c>
      <c r="B1039" s="75">
        <v>6</v>
      </c>
      <c r="C1039" s="94">
        <f t="shared" si="16"/>
        <v>37408</v>
      </c>
      <c r="D1039" s="76" t="s">
        <v>17</v>
      </c>
      <c r="E1039" s="79">
        <v>15659</v>
      </c>
      <c r="F1039" s="79">
        <v>19785</v>
      </c>
      <c r="G1039" s="79">
        <v>35444</v>
      </c>
    </row>
    <row r="1040" spans="1:7" x14ac:dyDescent="0.2">
      <c r="A1040" s="75">
        <v>2002</v>
      </c>
      <c r="B1040" s="75">
        <v>7</v>
      </c>
      <c r="C1040" s="94">
        <f t="shared" si="16"/>
        <v>37438</v>
      </c>
      <c r="D1040" s="76" t="s">
        <v>17</v>
      </c>
      <c r="E1040" s="79">
        <v>26048</v>
      </c>
      <c r="F1040" s="79">
        <v>26852</v>
      </c>
      <c r="G1040" s="79">
        <v>52900</v>
      </c>
    </row>
    <row r="1041" spans="1:7" x14ac:dyDescent="0.2">
      <c r="A1041" s="75">
        <v>2002</v>
      </c>
      <c r="B1041" s="75">
        <v>8</v>
      </c>
      <c r="C1041" s="94">
        <f t="shared" si="16"/>
        <v>37469</v>
      </c>
      <c r="D1041" s="76" t="s">
        <v>17</v>
      </c>
      <c r="E1041" s="79">
        <v>29550</v>
      </c>
      <c r="F1041" s="79">
        <v>27684</v>
      </c>
      <c r="G1041" s="79">
        <v>57234</v>
      </c>
    </row>
    <row r="1042" spans="1:7" x14ac:dyDescent="0.2">
      <c r="A1042" s="75">
        <v>2002</v>
      </c>
      <c r="B1042" s="75">
        <v>9</v>
      </c>
      <c r="C1042" s="94">
        <f t="shared" si="16"/>
        <v>37500</v>
      </c>
      <c r="D1042" s="76" t="s">
        <v>17</v>
      </c>
      <c r="E1042" s="79">
        <v>20926</v>
      </c>
      <c r="F1042" s="79">
        <v>17684</v>
      </c>
      <c r="G1042" s="79">
        <v>38610</v>
      </c>
    </row>
    <row r="1043" spans="1:7" x14ac:dyDescent="0.2">
      <c r="A1043" s="75">
        <v>2002</v>
      </c>
      <c r="B1043" s="75">
        <v>10</v>
      </c>
      <c r="C1043" s="94">
        <f t="shared" si="16"/>
        <v>37530</v>
      </c>
      <c r="D1043" s="76" t="s">
        <v>17</v>
      </c>
      <c r="E1043" s="79">
        <v>7678</v>
      </c>
      <c r="F1043" s="79">
        <v>6341</v>
      </c>
      <c r="G1043" s="79">
        <v>14019</v>
      </c>
    </row>
    <row r="1044" spans="1:7" x14ac:dyDescent="0.2">
      <c r="A1044" s="75">
        <v>2002</v>
      </c>
      <c r="B1044" s="75">
        <v>11</v>
      </c>
      <c r="C1044" s="94">
        <f t="shared" si="16"/>
        <v>37561</v>
      </c>
      <c r="D1044" s="76" t="s">
        <v>17</v>
      </c>
      <c r="E1044" s="79">
        <v>5550</v>
      </c>
      <c r="F1044" s="79">
        <v>5047</v>
      </c>
      <c r="G1044" s="79">
        <v>10597</v>
      </c>
    </row>
    <row r="1045" spans="1:7" x14ac:dyDescent="0.2">
      <c r="A1045" s="75">
        <v>2002</v>
      </c>
      <c r="B1045" s="75">
        <v>12</v>
      </c>
      <c r="C1045" s="94">
        <f t="shared" si="16"/>
        <v>37591</v>
      </c>
      <c r="D1045" s="76" t="s">
        <v>17</v>
      </c>
      <c r="E1045" s="79">
        <v>12130</v>
      </c>
      <c r="F1045" s="79">
        <v>17770</v>
      </c>
      <c r="G1045" s="79">
        <v>29900</v>
      </c>
    </row>
    <row r="1046" spans="1:7" x14ac:dyDescent="0.2">
      <c r="A1046" s="75">
        <v>2003</v>
      </c>
      <c r="B1046" s="75">
        <v>1</v>
      </c>
      <c r="C1046" s="94">
        <f t="shared" si="16"/>
        <v>37622</v>
      </c>
      <c r="D1046" s="76" t="s">
        <v>17</v>
      </c>
      <c r="E1046" s="79">
        <v>21209</v>
      </c>
      <c r="F1046" s="79">
        <v>18077</v>
      </c>
      <c r="G1046" s="79">
        <v>39286</v>
      </c>
    </row>
    <row r="1047" spans="1:7" x14ac:dyDescent="0.2">
      <c r="A1047" s="75">
        <v>2003</v>
      </c>
      <c r="B1047" s="75">
        <v>2</v>
      </c>
      <c r="C1047" s="94">
        <f t="shared" si="16"/>
        <v>37653</v>
      </c>
      <c r="D1047" s="76" t="s">
        <v>17</v>
      </c>
      <c r="E1047" s="79">
        <v>21511</v>
      </c>
      <c r="F1047" s="79">
        <v>23240</v>
      </c>
      <c r="G1047" s="79">
        <v>44751</v>
      </c>
    </row>
    <row r="1048" spans="1:7" x14ac:dyDescent="0.2">
      <c r="A1048" s="75">
        <v>2003</v>
      </c>
      <c r="B1048" s="75">
        <v>3</v>
      </c>
      <c r="C1048" s="94">
        <f t="shared" si="16"/>
        <v>37681</v>
      </c>
      <c r="D1048" s="76" t="s">
        <v>17</v>
      </c>
      <c r="E1048" s="79">
        <v>25469</v>
      </c>
      <c r="F1048" s="79">
        <v>21798</v>
      </c>
      <c r="G1048" s="79">
        <v>47267</v>
      </c>
    </row>
    <row r="1049" spans="1:7" x14ac:dyDescent="0.2">
      <c r="A1049" s="75">
        <v>2003</v>
      </c>
      <c r="B1049" s="75">
        <v>4</v>
      </c>
      <c r="C1049" s="94">
        <f t="shared" si="16"/>
        <v>37712</v>
      </c>
      <c r="D1049" s="76" t="s">
        <v>17</v>
      </c>
      <c r="E1049" s="79">
        <v>6387</v>
      </c>
      <c r="F1049" s="79">
        <v>5471</v>
      </c>
      <c r="G1049" s="79">
        <v>11858</v>
      </c>
    </row>
    <row r="1050" spans="1:7" x14ac:dyDescent="0.2">
      <c r="A1050" s="75">
        <v>2003</v>
      </c>
      <c r="B1050" s="75">
        <v>5</v>
      </c>
      <c r="C1050" s="94">
        <f t="shared" si="16"/>
        <v>37742</v>
      </c>
      <c r="D1050" s="76" t="s">
        <v>17</v>
      </c>
      <c r="E1050" s="79">
        <v>7138</v>
      </c>
      <c r="F1050" s="79">
        <v>8082</v>
      </c>
      <c r="G1050" s="79">
        <v>15220</v>
      </c>
    </row>
    <row r="1051" spans="1:7" x14ac:dyDescent="0.2">
      <c r="A1051" s="75">
        <v>2003</v>
      </c>
      <c r="B1051" s="75">
        <v>6</v>
      </c>
      <c r="C1051" s="94">
        <f t="shared" si="16"/>
        <v>37773</v>
      </c>
      <c r="D1051" s="76" t="s">
        <v>17</v>
      </c>
      <c r="E1051" s="79">
        <v>20070</v>
      </c>
      <c r="F1051" s="79">
        <v>24579</v>
      </c>
      <c r="G1051" s="79">
        <v>44649</v>
      </c>
    </row>
    <row r="1052" spans="1:7" x14ac:dyDescent="0.2">
      <c r="A1052" s="75">
        <v>2003</v>
      </c>
      <c r="B1052" s="75">
        <v>7</v>
      </c>
      <c r="C1052" s="94">
        <f t="shared" si="16"/>
        <v>37803</v>
      </c>
      <c r="D1052" s="76" t="s">
        <v>17</v>
      </c>
      <c r="E1052" s="79">
        <v>32587</v>
      </c>
      <c r="F1052" s="79">
        <v>34281</v>
      </c>
      <c r="G1052" s="79">
        <v>66868</v>
      </c>
    </row>
    <row r="1053" spans="1:7" x14ac:dyDescent="0.2">
      <c r="A1053" s="75">
        <v>2003</v>
      </c>
      <c r="B1053" s="75">
        <v>8</v>
      </c>
      <c r="C1053" s="94">
        <f t="shared" si="16"/>
        <v>37834</v>
      </c>
      <c r="D1053" s="76" t="s">
        <v>17</v>
      </c>
      <c r="E1053" s="79">
        <v>37476</v>
      </c>
      <c r="F1053" s="79">
        <v>33959</v>
      </c>
      <c r="G1053" s="79">
        <v>71435</v>
      </c>
    </row>
    <row r="1054" spans="1:7" x14ac:dyDescent="0.2">
      <c r="A1054" s="75">
        <v>2003</v>
      </c>
      <c r="B1054" s="75">
        <v>9</v>
      </c>
      <c r="C1054" s="94">
        <f t="shared" si="16"/>
        <v>37865</v>
      </c>
      <c r="D1054" s="76" t="s">
        <v>17</v>
      </c>
      <c r="E1054" s="79">
        <v>22444</v>
      </c>
      <c r="F1054" s="79">
        <v>18701</v>
      </c>
      <c r="G1054" s="79">
        <v>41145</v>
      </c>
    </row>
    <row r="1055" spans="1:7" x14ac:dyDescent="0.2">
      <c r="A1055" s="75">
        <v>2003</v>
      </c>
      <c r="B1055" s="75">
        <v>10</v>
      </c>
      <c r="C1055" s="94">
        <f t="shared" si="16"/>
        <v>37895</v>
      </c>
      <c r="D1055" s="76" t="s">
        <v>17</v>
      </c>
      <c r="E1055" s="79">
        <v>7234</v>
      </c>
      <c r="F1055" s="79">
        <v>6407</v>
      </c>
      <c r="G1055" s="79">
        <v>13641</v>
      </c>
    </row>
    <row r="1056" spans="1:7" x14ac:dyDescent="0.2">
      <c r="A1056" s="75">
        <v>2003</v>
      </c>
      <c r="B1056" s="75">
        <v>11</v>
      </c>
      <c r="C1056" s="94">
        <f t="shared" si="16"/>
        <v>37926</v>
      </c>
      <c r="D1056" s="76" t="s">
        <v>17</v>
      </c>
      <c r="E1056" s="79">
        <v>5076</v>
      </c>
      <c r="F1056" s="79">
        <v>4852</v>
      </c>
      <c r="G1056" s="79">
        <v>9928</v>
      </c>
    </row>
    <row r="1057" spans="1:7" x14ac:dyDescent="0.2">
      <c r="A1057" s="75">
        <v>2003</v>
      </c>
      <c r="B1057" s="75">
        <v>12</v>
      </c>
      <c r="C1057" s="94">
        <f t="shared" si="16"/>
        <v>37956</v>
      </c>
      <c r="D1057" s="76" t="s">
        <v>17</v>
      </c>
      <c r="E1057" s="79">
        <v>10929</v>
      </c>
      <c r="F1057" s="79">
        <v>16459</v>
      </c>
      <c r="G1057" s="79">
        <v>27388</v>
      </c>
    </row>
    <row r="1058" spans="1:7" x14ac:dyDescent="0.2">
      <c r="A1058" s="75">
        <v>2004</v>
      </c>
      <c r="B1058" s="75">
        <v>1</v>
      </c>
      <c r="C1058" s="94">
        <f t="shared" si="16"/>
        <v>37987</v>
      </c>
      <c r="D1058" s="76" t="s">
        <v>17</v>
      </c>
      <c r="E1058" s="79">
        <v>19280</v>
      </c>
      <c r="F1058" s="79">
        <v>17197</v>
      </c>
      <c r="G1058" s="79">
        <v>36477</v>
      </c>
    </row>
    <row r="1059" spans="1:7" x14ac:dyDescent="0.2">
      <c r="A1059" s="75">
        <v>2004</v>
      </c>
      <c r="B1059" s="75">
        <v>2</v>
      </c>
      <c r="C1059" s="94">
        <f t="shared" si="16"/>
        <v>38018</v>
      </c>
      <c r="D1059" s="76" t="s">
        <v>17</v>
      </c>
      <c r="E1059" s="79">
        <v>21706</v>
      </c>
      <c r="F1059" s="79">
        <v>22021</v>
      </c>
      <c r="G1059" s="79">
        <v>43727</v>
      </c>
    </row>
    <row r="1060" spans="1:7" x14ac:dyDescent="0.2">
      <c r="A1060" s="75">
        <v>2004</v>
      </c>
      <c r="B1060" s="75">
        <v>3</v>
      </c>
      <c r="C1060" s="94">
        <f t="shared" si="16"/>
        <v>38047</v>
      </c>
      <c r="D1060" s="76" t="s">
        <v>17</v>
      </c>
      <c r="E1060" s="79">
        <v>22770</v>
      </c>
      <c r="F1060" s="79">
        <v>19489</v>
      </c>
      <c r="G1060" s="79">
        <v>42259</v>
      </c>
    </row>
    <row r="1061" spans="1:7" x14ac:dyDescent="0.2">
      <c r="A1061" s="75">
        <v>2004</v>
      </c>
      <c r="B1061" s="75">
        <v>4</v>
      </c>
      <c r="C1061" s="94">
        <f t="shared" si="16"/>
        <v>38078</v>
      </c>
      <c r="D1061" s="76" t="s">
        <v>17</v>
      </c>
      <c r="E1061" s="79">
        <v>6387</v>
      </c>
      <c r="F1061" s="79">
        <v>5471</v>
      </c>
      <c r="G1061" s="79">
        <v>11858</v>
      </c>
    </row>
    <row r="1062" spans="1:7" x14ac:dyDescent="0.2">
      <c r="A1062" s="75">
        <v>2004</v>
      </c>
      <c r="B1062" s="75">
        <v>5</v>
      </c>
      <c r="C1062" s="94">
        <f t="shared" si="16"/>
        <v>38108</v>
      </c>
      <c r="D1062" s="76" t="s">
        <v>17</v>
      </c>
      <c r="E1062" s="79">
        <v>7337</v>
      </c>
      <c r="F1062" s="79">
        <v>8082</v>
      </c>
      <c r="G1062" s="79">
        <v>15419</v>
      </c>
    </row>
    <row r="1063" spans="1:7" x14ac:dyDescent="0.2">
      <c r="A1063" s="75">
        <v>2004</v>
      </c>
      <c r="B1063" s="75">
        <v>6</v>
      </c>
      <c r="C1063" s="94">
        <f t="shared" si="16"/>
        <v>38139</v>
      </c>
      <c r="D1063" s="76" t="s">
        <v>17</v>
      </c>
      <c r="E1063" s="79">
        <v>22959</v>
      </c>
      <c r="F1063" s="79">
        <v>19970</v>
      </c>
      <c r="G1063" s="79">
        <v>42929</v>
      </c>
    </row>
    <row r="1064" spans="1:7" x14ac:dyDescent="0.2">
      <c r="A1064" s="75">
        <v>2004</v>
      </c>
      <c r="B1064" s="75">
        <v>7</v>
      </c>
      <c r="C1064" s="94">
        <f t="shared" si="16"/>
        <v>38169</v>
      </c>
      <c r="D1064" s="76" t="s">
        <v>17</v>
      </c>
      <c r="E1064" s="79">
        <v>29370</v>
      </c>
      <c r="F1064" s="79">
        <v>32116</v>
      </c>
      <c r="G1064" s="79">
        <v>61486</v>
      </c>
    </row>
    <row r="1065" spans="1:7" x14ac:dyDescent="0.2">
      <c r="A1065" s="75">
        <v>2004</v>
      </c>
      <c r="B1065" s="75">
        <v>8</v>
      </c>
      <c r="C1065" s="94">
        <f t="shared" si="16"/>
        <v>38200</v>
      </c>
      <c r="D1065" s="76" t="s">
        <v>17</v>
      </c>
      <c r="E1065" s="79">
        <v>33159</v>
      </c>
      <c r="F1065" s="79">
        <v>30416</v>
      </c>
      <c r="G1065" s="79">
        <v>63575</v>
      </c>
    </row>
    <row r="1066" spans="1:7" x14ac:dyDescent="0.2">
      <c r="A1066" s="75">
        <v>2004</v>
      </c>
      <c r="B1066" s="75">
        <v>9</v>
      </c>
      <c r="C1066" s="94">
        <f t="shared" si="16"/>
        <v>38231</v>
      </c>
      <c r="D1066" s="76" t="s">
        <v>17</v>
      </c>
      <c r="E1066" s="79">
        <v>20970</v>
      </c>
      <c r="F1066" s="79">
        <v>21063</v>
      </c>
      <c r="G1066" s="79">
        <v>42033</v>
      </c>
    </row>
    <row r="1067" spans="1:7" x14ac:dyDescent="0.2">
      <c r="A1067" s="75">
        <v>2004</v>
      </c>
      <c r="B1067" s="75">
        <v>10</v>
      </c>
      <c r="C1067" s="94">
        <f t="shared" si="16"/>
        <v>38261</v>
      </c>
      <c r="D1067" s="76" t="s">
        <v>17</v>
      </c>
      <c r="E1067" s="79">
        <v>10929</v>
      </c>
      <c r="F1067" s="79">
        <v>17770</v>
      </c>
      <c r="G1067" s="79">
        <v>28699</v>
      </c>
    </row>
    <row r="1068" spans="1:7" x14ac:dyDescent="0.2">
      <c r="A1068" s="75">
        <v>2004</v>
      </c>
      <c r="B1068" s="75">
        <v>11</v>
      </c>
      <c r="C1068" s="94">
        <f t="shared" si="16"/>
        <v>38292</v>
      </c>
      <c r="D1068" s="76" t="s">
        <v>17</v>
      </c>
      <c r="E1068" s="79">
        <v>6485</v>
      </c>
      <c r="F1068" s="79">
        <v>6144</v>
      </c>
      <c r="G1068" s="79">
        <v>12629</v>
      </c>
    </row>
    <row r="1069" spans="1:7" x14ac:dyDescent="0.2">
      <c r="A1069" s="75">
        <v>2004</v>
      </c>
      <c r="B1069" s="75">
        <v>12</v>
      </c>
      <c r="C1069" s="94">
        <f t="shared" si="16"/>
        <v>38322</v>
      </c>
      <c r="D1069" s="76" t="s">
        <v>17</v>
      </c>
      <c r="E1069" s="79">
        <v>12786</v>
      </c>
      <c r="F1069" s="79">
        <v>18041</v>
      </c>
      <c r="G1069" s="79">
        <v>30827</v>
      </c>
    </row>
    <row r="1070" spans="1:7" x14ac:dyDescent="0.2">
      <c r="A1070" s="75">
        <v>2005</v>
      </c>
      <c r="B1070" s="75">
        <v>1</v>
      </c>
      <c r="C1070" s="94">
        <f t="shared" si="16"/>
        <v>38353</v>
      </c>
      <c r="D1070" s="76" t="s">
        <v>17</v>
      </c>
      <c r="E1070" s="79">
        <v>23669</v>
      </c>
      <c r="F1070" s="79">
        <v>21592</v>
      </c>
      <c r="G1070" s="79">
        <v>45261</v>
      </c>
    </row>
    <row r="1071" spans="1:7" x14ac:dyDescent="0.2">
      <c r="A1071" s="75">
        <v>2005</v>
      </c>
      <c r="B1071" s="75">
        <v>2</v>
      </c>
      <c r="C1071" s="94">
        <f t="shared" si="16"/>
        <v>38384</v>
      </c>
      <c r="D1071" s="76" t="s">
        <v>17</v>
      </c>
      <c r="E1071" s="79">
        <v>24037</v>
      </c>
      <c r="F1071" s="79">
        <v>24243</v>
      </c>
      <c r="G1071" s="79">
        <v>48280</v>
      </c>
    </row>
    <row r="1072" spans="1:7" x14ac:dyDescent="0.2">
      <c r="A1072" s="75">
        <v>2005</v>
      </c>
      <c r="B1072" s="75">
        <v>3</v>
      </c>
      <c r="C1072" s="94">
        <f t="shared" si="16"/>
        <v>38412</v>
      </c>
      <c r="D1072" s="76" t="s">
        <v>17</v>
      </c>
      <c r="E1072" s="79">
        <v>26994</v>
      </c>
      <c r="F1072" s="79">
        <v>24355</v>
      </c>
      <c r="G1072" s="79">
        <v>51349</v>
      </c>
    </row>
    <row r="1073" spans="1:7" x14ac:dyDescent="0.2">
      <c r="A1073" s="75">
        <v>2005</v>
      </c>
      <c r="B1073" s="75">
        <v>4</v>
      </c>
      <c r="C1073" s="94">
        <f t="shared" si="16"/>
        <v>38443</v>
      </c>
      <c r="D1073" s="76" t="s">
        <v>17</v>
      </c>
      <c r="E1073" s="79">
        <v>7382</v>
      </c>
      <c r="F1073" s="79">
        <v>5912</v>
      </c>
      <c r="G1073" s="79">
        <v>13294</v>
      </c>
    </row>
    <row r="1074" spans="1:7" x14ac:dyDescent="0.2">
      <c r="A1074" s="75">
        <v>2005</v>
      </c>
      <c r="B1074" s="75">
        <v>5</v>
      </c>
      <c r="C1074" s="94">
        <f t="shared" si="16"/>
        <v>38473</v>
      </c>
      <c r="D1074" s="76" t="s">
        <v>17</v>
      </c>
      <c r="E1074" s="79">
        <v>8106</v>
      </c>
      <c r="F1074" s="79">
        <v>9816</v>
      </c>
      <c r="G1074" s="79">
        <v>17922</v>
      </c>
    </row>
    <row r="1075" spans="1:7" x14ac:dyDescent="0.2">
      <c r="A1075" s="75">
        <v>2005</v>
      </c>
      <c r="B1075" s="75">
        <v>6</v>
      </c>
      <c r="C1075" s="94">
        <f t="shared" si="16"/>
        <v>38504</v>
      </c>
      <c r="D1075" s="76" t="s">
        <v>17</v>
      </c>
      <c r="E1075" s="79">
        <v>26431</v>
      </c>
      <c r="F1075" s="79">
        <v>31291</v>
      </c>
      <c r="G1075" s="79">
        <v>57722</v>
      </c>
    </row>
    <row r="1076" spans="1:7" x14ac:dyDescent="0.2">
      <c r="A1076" s="75">
        <v>2005</v>
      </c>
      <c r="B1076" s="75">
        <v>7</v>
      </c>
      <c r="C1076" s="94">
        <f t="shared" si="16"/>
        <v>38534</v>
      </c>
      <c r="D1076" s="76" t="s">
        <v>17</v>
      </c>
      <c r="E1076" s="79">
        <v>36176</v>
      </c>
      <c r="F1076" s="79">
        <v>33562</v>
      </c>
      <c r="G1076" s="79">
        <v>69738</v>
      </c>
    </row>
    <row r="1077" spans="1:7" x14ac:dyDescent="0.2">
      <c r="A1077" s="75">
        <v>2005</v>
      </c>
      <c r="B1077" s="75">
        <v>8</v>
      </c>
      <c r="C1077" s="94">
        <f t="shared" si="16"/>
        <v>38565</v>
      </c>
      <c r="D1077" s="76" t="s">
        <v>17</v>
      </c>
      <c r="E1077" s="79">
        <v>36077</v>
      </c>
      <c r="F1077" s="79">
        <v>33475</v>
      </c>
      <c r="G1077" s="79">
        <v>69552</v>
      </c>
    </row>
    <row r="1078" spans="1:7" x14ac:dyDescent="0.2">
      <c r="A1078" s="75">
        <v>2005</v>
      </c>
      <c r="B1078" s="75">
        <v>9</v>
      </c>
      <c r="C1078" s="94">
        <f t="shared" si="16"/>
        <v>38596</v>
      </c>
      <c r="D1078" s="76" t="s">
        <v>17</v>
      </c>
      <c r="E1078" s="79">
        <v>27708</v>
      </c>
      <c r="F1078" s="79">
        <v>25123</v>
      </c>
      <c r="G1078" s="79">
        <v>52831</v>
      </c>
    </row>
    <row r="1079" spans="1:7" x14ac:dyDescent="0.2">
      <c r="A1079" s="75">
        <v>2005</v>
      </c>
      <c r="B1079" s="75">
        <v>10</v>
      </c>
      <c r="C1079" s="94">
        <f t="shared" si="16"/>
        <v>38626</v>
      </c>
      <c r="D1079" s="76" t="s">
        <v>17</v>
      </c>
      <c r="E1079" s="79">
        <v>11077</v>
      </c>
      <c r="F1079" s="79">
        <v>8850</v>
      </c>
      <c r="G1079" s="79">
        <v>19927</v>
      </c>
    </row>
    <row r="1080" spans="1:7" x14ac:dyDescent="0.2">
      <c r="A1080" s="75">
        <v>2005</v>
      </c>
      <c r="B1080" s="75">
        <v>11</v>
      </c>
      <c r="C1080" s="94">
        <f t="shared" si="16"/>
        <v>38657</v>
      </c>
      <c r="D1080" s="76" t="s">
        <v>17</v>
      </c>
      <c r="E1080" s="79">
        <v>6882</v>
      </c>
      <c r="F1080" s="79">
        <v>6698</v>
      </c>
      <c r="G1080" s="79">
        <v>13580</v>
      </c>
    </row>
    <row r="1081" spans="1:7" x14ac:dyDescent="0.2">
      <c r="A1081" s="75">
        <v>2005</v>
      </c>
      <c r="B1081" s="75">
        <v>12</v>
      </c>
      <c r="C1081" s="94">
        <f t="shared" si="16"/>
        <v>38687</v>
      </c>
      <c r="D1081" s="76" t="s">
        <v>17</v>
      </c>
      <c r="E1081" s="79">
        <v>13799</v>
      </c>
      <c r="F1081" s="79">
        <v>18940</v>
      </c>
      <c r="G1081" s="79">
        <v>32739</v>
      </c>
    </row>
    <row r="1082" spans="1:7" x14ac:dyDescent="0.2">
      <c r="A1082" s="75">
        <v>2006</v>
      </c>
      <c r="B1082" s="75">
        <v>1</v>
      </c>
      <c r="C1082" s="94">
        <f t="shared" si="16"/>
        <v>38718</v>
      </c>
      <c r="D1082" s="76" t="s">
        <v>17</v>
      </c>
      <c r="E1082" s="79">
        <v>26166</v>
      </c>
      <c r="F1082" s="79">
        <v>24044</v>
      </c>
      <c r="G1082" s="79">
        <v>50210</v>
      </c>
    </row>
    <row r="1083" spans="1:7" x14ac:dyDescent="0.2">
      <c r="A1083" s="75">
        <v>2006</v>
      </c>
      <c r="B1083" s="75">
        <v>2</v>
      </c>
      <c r="C1083" s="94">
        <f t="shared" si="16"/>
        <v>38749</v>
      </c>
      <c r="D1083" s="76" t="s">
        <v>17</v>
      </c>
      <c r="E1083" s="79">
        <v>26947</v>
      </c>
      <c r="F1083" s="79">
        <v>28531</v>
      </c>
      <c r="G1083" s="79">
        <v>55478</v>
      </c>
    </row>
    <row r="1084" spans="1:7" x14ac:dyDescent="0.2">
      <c r="A1084" s="75">
        <v>2006</v>
      </c>
      <c r="B1084" s="75">
        <v>3</v>
      </c>
      <c r="C1084" s="94">
        <f t="shared" si="16"/>
        <v>38777</v>
      </c>
      <c r="D1084" s="76" t="s">
        <v>17</v>
      </c>
      <c r="E1084" s="79">
        <v>30674</v>
      </c>
      <c r="F1084" s="79">
        <v>27485</v>
      </c>
      <c r="G1084" s="79">
        <v>58159</v>
      </c>
    </row>
    <row r="1085" spans="1:7" x14ac:dyDescent="0.2">
      <c r="A1085" s="75">
        <v>2006</v>
      </c>
      <c r="B1085" s="75">
        <v>4</v>
      </c>
      <c r="C1085" s="94">
        <f t="shared" si="16"/>
        <v>38808</v>
      </c>
      <c r="D1085" s="76" t="s">
        <v>17</v>
      </c>
      <c r="E1085" s="79">
        <v>7958</v>
      </c>
      <c r="F1085" s="79">
        <v>6828</v>
      </c>
      <c r="G1085" s="79">
        <v>14786</v>
      </c>
    </row>
    <row r="1086" spans="1:7" x14ac:dyDescent="0.2">
      <c r="A1086" s="75">
        <v>2006</v>
      </c>
      <c r="B1086" s="75">
        <v>5</v>
      </c>
      <c r="C1086" s="94">
        <f t="shared" si="16"/>
        <v>38838</v>
      </c>
      <c r="D1086" s="76" t="s">
        <v>17</v>
      </c>
      <c r="E1086" s="79">
        <v>8992</v>
      </c>
      <c r="F1086" s="79">
        <v>10963</v>
      </c>
      <c r="G1086" s="79">
        <v>19955</v>
      </c>
    </row>
    <row r="1087" spans="1:7" x14ac:dyDescent="0.2">
      <c r="A1087" s="75">
        <v>2006</v>
      </c>
      <c r="B1087" s="75">
        <v>6</v>
      </c>
      <c r="C1087" s="94">
        <f t="shared" si="16"/>
        <v>38869</v>
      </c>
      <c r="D1087" s="76" t="s">
        <v>17</v>
      </c>
      <c r="E1087" s="79">
        <v>28572</v>
      </c>
      <c r="F1087" s="79">
        <v>34145</v>
      </c>
      <c r="G1087" s="79">
        <v>62717</v>
      </c>
    </row>
    <row r="1088" spans="1:7" x14ac:dyDescent="0.2">
      <c r="A1088" s="75">
        <v>2006</v>
      </c>
      <c r="B1088" s="75">
        <v>7</v>
      </c>
      <c r="C1088" s="94">
        <f t="shared" si="16"/>
        <v>38899</v>
      </c>
      <c r="D1088" s="76" t="s">
        <v>17</v>
      </c>
      <c r="E1088" s="79">
        <v>41663</v>
      </c>
      <c r="F1088" s="79">
        <v>42438</v>
      </c>
      <c r="G1088" s="79">
        <v>84101</v>
      </c>
    </row>
    <row r="1089" spans="1:7" x14ac:dyDescent="0.2">
      <c r="A1089" s="75">
        <v>2006</v>
      </c>
      <c r="B1089" s="75">
        <v>8</v>
      </c>
      <c r="C1089" s="94">
        <f t="shared" si="16"/>
        <v>38930</v>
      </c>
      <c r="D1089" s="76" t="s">
        <v>17</v>
      </c>
      <c r="E1089" s="79">
        <v>41778</v>
      </c>
      <c r="F1089" s="79">
        <v>38768</v>
      </c>
      <c r="G1089" s="79">
        <v>80546</v>
      </c>
    </row>
    <row r="1090" spans="1:7" x14ac:dyDescent="0.2">
      <c r="A1090" s="75">
        <v>2006</v>
      </c>
      <c r="B1090" s="75">
        <v>9</v>
      </c>
      <c r="C1090" s="94">
        <f t="shared" si="16"/>
        <v>38961</v>
      </c>
      <c r="D1090" s="76" t="s">
        <v>17</v>
      </c>
      <c r="E1090" s="79">
        <v>30230</v>
      </c>
      <c r="F1090" s="79">
        <v>27115</v>
      </c>
      <c r="G1090" s="79">
        <v>57345</v>
      </c>
    </row>
    <row r="1091" spans="1:7" x14ac:dyDescent="0.2">
      <c r="A1091" s="75">
        <v>2006</v>
      </c>
      <c r="B1091" s="75">
        <v>10</v>
      </c>
      <c r="C1091" s="94">
        <f t="shared" ref="C1091:C1154" si="17">DATE(A1091,B1091,1)</f>
        <v>38991</v>
      </c>
      <c r="D1091" s="76" t="s">
        <v>17</v>
      </c>
      <c r="E1091" s="79">
        <v>11292</v>
      </c>
      <c r="F1091" s="79">
        <v>9213</v>
      </c>
      <c r="G1091" s="79">
        <v>20505</v>
      </c>
    </row>
    <row r="1092" spans="1:7" x14ac:dyDescent="0.2">
      <c r="A1092" s="75">
        <v>2006</v>
      </c>
      <c r="B1092" s="75">
        <v>11</v>
      </c>
      <c r="C1092" s="94">
        <f t="shared" si="17"/>
        <v>39022</v>
      </c>
      <c r="D1092" s="76" t="s">
        <v>17</v>
      </c>
      <c r="E1092" s="79">
        <v>7875</v>
      </c>
      <c r="F1092" s="79">
        <v>7662</v>
      </c>
      <c r="G1092" s="79">
        <v>15537</v>
      </c>
    </row>
    <row r="1093" spans="1:7" x14ac:dyDescent="0.2">
      <c r="A1093" s="75">
        <v>2006</v>
      </c>
      <c r="B1093" s="75">
        <v>12</v>
      </c>
      <c r="C1093" s="94">
        <f t="shared" si="17"/>
        <v>39052</v>
      </c>
      <c r="D1093" s="76" t="s">
        <v>17</v>
      </c>
      <c r="E1093" s="79">
        <v>15534</v>
      </c>
      <c r="F1093" s="79">
        <v>21036</v>
      </c>
      <c r="G1093" s="79">
        <v>36570</v>
      </c>
    </row>
    <row r="1094" spans="1:7" x14ac:dyDescent="0.2">
      <c r="A1094" s="75">
        <v>2007</v>
      </c>
      <c r="B1094" s="75">
        <v>1</v>
      </c>
      <c r="C1094" s="94">
        <f t="shared" si="17"/>
        <v>39083</v>
      </c>
      <c r="D1094" s="76" t="s">
        <v>17</v>
      </c>
      <c r="E1094" s="79">
        <v>24253</v>
      </c>
      <c r="F1094" s="79">
        <v>20628</v>
      </c>
      <c r="G1094" s="79">
        <v>44881</v>
      </c>
    </row>
    <row r="1095" spans="1:7" x14ac:dyDescent="0.2">
      <c r="A1095" s="75">
        <v>2007</v>
      </c>
      <c r="B1095" s="75">
        <v>2</v>
      </c>
      <c r="C1095" s="94">
        <f t="shared" si="17"/>
        <v>39114</v>
      </c>
      <c r="D1095" s="76" t="s">
        <v>17</v>
      </c>
      <c r="E1095" s="79">
        <v>22911</v>
      </c>
      <c r="F1095" s="79">
        <v>22550</v>
      </c>
      <c r="G1095" s="79">
        <v>45461</v>
      </c>
    </row>
    <row r="1096" spans="1:7" x14ac:dyDescent="0.2">
      <c r="A1096" s="75">
        <v>2007</v>
      </c>
      <c r="B1096" s="75">
        <v>3</v>
      </c>
      <c r="C1096" s="94">
        <f t="shared" si="17"/>
        <v>39142</v>
      </c>
      <c r="D1096" s="76" t="s">
        <v>17</v>
      </c>
      <c r="E1096" s="79">
        <v>25569</v>
      </c>
      <c r="F1096" s="79">
        <v>22849</v>
      </c>
      <c r="G1096" s="79">
        <v>48418</v>
      </c>
    </row>
    <row r="1097" spans="1:7" x14ac:dyDescent="0.2">
      <c r="A1097" s="75">
        <v>2007</v>
      </c>
      <c r="B1097" s="75">
        <v>4</v>
      </c>
      <c r="C1097" s="94">
        <f t="shared" si="17"/>
        <v>39173</v>
      </c>
      <c r="D1097" s="76" t="s">
        <v>17</v>
      </c>
      <c r="E1097" s="79">
        <v>10390</v>
      </c>
      <c r="F1097" s="79">
        <v>7605</v>
      </c>
      <c r="G1097" s="79">
        <v>17995</v>
      </c>
    </row>
    <row r="1098" spans="1:7" x14ac:dyDescent="0.2">
      <c r="A1098" s="75">
        <v>2007</v>
      </c>
      <c r="B1098" s="75">
        <v>5</v>
      </c>
      <c r="C1098" s="94">
        <f t="shared" si="17"/>
        <v>39203</v>
      </c>
      <c r="D1098" s="76" t="s">
        <v>17</v>
      </c>
      <c r="E1098" s="79">
        <v>8828</v>
      </c>
      <c r="F1098" s="79">
        <v>10224</v>
      </c>
      <c r="G1098" s="79">
        <v>19052</v>
      </c>
    </row>
    <row r="1099" spans="1:7" x14ac:dyDescent="0.2">
      <c r="A1099" s="75">
        <v>2007</v>
      </c>
      <c r="B1099" s="75">
        <v>6</v>
      </c>
      <c r="C1099" s="94">
        <f t="shared" si="17"/>
        <v>39234</v>
      </c>
      <c r="D1099" s="76" t="s">
        <v>17</v>
      </c>
      <c r="E1099" s="79">
        <v>28568</v>
      </c>
      <c r="F1099" s="79">
        <v>33116</v>
      </c>
      <c r="G1099" s="79">
        <v>61684</v>
      </c>
    </row>
    <row r="1100" spans="1:7" x14ac:dyDescent="0.2">
      <c r="A1100" s="75">
        <v>2007</v>
      </c>
      <c r="B1100" s="75">
        <v>7</v>
      </c>
      <c r="C1100" s="94">
        <f t="shared" si="17"/>
        <v>39264</v>
      </c>
      <c r="D1100" s="76" t="s">
        <v>17</v>
      </c>
      <c r="E1100" s="79">
        <v>42810</v>
      </c>
      <c r="F1100" s="79">
        <v>41300</v>
      </c>
      <c r="G1100" s="79">
        <v>84110</v>
      </c>
    </row>
    <row r="1101" spans="1:7" x14ac:dyDescent="0.2">
      <c r="A1101" s="75">
        <v>2007</v>
      </c>
      <c r="B1101" s="75">
        <v>8</v>
      </c>
      <c r="C1101" s="94">
        <f t="shared" si="17"/>
        <v>39295</v>
      </c>
      <c r="D1101" s="76" t="s">
        <v>17</v>
      </c>
      <c r="E1101" s="79">
        <v>43986</v>
      </c>
      <c r="F1101" s="79">
        <v>37936</v>
      </c>
      <c r="G1101" s="79">
        <v>81922</v>
      </c>
    </row>
    <row r="1102" spans="1:7" x14ac:dyDescent="0.2">
      <c r="A1102" s="75">
        <v>2007</v>
      </c>
      <c r="B1102" s="75">
        <v>9</v>
      </c>
      <c r="C1102" s="94">
        <f t="shared" si="17"/>
        <v>39326</v>
      </c>
      <c r="D1102" s="76" t="s">
        <v>17</v>
      </c>
      <c r="E1102" s="79">
        <v>33150</v>
      </c>
      <c r="F1102" s="79">
        <v>27791</v>
      </c>
      <c r="G1102" s="79">
        <v>60941</v>
      </c>
    </row>
    <row r="1103" spans="1:7" x14ac:dyDescent="0.2">
      <c r="A1103" s="75">
        <v>2007</v>
      </c>
      <c r="B1103" s="75">
        <v>10</v>
      </c>
      <c r="C1103" s="94">
        <f t="shared" si="17"/>
        <v>39356</v>
      </c>
      <c r="D1103" s="76" t="s">
        <v>17</v>
      </c>
      <c r="E1103" s="79">
        <v>13495</v>
      </c>
      <c r="F1103" s="79">
        <v>11049</v>
      </c>
      <c r="G1103" s="79">
        <v>24544</v>
      </c>
    </row>
    <row r="1104" spans="1:7" x14ac:dyDescent="0.2">
      <c r="A1104" s="75">
        <v>2007</v>
      </c>
      <c r="B1104" s="75">
        <v>11</v>
      </c>
      <c r="C1104" s="94">
        <f t="shared" si="17"/>
        <v>39387</v>
      </c>
      <c r="D1104" s="76" t="s">
        <v>17</v>
      </c>
      <c r="E1104" s="79">
        <v>7711</v>
      </c>
      <c r="F1104" s="79">
        <v>6461</v>
      </c>
      <c r="G1104" s="79">
        <v>14172</v>
      </c>
    </row>
    <row r="1105" spans="1:7" x14ac:dyDescent="0.2">
      <c r="A1105" s="75">
        <v>2007</v>
      </c>
      <c r="B1105" s="75">
        <v>12</v>
      </c>
      <c r="C1105" s="94">
        <f t="shared" si="17"/>
        <v>39417</v>
      </c>
      <c r="D1105" s="76" t="s">
        <v>17</v>
      </c>
      <c r="E1105" s="79">
        <v>15690</v>
      </c>
      <c r="F1105" s="79">
        <v>22533</v>
      </c>
      <c r="G1105" s="79">
        <v>38223</v>
      </c>
    </row>
    <row r="1106" spans="1:7" x14ac:dyDescent="0.2">
      <c r="A1106" s="75">
        <v>2008</v>
      </c>
      <c r="B1106" s="75">
        <v>1</v>
      </c>
      <c r="C1106" s="94">
        <f t="shared" si="17"/>
        <v>39448</v>
      </c>
      <c r="D1106" s="76" t="s">
        <v>17</v>
      </c>
      <c r="E1106" s="79">
        <v>26008</v>
      </c>
      <c r="F1106" s="79">
        <v>23710</v>
      </c>
      <c r="G1106" s="79">
        <v>49718</v>
      </c>
    </row>
    <row r="1107" spans="1:7" x14ac:dyDescent="0.2">
      <c r="A1107" s="75">
        <v>2008</v>
      </c>
      <c r="B1107" s="75">
        <v>2</v>
      </c>
      <c r="C1107" s="94">
        <f t="shared" si="17"/>
        <v>39479</v>
      </c>
      <c r="D1107" s="76" t="s">
        <v>17</v>
      </c>
      <c r="E1107" s="79">
        <v>27824</v>
      </c>
      <c r="F1107" s="79">
        <v>28021</v>
      </c>
      <c r="G1107" s="79">
        <v>55845</v>
      </c>
    </row>
    <row r="1108" spans="1:7" x14ac:dyDescent="0.2">
      <c r="A1108" s="75">
        <v>2008</v>
      </c>
      <c r="B1108" s="75">
        <v>3</v>
      </c>
      <c r="C1108" s="94">
        <f t="shared" si="17"/>
        <v>39508</v>
      </c>
      <c r="D1108" s="76" t="s">
        <v>17</v>
      </c>
      <c r="E1108" s="79">
        <v>30333</v>
      </c>
      <c r="F1108" s="79">
        <v>26870</v>
      </c>
      <c r="G1108" s="79">
        <v>57203</v>
      </c>
    </row>
    <row r="1109" spans="1:7" x14ac:dyDescent="0.2">
      <c r="A1109" s="75">
        <v>2008</v>
      </c>
      <c r="B1109" s="75">
        <v>4</v>
      </c>
      <c r="C1109" s="94">
        <f t="shared" si="17"/>
        <v>39539</v>
      </c>
      <c r="D1109" s="76" t="s">
        <v>17</v>
      </c>
      <c r="E1109" s="79">
        <v>8692</v>
      </c>
      <c r="F1109" s="79">
        <v>6890</v>
      </c>
      <c r="G1109" s="79">
        <v>15582</v>
      </c>
    </row>
    <row r="1110" spans="1:7" x14ac:dyDescent="0.2">
      <c r="A1110" s="75">
        <v>2008</v>
      </c>
      <c r="B1110" s="75">
        <v>5</v>
      </c>
      <c r="C1110" s="94">
        <f t="shared" si="17"/>
        <v>39569</v>
      </c>
      <c r="D1110" s="76" t="s">
        <v>17</v>
      </c>
      <c r="E1110" s="79">
        <v>12967</v>
      </c>
      <c r="F1110" s="79">
        <v>16118</v>
      </c>
      <c r="G1110" s="79">
        <v>29085</v>
      </c>
    </row>
    <row r="1111" spans="1:7" x14ac:dyDescent="0.2">
      <c r="A1111" s="75">
        <v>2008</v>
      </c>
      <c r="B1111" s="75">
        <v>6</v>
      </c>
      <c r="C1111" s="94">
        <f t="shared" si="17"/>
        <v>39600</v>
      </c>
      <c r="D1111" s="76" t="s">
        <v>17</v>
      </c>
      <c r="E1111" s="79">
        <v>36363</v>
      </c>
      <c r="F1111" s="79">
        <v>42043</v>
      </c>
      <c r="G1111" s="79">
        <v>78406</v>
      </c>
    </row>
    <row r="1112" spans="1:7" x14ac:dyDescent="0.2">
      <c r="A1112" s="75">
        <v>2008</v>
      </c>
      <c r="B1112" s="75">
        <v>7</v>
      </c>
      <c r="C1112" s="94">
        <f t="shared" si="17"/>
        <v>39630</v>
      </c>
      <c r="D1112" s="76" t="s">
        <v>17</v>
      </c>
      <c r="E1112" s="79">
        <v>47327</v>
      </c>
      <c r="F1112" s="79">
        <v>47621</v>
      </c>
      <c r="G1112" s="79">
        <v>94948</v>
      </c>
    </row>
    <row r="1113" spans="1:7" x14ac:dyDescent="0.2">
      <c r="A1113" s="75">
        <v>2008</v>
      </c>
      <c r="B1113" s="75">
        <v>8</v>
      </c>
      <c r="C1113" s="94">
        <f t="shared" si="17"/>
        <v>39661</v>
      </c>
      <c r="D1113" s="76" t="s">
        <v>17</v>
      </c>
      <c r="E1113" s="79">
        <v>52145</v>
      </c>
      <c r="F1113" s="79">
        <v>47359</v>
      </c>
      <c r="G1113" s="79">
        <v>99504</v>
      </c>
    </row>
    <row r="1114" spans="1:7" x14ac:dyDescent="0.2">
      <c r="A1114" s="75">
        <v>2008</v>
      </c>
      <c r="B1114" s="75">
        <v>9</v>
      </c>
      <c r="C1114" s="94">
        <f t="shared" si="17"/>
        <v>39692</v>
      </c>
      <c r="D1114" s="76" t="s">
        <v>17</v>
      </c>
      <c r="E1114" s="79">
        <v>32324</v>
      </c>
      <c r="F1114" s="79">
        <v>27166</v>
      </c>
      <c r="G1114" s="79">
        <v>59490</v>
      </c>
    </row>
    <row r="1115" spans="1:7" x14ac:dyDescent="0.2">
      <c r="A1115" s="75">
        <v>2008</v>
      </c>
      <c r="B1115" s="75">
        <v>10</v>
      </c>
      <c r="C1115" s="94">
        <f t="shared" si="17"/>
        <v>39722</v>
      </c>
      <c r="D1115" s="76" t="s">
        <v>17</v>
      </c>
      <c r="E1115" s="79">
        <v>12109</v>
      </c>
      <c r="F1115" s="79">
        <v>10059</v>
      </c>
      <c r="G1115" s="79">
        <v>22168</v>
      </c>
    </row>
    <row r="1116" spans="1:7" x14ac:dyDescent="0.2">
      <c r="A1116" s="75">
        <v>2008</v>
      </c>
      <c r="B1116" s="75">
        <v>11</v>
      </c>
      <c r="C1116" s="94">
        <f t="shared" si="17"/>
        <v>39753</v>
      </c>
      <c r="D1116" s="76" t="s">
        <v>17</v>
      </c>
      <c r="E1116" s="79">
        <v>6074</v>
      </c>
      <c r="F1116" s="79">
        <v>6014</v>
      </c>
      <c r="G1116" s="79">
        <v>12088</v>
      </c>
    </row>
    <row r="1117" spans="1:7" x14ac:dyDescent="0.2">
      <c r="A1117" s="75">
        <v>2008</v>
      </c>
      <c r="B1117" s="75">
        <v>12</v>
      </c>
      <c r="C1117" s="94">
        <f t="shared" si="17"/>
        <v>39783</v>
      </c>
      <c r="D1117" s="76" t="s">
        <v>17</v>
      </c>
      <c r="E1117" s="79">
        <v>11853</v>
      </c>
      <c r="F1117" s="79">
        <v>18077</v>
      </c>
      <c r="G1117" s="79">
        <v>29930</v>
      </c>
    </row>
    <row r="1118" spans="1:7" x14ac:dyDescent="0.2">
      <c r="A1118" s="75">
        <v>2009</v>
      </c>
      <c r="B1118" s="75">
        <v>1</v>
      </c>
      <c r="C1118" s="94">
        <f t="shared" si="17"/>
        <v>39814</v>
      </c>
      <c r="D1118" s="76" t="s">
        <v>17</v>
      </c>
      <c r="E1118" s="79">
        <v>22931</v>
      </c>
      <c r="F1118" s="79">
        <v>20401</v>
      </c>
      <c r="G1118" s="79">
        <v>43332</v>
      </c>
    </row>
    <row r="1119" spans="1:7" x14ac:dyDescent="0.2">
      <c r="A1119" s="75">
        <v>2009</v>
      </c>
      <c r="B1119" s="75">
        <v>2</v>
      </c>
      <c r="C1119" s="94">
        <f t="shared" si="17"/>
        <v>39845</v>
      </c>
      <c r="D1119" s="76" t="s">
        <v>17</v>
      </c>
      <c r="E1119" s="79">
        <v>24822</v>
      </c>
      <c r="F1119" s="79">
        <v>24605</v>
      </c>
      <c r="G1119" s="79">
        <v>49427</v>
      </c>
    </row>
    <row r="1120" spans="1:7" x14ac:dyDescent="0.2">
      <c r="A1120" s="75">
        <v>2009</v>
      </c>
      <c r="B1120" s="75">
        <v>3</v>
      </c>
      <c r="C1120" s="94">
        <f t="shared" si="17"/>
        <v>39873</v>
      </c>
      <c r="D1120" s="76" t="s">
        <v>17</v>
      </c>
      <c r="E1120" s="79">
        <v>27435</v>
      </c>
      <c r="F1120" s="79">
        <v>21716</v>
      </c>
      <c r="G1120" s="79">
        <v>49151</v>
      </c>
    </row>
    <row r="1121" spans="1:7" x14ac:dyDescent="0.2">
      <c r="A1121" s="75">
        <v>2009</v>
      </c>
      <c r="B1121" s="75">
        <v>4</v>
      </c>
      <c r="C1121" s="94">
        <f t="shared" si="17"/>
        <v>39904</v>
      </c>
      <c r="D1121" s="76" t="s">
        <v>17</v>
      </c>
      <c r="E1121" s="79">
        <v>8198</v>
      </c>
      <c r="F1121" s="79">
        <v>7578</v>
      </c>
      <c r="G1121" s="79">
        <v>15776</v>
      </c>
    </row>
    <row r="1122" spans="1:7" x14ac:dyDescent="0.2">
      <c r="A1122" s="75">
        <v>2009</v>
      </c>
      <c r="B1122" s="75">
        <v>5</v>
      </c>
      <c r="C1122" s="94">
        <f t="shared" si="17"/>
        <v>39934</v>
      </c>
      <c r="D1122" s="76" t="s">
        <v>17</v>
      </c>
      <c r="E1122" s="79">
        <v>8329</v>
      </c>
      <c r="F1122" s="79">
        <v>9928</v>
      </c>
      <c r="G1122" s="79">
        <v>18257</v>
      </c>
    </row>
    <row r="1123" spans="1:7" x14ac:dyDescent="0.2">
      <c r="A1123" s="75">
        <v>2009</v>
      </c>
      <c r="B1123" s="75">
        <v>6</v>
      </c>
      <c r="C1123" s="94">
        <f t="shared" si="17"/>
        <v>39965</v>
      </c>
      <c r="D1123" s="76" t="s">
        <v>17</v>
      </c>
      <c r="E1123" s="79">
        <v>29986</v>
      </c>
      <c r="F1123" s="79">
        <v>34713</v>
      </c>
      <c r="G1123" s="79">
        <v>64699</v>
      </c>
    </row>
    <row r="1124" spans="1:7" x14ac:dyDescent="0.2">
      <c r="A1124" s="75">
        <v>2009</v>
      </c>
      <c r="B1124" s="75">
        <v>7</v>
      </c>
      <c r="C1124" s="94">
        <f t="shared" si="17"/>
        <v>39995</v>
      </c>
      <c r="D1124" s="76" t="s">
        <v>17</v>
      </c>
      <c r="E1124" s="79">
        <v>45086</v>
      </c>
      <c r="F1124" s="79">
        <v>47456</v>
      </c>
      <c r="G1124" s="79">
        <v>92542</v>
      </c>
    </row>
    <row r="1125" spans="1:7" x14ac:dyDescent="0.2">
      <c r="A1125" s="75">
        <v>2009</v>
      </c>
      <c r="B1125" s="75">
        <v>8</v>
      </c>
      <c r="C1125" s="94">
        <f t="shared" si="17"/>
        <v>40026</v>
      </c>
      <c r="D1125" s="76" t="s">
        <v>17</v>
      </c>
      <c r="E1125" s="79">
        <v>52879</v>
      </c>
      <c r="F1125" s="79">
        <v>49603</v>
      </c>
      <c r="G1125" s="79">
        <v>102482</v>
      </c>
    </row>
    <row r="1126" spans="1:7" x14ac:dyDescent="0.2">
      <c r="A1126" s="75">
        <v>2009</v>
      </c>
      <c r="B1126" s="75">
        <v>9</v>
      </c>
      <c r="C1126" s="94">
        <f t="shared" si="17"/>
        <v>40057</v>
      </c>
      <c r="D1126" s="76" t="s">
        <v>17</v>
      </c>
      <c r="E1126" s="79">
        <v>33037</v>
      </c>
      <c r="F1126" s="79">
        <v>29241</v>
      </c>
      <c r="G1126" s="79">
        <v>62278</v>
      </c>
    </row>
    <row r="1127" spans="1:7" x14ac:dyDescent="0.2">
      <c r="A1127" s="75">
        <v>2009</v>
      </c>
      <c r="B1127" s="75">
        <v>10</v>
      </c>
      <c r="C1127" s="94">
        <f t="shared" si="17"/>
        <v>40087</v>
      </c>
      <c r="D1127" s="76" t="s">
        <v>17</v>
      </c>
      <c r="E1127" s="79">
        <v>12411</v>
      </c>
      <c r="F1127" s="79">
        <v>10014</v>
      </c>
      <c r="G1127" s="79">
        <v>22425</v>
      </c>
    </row>
    <row r="1128" spans="1:7" x14ac:dyDescent="0.2">
      <c r="A1128" s="75">
        <v>2009</v>
      </c>
      <c r="B1128" s="75">
        <v>11</v>
      </c>
      <c r="C1128" s="94">
        <f t="shared" si="17"/>
        <v>40118</v>
      </c>
      <c r="D1128" s="76" t="s">
        <v>17</v>
      </c>
      <c r="E1128" s="79">
        <v>7277</v>
      </c>
      <c r="F1128" s="79">
        <v>7045</v>
      </c>
      <c r="G1128" s="79">
        <v>14322</v>
      </c>
    </row>
    <row r="1129" spans="1:7" x14ac:dyDescent="0.2">
      <c r="A1129" s="75">
        <v>2009</v>
      </c>
      <c r="B1129" s="75">
        <v>12</v>
      </c>
      <c r="C1129" s="94">
        <f t="shared" si="17"/>
        <v>40148</v>
      </c>
      <c r="D1129" s="76" t="s">
        <v>17</v>
      </c>
      <c r="E1129" s="79">
        <v>15166</v>
      </c>
      <c r="F1129" s="79">
        <v>22004</v>
      </c>
      <c r="G1129" s="79">
        <v>37170</v>
      </c>
    </row>
    <row r="1130" spans="1:7" x14ac:dyDescent="0.2">
      <c r="A1130" s="75">
        <v>2010</v>
      </c>
      <c r="B1130" s="75">
        <v>1</v>
      </c>
      <c r="C1130" s="94">
        <f t="shared" si="17"/>
        <v>40179</v>
      </c>
      <c r="D1130" s="76" t="s">
        <v>17</v>
      </c>
      <c r="E1130" s="79">
        <v>23905</v>
      </c>
      <c r="F1130" s="79">
        <v>19392</v>
      </c>
      <c r="G1130" s="79">
        <v>43297</v>
      </c>
    </row>
    <row r="1131" spans="1:7" x14ac:dyDescent="0.2">
      <c r="A1131" s="75">
        <v>2010</v>
      </c>
      <c r="B1131" s="75">
        <v>2</v>
      </c>
      <c r="C1131" s="94">
        <f t="shared" si="17"/>
        <v>40210</v>
      </c>
      <c r="D1131" s="76" t="s">
        <v>17</v>
      </c>
      <c r="E1131" s="79">
        <v>24817</v>
      </c>
      <c r="F1131" s="79">
        <v>25267</v>
      </c>
      <c r="G1131" s="79">
        <v>50084</v>
      </c>
    </row>
    <row r="1132" spans="1:7" x14ac:dyDescent="0.2">
      <c r="A1132" s="75">
        <v>2010</v>
      </c>
      <c r="B1132" s="75">
        <v>3</v>
      </c>
      <c r="C1132" s="94">
        <f t="shared" si="17"/>
        <v>40238</v>
      </c>
      <c r="D1132" s="76" t="s">
        <v>17</v>
      </c>
      <c r="E1132" s="79">
        <v>26931</v>
      </c>
      <c r="F1132" s="82">
        <v>25683</v>
      </c>
      <c r="G1132" s="79">
        <v>52614</v>
      </c>
    </row>
    <row r="1133" spans="1:7" x14ac:dyDescent="0.2">
      <c r="A1133" s="75">
        <v>2010</v>
      </c>
      <c r="B1133" s="75">
        <v>4</v>
      </c>
      <c r="C1133" s="94">
        <f t="shared" si="17"/>
        <v>40269</v>
      </c>
      <c r="D1133" s="76" t="s">
        <v>17</v>
      </c>
      <c r="E1133" s="79">
        <v>9803</v>
      </c>
      <c r="F1133" s="79">
        <v>7582</v>
      </c>
      <c r="G1133" s="79">
        <v>17385</v>
      </c>
    </row>
    <row r="1134" spans="1:7" x14ac:dyDescent="0.2">
      <c r="A1134" s="75">
        <v>2010</v>
      </c>
      <c r="B1134" s="75">
        <v>5</v>
      </c>
      <c r="C1134" s="94">
        <f t="shared" si="17"/>
        <v>40299</v>
      </c>
      <c r="D1134" s="76" t="s">
        <v>17</v>
      </c>
      <c r="E1134" s="79">
        <v>10630</v>
      </c>
      <c r="F1134" s="79">
        <v>13237</v>
      </c>
      <c r="G1134" s="79">
        <v>23867</v>
      </c>
    </row>
    <row r="1135" spans="1:7" x14ac:dyDescent="0.2">
      <c r="A1135" s="75">
        <v>2010</v>
      </c>
      <c r="B1135" s="75">
        <v>6</v>
      </c>
      <c r="C1135" s="94">
        <f t="shared" si="17"/>
        <v>40330</v>
      </c>
      <c r="D1135" s="76" t="s">
        <v>17</v>
      </c>
      <c r="E1135" s="79">
        <v>27329</v>
      </c>
      <c r="F1135" s="79">
        <v>32130</v>
      </c>
      <c r="G1135" s="79">
        <v>59459</v>
      </c>
    </row>
    <row r="1136" spans="1:7" x14ac:dyDescent="0.2">
      <c r="A1136" s="75">
        <v>2010</v>
      </c>
      <c r="B1136" s="75">
        <v>7</v>
      </c>
      <c r="C1136" s="94">
        <f t="shared" si="17"/>
        <v>40360</v>
      </c>
      <c r="D1136" s="76" t="s">
        <v>17</v>
      </c>
      <c r="E1136" s="79">
        <v>46197</v>
      </c>
      <c r="F1136" s="79">
        <v>48663</v>
      </c>
      <c r="G1136" s="79">
        <v>94860</v>
      </c>
    </row>
    <row r="1137" spans="1:7" x14ac:dyDescent="0.2">
      <c r="A1137" s="75">
        <v>2010</v>
      </c>
      <c r="B1137" s="75">
        <v>8</v>
      </c>
      <c r="C1137" s="94">
        <f t="shared" si="17"/>
        <v>40391</v>
      </c>
      <c r="D1137" s="76" t="s">
        <v>17</v>
      </c>
      <c r="E1137" s="79">
        <v>50501</v>
      </c>
      <c r="F1137" s="79">
        <v>45080</v>
      </c>
      <c r="G1137" s="79">
        <v>95581</v>
      </c>
    </row>
    <row r="1138" spans="1:7" x14ac:dyDescent="0.2">
      <c r="A1138" s="75">
        <v>2010</v>
      </c>
      <c r="B1138" s="75">
        <v>9</v>
      </c>
      <c r="C1138" s="94">
        <f t="shared" si="17"/>
        <v>40422</v>
      </c>
      <c r="D1138" s="76" t="s">
        <v>17</v>
      </c>
      <c r="E1138" s="79">
        <v>35019</v>
      </c>
      <c r="F1138" s="79">
        <v>30741</v>
      </c>
      <c r="G1138" s="79">
        <v>65760</v>
      </c>
    </row>
    <row r="1139" spans="1:7" x14ac:dyDescent="0.2">
      <c r="A1139" s="75">
        <v>2010</v>
      </c>
      <c r="B1139" s="75">
        <v>10</v>
      </c>
      <c r="C1139" s="94">
        <f t="shared" si="17"/>
        <v>40452</v>
      </c>
      <c r="D1139" s="76" t="s">
        <v>17</v>
      </c>
      <c r="E1139" s="79">
        <v>13257</v>
      </c>
      <c r="F1139" s="79">
        <v>10305</v>
      </c>
      <c r="G1139" s="79">
        <v>23562</v>
      </c>
    </row>
    <row r="1140" spans="1:7" x14ac:dyDescent="0.2">
      <c r="A1140" s="75">
        <v>2010</v>
      </c>
      <c r="B1140" s="75">
        <v>11</v>
      </c>
      <c r="C1140" s="94">
        <f t="shared" si="17"/>
        <v>40483</v>
      </c>
      <c r="D1140" s="76" t="s">
        <v>17</v>
      </c>
      <c r="E1140" s="79">
        <v>7296</v>
      </c>
      <c r="F1140" s="79">
        <v>7320</v>
      </c>
      <c r="G1140" s="79">
        <v>14616</v>
      </c>
    </row>
    <row r="1141" spans="1:7" x14ac:dyDescent="0.2">
      <c r="A1141" s="75">
        <v>2010</v>
      </c>
      <c r="B1141" s="75">
        <v>12</v>
      </c>
      <c r="C1141" s="94">
        <f t="shared" si="17"/>
        <v>40513</v>
      </c>
      <c r="D1141" s="76" t="s">
        <v>17</v>
      </c>
      <c r="E1141" s="79">
        <v>14714</v>
      </c>
      <c r="F1141" s="79">
        <v>19549</v>
      </c>
      <c r="G1141" s="79">
        <v>34263</v>
      </c>
    </row>
    <row r="1142" spans="1:7" x14ac:dyDescent="0.2">
      <c r="A1142" s="75">
        <v>2011</v>
      </c>
      <c r="B1142" s="75">
        <v>1</v>
      </c>
      <c r="C1142" s="94">
        <f t="shared" si="17"/>
        <v>40544</v>
      </c>
      <c r="D1142" s="76" t="s">
        <v>17</v>
      </c>
      <c r="E1142" s="79">
        <v>23511</v>
      </c>
      <c r="F1142" s="79">
        <v>19229</v>
      </c>
      <c r="G1142" s="79">
        <v>42740</v>
      </c>
    </row>
    <row r="1143" spans="1:7" x14ac:dyDescent="0.2">
      <c r="A1143" s="75">
        <v>2011</v>
      </c>
      <c r="B1143" s="75">
        <v>2</v>
      </c>
      <c r="C1143" s="94">
        <f t="shared" si="17"/>
        <v>40575</v>
      </c>
      <c r="D1143" s="76" t="s">
        <v>17</v>
      </c>
      <c r="E1143" s="79">
        <v>22961</v>
      </c>
      <c r="F1143" s="79">
        <v>22929</v>
      </c>
      <c r="G1143" s="79">
        <v>45890</v>
      </c>
    </row>
    <row r="1144" spans="1:7" x14ac:dyDescent="0.2">
      <c r="A1144" s="75">
        <v>2011</v>
      </c>
      <c r="B1144" s="75">
        <v>3</v>
      </c>
      <c r="C1144" s="94">
        <f t="shared" si="17"/>
        <v>40603</v>
      </c>
      <c r="D1144" s="76" t="s">
        <v>17</v>
      </c>
      <c r="E1144" s="79">
        <v>25338</v>
      </c>
      <c r="F1144" s="79">
        <v>21911</v>
      </c>
      <c r="G1144" s="79">
        <v>47249</v>
      </c>
    </row>
    <row r="1145" spans="1:7" x14ac:dyDescent="0.2">
      <c r="A1145" s="75">
        <v>2011</v>
      </c>
      <c r="B1145" s="75">
        <v>4</v>
      </c>
      <c r="C1145" s="94">
        <f t="shared" si="17"/>
        <v>40634</v>
      </c>
      <c r="D1145" s="76" t="s">
        <v>17</v>
      </c>
      <c r="E1145" s="79">
        <v>7823</v>
      </c>
      <c r="F1145" s="79">
        <v>7033</v>
      </c>
      <c r="G1145" s="79">
        <v>14856</v>
      </c>
    </row>
    <row r="1146" spans="1:7" x14ac:dyDescent="0.2">
      <c r="A1146" s="75">
        <v>2011</v>
      </c>
      <c r="B1146" s="75">
        <v>5</v>
      </c>
      <c r="C1146" s="94">
        <f t="shared" si="17"/>
        <v>40664</v>
      </c>
      <c r="D1146" s="76" t="s">
        <v>17</v>
      </c>
      <c r="E1146" s="79">
        <v>10558</v>
      </c>
      <c r="F1146" s="79">
        <v>13091</v>
      </c>
      <c r="G1146" s="79">
        <v>23649</v>
      </c>
    </row>
    <row r="1147" spans="1:7" x14ac:dyDescent="0.2">
      <c r="A1147" s="75">
        <v>2011</v>
      </c>
      <c r="B1147" s="75">
        <v>6</v>
      </c>
      <c r="C1147" s="94">
        <f t="shared" si="17"/>
        <v>40695</v>
      </c>
      <c r="D1147" s="76" t="s">
        <v>17</v>
      </c>
      <c r="E1147" s="79">
        <v>27684</v>
      </c>
      <c r="F1147" s="79">
        <v>33878</v>
      </c>
      <c r="G1147" s="79">
        <v>61562</v>
      </c>
    </row>
    <row r="1148" spans="1:7" x14ac:dyDescent="0.2">
      <c r="A1148" s="75">
        <v>2011</v>
      </c>
      <c r="B1148" s="75">
        <v>7</v>
      </c>
      <c r="C1148" s="94">
        <f t="shared" si="17"/>
        <v>40725</v>
      </c>
      <c r="D1148" s="76" t="s">
        <v>17</v>
      </c>
      <c r="E1148" s="79">
        <v>46590</v>
      </c>
      <c r="F1148" s="79">
        <v>47639</v>
      </c>
      <c r="G1148" s="79">
        <v>94229</v>
      </c>
    </row>
    <row r="1149" spans="1:7" x14ac:dyDescent="0.2">
      <c r="A1149" s="75">
        <v>2011</v>
      </c>
      <c r="B1149" s="75">
        <v>8</v>
      </c>
      <c r="C1149" s="94">
        <f t="shared" si="17"/>
        <v>40756</v>
      </c>
      <c r="D1149" s="76" t="s">
        <v>17</v>
      </c>
      <c r="E1149" s="79">
        <v>49540</v>
      </c>
      <c r="F1149" s="79">
        <v>44732</v>
      </c>
      <c r="G1149" s="79">
        <v>94272</v>
      </c>
    </row>
    <row r="1150" spans="1:7" x14ac:dyDescent="0.2">
      <c r="A1150" s="75">
        <v>2011</v>
      </c>
      <c r="B1150" s="75">
        <v>9</v>
      </c>
      <c r="C1150" s="94">
        <f t="shared" si="17"/>
        <v>40787</v>
      </c>
      <c r="D1150" s="76" t="s">
        <v>17</v>
      </c>
      <c r="E1150" s="79">
        <v>32132</v>
      </c>
      <c r="F1150" s="79">
        <v>26576</v>
      </c>
      <c r="G1150" s="79">
        <v>58708</v>
      </c>
    </row>
    <row r="1151" spans="1:7" x14ac:dyDescent="0.2">
      <c r="A1151" s="75">
        <v>2011</v>
      </c>
      <c r="B1151" s="75">
        <v>10</v>
      </c>
      <c r="C1151" s="94">
        <f t="shared" si="17"/>
        <v>40817</v>
      </c>
      <c r="D1151" s="76" t="s">
        <v>17</v>
      </c>
      <c r="E1151" s="79">
        <v>11482</v>
      </c>
      <c r="F1151" s="79">
        <v>9623</v>
      </c>
      <c r="G1151" s="79">
        <v>21105</v>
      </c>
    </row>
    <row r="1152" spans="1:7" x14ac:dyDescent="0.2">
      <c r="A1152" s="75">
        <v>2011</v>
      </c>
      <c r="B1152" s="75">
        <v>11</v>
      </c>
      <c r="C1152" s="94">
        <f t="shared" si="17"/>
        <v>40848</v>
      </c>
      <c r="D1152" s="76" t="s">
        <v>17</v>
      </c>
      <c r="E1152" s="79">
        <v>6341</v>
      </c>
      <c r="F1152" s="79">
        <v>6105</v>
      </c>
      <c r="G1152" s="79">
        <v>12446</v>
      </c>
    </row>
    <row r="1153" spans="1:7" x14ac:dyDescent="0.2">
      <c r="A1153" s="75">
        <v>2011</v>
      </c>
      <c r="B1153" s="75">
        <v>12</v>
      </c>
      <c r="C1153" s="94">
        <f t="shared" si="17"/>
        <v>40878</v>
      </c>
      <c r="D1153" s="76" t="s">
        <v>17</v>
      </c>
      <c r="E1153" s="79">
        <v>14577</v>
      </c>
      <c r="F1153" s="79">
        <v>19967</v>
      </c>
      <c r="G1153" s="79">
        <v>34544</v>
      </c>
    </row>
    <row r="1154" spans="1:7" x14ac:dyDescent="0.2">
      <c r="A1154" s="75">
        <v>2012</v>
      </c>
      <c r="B1154" s="75">
        <v>1</v>
      </c>
      <c r="C1154" s="94">
        <f t="shared" si="17"/>
        <v>40909</v>
      </c>
      <c r="D1154" s="76" t="s">
        <v>17</v>
      </c>
      <c r="E1154" s="79">
        <v>20232</v>
      </c>
      <c r="F1154" s="79">
        <v>16698</v>
      </c>
      <c r="G1154" s="79">
        <v>36930</v>
      </c>
    </row>
    <row r="1155" spans="1:7" x14ac:dyDescent="0.2">
      <c r="A1155" s="75">
        <v>2012</v>
      </c>
      <c r="B1155" s="75">
        <v>2</v>
      </c>
      <c r="C1155" s="94">
        <f t="shared" ref="C1155:C1218" si="18">DATE(A1155,B1155,1)</f>
        <v>40940</v>
      </c>
      <c r="D1155" s="76" t="s">
        <v>17</v>
      </c>
      <c r="E1155" s="79">
        <v>21184</v>
      </c>
      <c r="F1155" s="79">
        <v>21756</v>
      </c>
      <c r="G1155" s="79">
        <v>42940</v>
      </c>
    </row>
    <row r="1156" spans="1:7" x14ac:dyDescent="0.2">
      <c r="A1156" s="75">
        <v>2012</v>
      </c>
      <c r="B1156" s="75">
        <v>3</v>
      </c>
      <c r="C1156" s="94">
        <f t="shared" si="18"/>
        <v>40969</v>
      </c>
      <c r="D1156" s="76" t="s">
        <v>17</v>
      </c>
      <c r="E1156" s="79">
        <v>24801</v>
      </c>
      <c r="F1156" s="79">
        <v>22657</v>
      </c>
      <c r="G1156" s="79">
        <v>47458</v>
      </c>
    </row>
    <row r="1157" spans="1:7" x14ac:dyDescent="0.2">
      <c r="A1157" s="75">
        <v>2012</v>
      </c>
      <c r="B1157" s="75">
        <v>4</v>
      </c>
      <c r="C1157" s="94">
        <f t="shared" si="18"/>
        <v>41000</v>
      </c>
      <c r="D1157" s="76" t="s">
        <v>17</v>
      </c>
      <c r="E1157" s="79">
        <v>8030</v>
      </c>
      <c r="F1157" s="79">
        <v>7001</v>
      </c>
      <c r="G1157" s="79">
        <v>15031</v>
      </c>
    </row>
    <row r="1158" spans="1:7" x14ac:dyDescent="0.2">
      <c r="A1158" s="75">
        <v>2012</v>
      </c>
      <c r="B1158" s="75">
        <v>5</v>
      </c>
      <c r="C1158" s="94">
        <f t="shared" si="18"/>
        <v>41030</v>
      </c>
      <c r="D1158" s="76" t="s">
        <v>17</v>
      </c>
      <c r="E1158" s="79">
        <v>10072</v>
      </c>
      <c r="F1158" s="79">
        <v>12213</v>
      </c>
      <c r="G1158" s="79">
        <v>22285</v>
      </c>
    </row>
    <row r="1159" spans="1:7" x14ac:dyDescent="0.2">
      <c r="A1159" s="75">
        <v>2012</v>
      </c>
      <c r="B1159" s="75">
        <v>6</v>
      </c>
      <c r="C1159" s="94">
        <f t="shared" si="18"/>
        <v>41061</v>
      </c>
      <c r="D1159" s="76" t="s">
        <v>17</v>
      </c>
      <c r="E1159" s="79">
        <v>27120</v>
      </c>
      <c r="F1159" s="79">
        <v>34359</v>
      </c>
      <c r="G1159" s="79">
        <v>61479</v>
      </c>
    </row>
    <row r="1160" spans="1:7" x14ac:dyDescent="0.2">
      <c r="A1160" s="75">
        <v>2012</v>
      </c>
      <c r="B1160" s="75">
        <v>7</v>
      </c>
      <c r="C1160" s="94">
        <f t="shared" si="18"/>
        <v>41091</v>
      </c>
      <c r="D1160" s="76" t="s">
        <v>17</v>
      </c>
      <c r="E1160" s="79">
        <v>45206</v>
      </c>
      <c r="F1160" s="79">
        <v>49249</v>
      </c>
      <c r="G1160" s="79">
        <v>94455</v>
      </c>
    </row>
    <row r="1161" spans="1:7" x14ac:dyDescent="0.2">
      <c r="A1161" s="75">
        <v>2012</v>
      </c>
      <c r="B1161" s="75">
        <v>8</v>
      </c>
      <c r="C1161" s="94">
        <f t="shared" si="18"/>
        <v>41122</v>
      </c>
      <c r="D1161" s="76" t="s">
        <v>17</v>
      </c>
      <c r="E1161" s="79">
        <v>49149</v>
      </c>
      <c r="F1161" s="79">
        <v>43485</v>
      </c>
      <c r="G1161" s="79">
        <v>92634</v>
      </c>
    </row>
    <row r="1162" spans="1:7" x14ac:dyDescent="0.2">
      <c r="A1162" s="75">
        <v>2012</v>
      </c>
      <c r="B1162" s="75">
        <v>9</v>
      </c>
      <c r="C1162" s="94">
        <f t="shared" si="18"/>
        <v>41153</v>
      </c>
      <c r="D1162" s="76" t="s">
        <v>17</v>
      </c>
      <c r="E1162" s="79">
        <v>32503</v>
      </c>
      <c r="F1162" s="79">
        <v>27635</v>
      </c>
      <c r="G1162" s="79">
        <v>60138</v>
      </c>
    </row>
    <row r="1163" spans="1:7" x14ac:dyDescent="0.2">
      <c r="A1163" s="75">
        <v>2012</v>
      </c>
      <c r="B1163" s="75">
        <v>10</v>
      </c>
      <c r="C1163" s="94">
        <f t="shared" si="18"/>
        <v>41183</v>
      </c>
      <c r="D1163" s="76" t="s">
        <v>17</v>
      </c>
      <c r="E1163" s="79">
        <v>12435</v>
      </c>
      <c r="F1163" s="79">
        <v>9643</v>
      </c>
      <c r="G1163" s="79">
        <v>22078</v>
      </c>
    </row>
    <row r="1164" spans="1:7" x14ac:dyDescent="0.2">
      <c r="A1164" s="75">
        <v>2012</v>
      </c>
      <c r="B1164" s="75">
        <v>11</v>
      </c>
      <c r="C1164" s="94">
        <f t="shared" si="18"/>
        <v>41214</v>
      </c>
      <c r="D1164" s="76" t="s">
        <v>17</v>
      </c>
      <c r="E1164" s="79">
        <v>7024</v>
      </c>
      <c r="F1164" s="79">
        <v>6976</v>
      </c>
      <c r="G1164" s="79">
        <v>14000</v>
      </c>
    </row>
    <row r="1165" spans="1:7" x14ac:dyDescent="0.2">
      <c r="A1165" s="75">
        <v>2012</v>
      </c>
      <c r="B1165" s="75">
        <v>12</v>
      </c>
      <c r="C1165" s="94">
        <f t="shared" si="18"/>
        <v>41244</v>
      </c>
      <c r="D1165" s="76" t="s">
        <v>17</v>
      </c>
      <c r="E1165" s="79">
        <v>14411</v>
      </c>
      <c r="F1165" s="79">
        <v>18591</v>
      </c>
      <c r="G1165" s="79">
        <v>33002</v>
      </c>
    </row>
    <row r="1166" spans="1:7" x14ac:dyDescent="0.2">
      <c r="A1166" s="75">
        <v>2013</v>
      </c>
      <c r="B1166" s="75">
        <v>1</v>
      </c>
      <c r="C1166" s="94">
        <f t="shared" si="18"/>
        <v>41275</v>
      </c>
      <c r="D1166" s="76" t="s">
        <v>17</v>
      </c>
      <c r="E1166" s="79">
        <v>23728</v>
      </c>
      <c r="F1166" s="79">
        <v>19072</v>
      </c>
      <c r="G1166" s="79">
        <v>42800</v>
      </c>
    </row>
    <row r="1167" spans="1:7" x14ac:dyDescent="0.2">
      <c r="A1167" s="75">
        <v>2013</v>
      </c>
      <c r="B1167" s="75">
        <v>2</v>
      </c>
      <c r="C1167" s="94">
        <f t="shared" si="18"/>
        <v>41306</v>
      </c>
      <c r="D1167" s="76" t="s">
        <v>17</v>
      </c>
      <c r="E1167" s="79">
        <v>24991</v>
      </c>
      <c r="F1167" s="79">
        <v>24897</v>
      </c>
      <c r="G1167" s="79">
        <v>49888</v>
      </c>
    </row>
    <row r="1168" spans="1:7" x14ac:dyDescent="0.2">
      <c r="A1168" s="75">
        <v>2013</v>
      </c>
      <c r="B1168" s="75">
        <v>3</v>
      </c>
      <c r="C1168" s="94">
        <f t="shared" si="18"/>
        <v>41334</v>
      </c>
      <c r="D1168" s="76" t="s">
        <v>17</v>
      </c>
      <c r="E1168" s="79">
        <v>26908</v>
      </c>
      <c r="F1168" s="79">
        <v>23759</v>
      </c>
      <c r="G1168" s="79">
        <v>50667</v>
      </c>
    </row>
    <row r="1169" spans="1:7" x14ac:dyDescent="0.2">
      <c r="A1169" s="75">
        <v>2013</v>
      </c>
      <c r="B1169" s="75">
        <v>4</v>
      </c>
      <c r="C1169" s="94">
        <f t="shared" si="18"/>
        <v>41365</v>
      </c>
      <c r="D1169" s="76" t="s">
        <v>17</v>
      </c>
      <c r="E1169" s="79">
        <v>8220</v>
      </c>
      <c r="F1169" s="79">
        <v>7524</v>
      </c>
      <c r="G1169" s="79">
        <v>15744</v>
      </c>
    </row>
    <row r="1170" spans="1:7" x14ac:dyDescent="0.2">
      <c r="A1170" s="75">
        <v>2013</v>
      </c>
      <c r="B1170" s="75">
        <v>5</v>
      </c>
      <c r="C1170" s="94">
        <f t="shared" si="18"/>
        <v>41395</v>
      </c>
      <c r="D1170" s="76" t="s">
        <v>17</v>
      </c>
      <c r="E1170" s="79">
        <v>11782</v>
      </c>
      <c r="F1170" s="79">
        <v>13865</v>
      </c>
      <c r="G1170" s="79">
        <v>25647</v>
      </c>
    </row>
    <row r="1171" spans="1:7" x14ac:dyDescent="0.2">
      <c r="A1171" s="75">
        <v>2013</v>
      </c>
      <c r="B1171" s="75">
        <v>6</v>
      </c>
      <c r="C1171" s="94">
        <f t="shared" si="18"/>
        <v>41426</v>
      </c>
      <c r="D1171" s="76" t="s">
        <v>17</v>
      </c>
      <c r="E1171" s="79">
        <v>29440</v>
      </c>
      <c r="F1171" s="79">
        <v>34508</v>
      </c>
      <c r="G1171" s="79">
        <v>63948</v>
      </c>
    </row>
    <row r="1172" spans="1:7" x14ac:dyDescent="0.2">
      <c r="A1172" s="75">
        <v>2013</v>
      </c>
      <c r="B1172" s="75">
        <v>7</v>
      </c>
      <c r="C1172" s="94">
        <f t="shared" si="18"/>
        <v>41456</v>
      </c>
      <c r="D1172" s="76" t="s">
        <v>17</v>
      </c>
      <c r="E1172" s="79">
        <v>46592</v>
      </c>
      <c r="F1172" s="79">
        <v>49078</v>
      </c>
      <c r="G1172" s="79">
        <v>95670</v>
      </c>
    </row>
    <row r="1173" spans="1:7" x14ac:dyDescent="0.2">
      <c r="A1173" s="75">
        <v>2013</v>
      </c>
      <c r="B1173" s="75">
        <v>8</v>
      </c>
      <c r="C1173" s="94">
        <f t="shared" si="18"/>
        <v>41487</v>
      </c>
      <c r="D1173" s="76" t="s">
        <v>17</v>
      </c>
      <c r="E1173" s="79">
        <v>49991</v>
      </c>
      <c r="F1173" s="79">
        <v>48295</v>
      </c>
      <c r="G1173" s="79">
        <v>98286</v>
      </c>
    </row>
    <row r="1174" spans="1:7" x14ac:dyDescent="0.2">
      <c r="A1174" s="75">
        <v>2013</v>
      </c>
      <c r="B1174" s="75">
        <v>9</v>
      </c>
      <c r="C1174" s="94">
        <f t="shared" si="18"/>
        <v>41518</v>
      </c>
      <c r="D1174" s="76" t="s">
        <v>17</v>
      </c>
      <c r="E1174" s="79">
        <v>33588</v>
      </c>
      <c r="F1174" s="79">
        <v>24903</v>
      </c>
      <c r="G1174" s="79">
        <v>58491</v>
      </c>
    </row>
    <row r="1175" spans="1:7" x14ac:dyDescent="0.2">
      <c r="A1175" s="75">
        <v>2013</v>
      </c>
      <c r="B1175" s="75">
        <v>10</v>
      </c>
      <c r="C1175" s="94">
        <f t="shared" si="18"/>
        <v>41548</v>
      </c>
      <c r="D1175" s="76" t="s">
        <v>17</v>
      </c>
      <c r="E1175" s="79">
        <v>13229</v>
      </c>
      <c r="F1175" s="79">
        <v>10478</v>
      </c>
      <c r="G1175" s="79">
        <v>23707</v>
      </c>
    </row>
    <row r="1176" spans="1:7" x14ac:dyDescent="0.2">
      <c r="A1176" s="75">
        <v>2013</v>
      </c>
      <c r="B1176" s="75">
        <v>11</v>
      </c>
      <c r="C1176" s="94">
        <f t="shared" si="18"/>
        <v>41579</v>
      </c>
      <c r="D1176" s="76" t="s">
        <v>17</v>
      </c>
      <c r="E1176" s="79">
        <v>7269</v>
      </c>
      <c r="F1176" s="79">
        <v>7156</v>
      </c>
      <c r="G1176" s="79">
        <v>14425</v>
      </c>
    </row>
    <row r="1177" spans="1:7" x14ac:dyDescent="0.2">
      <c r="A1177" s="75">
        <v>2013</v>
      </c>
      <c r="B1177" s="75">
        <v>12</v>
      </c>
      <c r="C1177" s="94">
        <f t="shared" si="18"/>
        <v>41609</v>
      </c>
      <c r="D1177" s="76" t="s">
        <v>17</v>
      </c>
      <c r="E1177" s="79">
        <v>14877</v>
      </c>
      <c r="F1177" s="79">
        <v>22691</v>
      </c>
      <c r="G1177" s="79">
        <v>37568</v>
      </c>
    </row>
    <row r="1178" spans="1:7" x14ac:dyDescent="0.2">
      <c r="A1178" s="75">
        <v>2014</v>
      </c>
      <c r="B1178" s="75">
        <v>1</v>
      </c>
      <c r="C1178" s="94">
        <f t="shared" si="18"/>
        <v>41640</v>
      </c>
      <c r="D1178" s="76" t="s">
        <v>17</v>
      </c>
      <c r="E1178" s="79">
        <v>26154</v>
      </c>
      <c r="F1178" s="79">
        <v>22252</v>
      </c>
      <c r="G1178" s="79">
        <v>48406</v>
      </c>
    </row>
    <row r="1179" spans="1:7" x14ac:dyDescent="0.2">
      <c r="A1179" s="75">
        <v>2014</v>
      </c>
      <c r="B1179" s="75">
        <v>2</v>
      </c>
      <c r="C1179" s="94">
        <f t="shared" si="18"/>
        <v>41671</v>
      </c>
      <c r="D1179" s="76" t="s">
        <v>17</v>
      </c>
      <c r="E1179" s="79">
        <v>27165</v>
      </c>
      <c r="F1179" s="79">
        <v>28439</v>
      </c>
      <c r="G1179" s="79">
        <v>55604</v>
      </c>
    </row>
    <row r="1180" spans="1:7" x14ac:dyDescent="0.2">
      <c r="A1180" s="75">
        <v>2014</v>
      </c>
      <c r="B1180" s="75">
        <v>3</v>
      </c>
      <c r="C1180" s="94">
        <f t="shared" si="18"/>
        <v>41699</v>
      </c>
      <c r="D1180" s="76" t="s">
        <v>17</v>
      </c>
      <c r="E1180" s="79">
        <v>32118</v>
      </c>
      <c r="F1180" s="79">
        <v>29777</v>
      </c>
      <c r="G1180" s="79">
        <v>61895</v>
      </c>
    </row>
    <row r="1181" spans="1:7" x14ac:dyDescent="0.2">
      <c r="A1181" s="75">
        <v>2014</v>
      </c>
      <c r="B1181" s="75">
        <v>4</v>
      </c>
      <c r="C1181" s="94">
        <f t="shared" si="18"/>
        <v>41730</v>
      </c>
      <c r="D1181" s="76" t="s">
        <v>17</v>
      </c>
      <c r="E1181" s="79">
        <v>8040</v>
      </c>
      <c r="F1181" s="79">
        <v>7476</v>
      </c>
      <c r="G1181" s="79">
        <v>15516</v>
      </c>
    </row>
    <row r="1182" spans="1:7" x14ac:dyDescent="0.2">
      <c r="A1182" s="75">
        <v>2014</v>
      </c>
      <c r="B1182" s="75">
        <v>5</v>
      </c>
      <c r="C1182" s="94">
        <f t="shared" si="18"/>
        <v>41760</v>
      </c>
      <c r="D1182" s="76" t="s">
        <v>17</v>
      </c>
      <c r="E1182" s="79">
        <v>13089</v>
      </c>
      <c r="F1182" s="79">
        <v>15510</v>
      </c>
      <c r="G1182" s="79">
        <v>28599</v>
      </c>
    </row>
    <row r="1183" spans="1:7" x14ac:dyDescent="0.2">
      <c r="A1183" s="75">
        <v>2014</v>
      </c>
      <c r="B1183" s="75">
        <v>6</v>
      </c>
      <c r="C1183" s="94">
        <f t="shared" si="18"/>
        <v>41791</v>
      </c>
      <c r="D1183" s="76" t="s">
        <v>17</v>
      </c>
      <c r="E1183" s="79">
        <v>32830</v>
      </c>
      <c r="F1183" s="79">
        <v>38091</v>
      </c>
      <c r="G1183" s="79">
        <v>70921</v>
      </c>
    </row>
    <row r="1184" spans="1:7" x14ac:dyDescent="0.2">
      <c r="A1184" s="75">
        <v>2014</v>
      </c>
      <c r="B1184" s="75">
        <v>7</v>
      </c>
      <c r="C1184" s="94">
        <f t="shared" si="18"/>
        <v>41821</v>
      </c>
      <c r="D1184" s="76" t="s">
        <v>17</v>
      </c>
      <c r="E1184" s="79">
        <v>48107</v>
      </c>
      <c r="F1184" s="79">
        <v>50121</v>
      </c>
      <c r="G1184" s="79">
        <v>98228</v>
      </c>
    </row>
    <row r="1185" spans="1:7" x14ac:dyDescent="0.2">
      <c r="A1185" s="75">
        <v>2014</v>
      </c>
      <c r="B1185" s="75">
        <v>8</v>
      </c>
      <c r="C1185" s="94">
        <f t="shared" si="18"/>
        <v>41852</v>
      </c>
      <c r="D1185" s="76" t="s">
        <v>17</v>
      </c>
      <c r="E1185" s="79">
        <v>52254</v>
      </c>
      <c r="F1185" s="79">
        <v>50246</v>
      </c>
      <c r="G1185" s="79">
        <v>102500</v>
      </c>
    </row>
    <row r="1186" spans="1:7" x14ac:dyDescent="0.2">
      <c r="A1186" s="75">
        <v>2014</v>
      </c>
      <c r="B1186" s="75">
        <v>9</v>
      </c>
      <c r="C1186" s="94">
        <f t="shared" si="18"/>
        <v>41883</v>
      </c>
      <c r="D1186" s="76" t="s">
        <v>17</v>
      </c>
      <c r="E1186" s="79">
        <v>33139</v>
      </c>
      <c r="F1186" s="79">
        <v>28747</v>
      </c>
      <c r="G1186" s="79">
        <v>61886</v>
      </c>
    </row>
    <row r="1187" spans="1:7" x14ac:dyDescent="0.2">
      <c r="A1187" s="75">
        <v>2014</v>
      </c>
      <c r="B1187" s="75">
        <v>10</v>
      </c>
      <c r="C1187" s="94">
        <f t="shared" si="18"/>
        <v>41913</v>
      </c>
      <c r="D1187" s="76" t="s">
        <v>17</v>
      </c>
      <c r="E1187" s="79">
        <v>14823</v>
      </c>
      <c r="F1187" s="79">
        <v>11460</v>
      </c>
      <c r="G1187" s="79">
        <v>26283</v>
      </c>
    </row>
    <row r="1188" spans="1:7" x14ac:dyDescent="0.2">
      <c r="A1188" s="75">
        <v>2014</v>
      </c>
      <c r="B1188" s="75">
        <v>11</v>
      </c>
      <c r="C1188" s="94">
        <f t="shared" si="18"/>
        <v>41944</v>
      </c>
      <c r="D1188" s="76" t="s">
        <v>17</v>
      </c>
      <c r="E1188" s="79">
        <v>7249</v>
      </c>
      <c r="F1188" s="79">
        <v>7124</v>
      </c>
      <c r="G1188" s="79">
        <v>14373</v>
      </c>
    </row>
    <row r="1189" spans="1:7" x14ac:dyDescent="0.2">
      <c r="A1189" s="75">
        <v>2014</v>
      </c>
      <c r="B1189" s="75">
        <v>12</v>
      </c>
      <c r="C1189" s="94">
        <f t="shared" si="18"/>
        <v>41974</v>
      </c>
      <c r="D1189" s="76" t="s">
        <v>17</v>
      </c>
      <c r="E1189" s="79">
        <v>17053</v>
      </c>
      <c r="F1189" s="79">
        <v>25514</v>
      </c>
      <c r="G1189" s="79">
        <v>42567</v>
      </c>
    </row>
    <row r="1190" spans="1:7" x14ac:dyDescent="0.2">
      <c r="A1190" s="75">
        <v>2015</v>
      </c>
      <c r="B1190" s="75">
        <v>1</v>
      </c>
      <c r="C1190" s="94">
        <f t="shared" si="18"/>
        <v>42005</v>
      </c>
      <c r="D1190" s="76" t="s">
        <v>17</v>
      </c>
      <c r="E1190" s="79">
        <v>26801</v>
      </c>
      <c r="F1190" s="79">
        <v>22471</v>
      </c>
      <c r="G1190" s="79">
        <v>49272</v>
      </c>
    </row>
    <row r="1191" spans="1:7" x14ac:dyDescent="0.2">
      <c r="A1191" s="75">
        <v>2015</v>
      </c>
      <c r="B1191" s="75">
        <v>2</v>
      </c>
      <c r="C1191" s="94">
        <f t="shared" si="18"/>
        <v>42036</v>
      </c>
      <c r="D1191" s="76" t="s">
        <v>17</v>
      </c>
      <c r="E1191" s="79">
        <v>27349</v>
      </c>
      <c r="F1191" s="79">
        <v>28140</v>
      </c>
      <c r="G1191" s="79">
        <v>55489</v>
      </c>
    </row>
    <row r="1192" spans="1:7" x14ac:dyDescent="0.2">
      <c r="A1192" s="75">
        <v>2015</v>
      </c>
      <c r="B1192" s="75">
        <v>3</v>
      </c>
      <c r="C1192" s="94">
        <f t="shared" si="18"/>
        <v>42064</v>
      </c>
      <c r="D1192" s="76" t="s">
        <v>17</v>
      </c>
      <c r="E1192" s="79">
        <v>29513</v>
      </c>
      <c r="F1192" s="79">
        <v>28723</v>
      </c>
      <c r="G1192" s="79">
        <v>58236</v>
      </c>
    </row>
    <row r="1193" spans="1:7" x14ac:dyDescent="0.2">
      <c r="A1193" s="75">
        <v>2015</v>
      </c>
      <c r="B1193" s="75">
        <v>4</v>
      </c>
      <c r="C1193" s="94">
        <f t="shared" si="18"/>
        <v>42095</v>
      </c>
      <c r="D1193" s="76" t="s">
        <v>17</v>
      </c>
      <c r="E1193" s="79">
        <v>8457</v>
      </c>
      <c r="F1193" s="79">
        <v>8527</v>
      </c>
      <c r="G1193" s="79">
        <v>16984</v>
      </c>
    </row>
    <row r="1194" spans="1:7" x14ac:dyDescent="0.2">
      <c r="A1194" s="75">
        <v>2015</v>
      </c>
      <c r="B1194" s="75">
        <v>5</v>
      </c>
      <c r="C1194" s="94">
        <f t="shared" si="18"/>
        <v>42125</v>
      </c>
      <c r="D1194" s="76" t="s">
        <v>17</v>
      </c>
      <c r="E1194" s="79">
        <v>11851</v>
      </c>
      <c r="F1194" s="79">
        <v>14125</v>
      </c>
      <c r="G1194" s="79">
        <v>25976</v>
      </c>
    </row>
    <row r="1195" spans="1:7" x14ac:dyDescent="0.2">
      <c r="A1195" s="75">
        <v>2015</v>
      </c>
      <c r="B1195" s="75">
        <v>6</v>
      </c>
      <c r="C1195" s="94">
        <f t="shared" si="18"/>
        <v>42156</v>
      </c>
      <c r="D1195" s="76" t="s">
        <v>17</v>
      </c>
      <c r="E1195" s="79">
        <v>32111</v>
      </c>
      <c r="F1195" s="79">
        <v>38603</v>
      </c>
      <c r="G1195" s="79">
        <v>70714</v>
      </c>
    </row>
    <row r="1196" spans="1:7" x14ac:dyDescent="0.2">
      <c r="A1196" s="75">
        <v>2015</v>
      </c>
      <c r="B1196" s="75">
        <v>7</v>
      </c>
      <c r="C1196" s="94">
        <f t="shared" si="18"/>
        <v>42186</v>
      </c>
      <c r="D1196" s="76" t="s">
        <v>17</v>
      </c>
      <c r="E1196" s="79">
        <v>45994</v>
      </c>
      <c r="F1196" s="79">
        <v>48801</v>
      </c>
      <c r="G1196" s="79">
        <v>94795</v>
      </c>
    </row>
    <row r="1197" spans="1:7" x14ac:dyDescent="0.2">
      <c r="A1197" s="75">
        <v>2015</v>
      </c>
      <c r="B1197" s="75">
        <v>8</v>
      </c>
      <c r="C1197" s="94">
        <f t="shared" si="18"/>
        <v>42217</v>
      </c>
      <c r="D1197" s="76" t="s">
        <v>17</v>
      </c>
      <c r="E1197" s="79">
        <v>50408</v>
      </c>
      <c r="F1197" s="79">
        <v>46367</v>
      </c>
      <c r="G1197" s="79">
        <v>96775</v>
      </c>
    </row>
    <row r="1198" spans="1:7" x14ac:dyDescent="0.2">
      <c r="A1198" s="75">
        <v>2015</v>
      </c>
      <c r="B1198" s="75">
        <v>9</v>
      </c>
      <c r="C1198" s="94">
        <f t="shared" si="18"/>
        <v>42248</v>
      </c>
      <c r="D1198" s="76" t="s">
        <v>17</v>
      </c>
      <c r="E1198" s="79">
        <v>32078</v>
      </c>
      <c r="F1198" s="79">
        <v>32016</v>
      </c>
      <c r="G1198" s="79">
        <v>64094</v>
      </c>
    </row>
    <row r="1199" spans="1:7" x14ac:dyDescent="0.2">
      <c r="A1199" s="75">
        <v>2015</v>
      </c>
      <c r="B1199" s="75">
        <v>10</v>
      </c>
      <c r="C1199" s="94">
        <f t="shared" si="18"/>
        <v>42278</v>
      </c>
      <c r="D1199" s="76" t="s">
        <v>17</v>
      </c>
      <c r="E1199" s="78">
        <v>15542</v>
      </c>
      <c r="F1199" s="78">
        <v>12004</v>
      </c>
      <c r="G1199" s="78">
        <v>27546</v>
      </c>
    </row>
    <row r="1200" spans="1:7" x14ac:dyDescent="0.2">
      <c r="A1200" s="75">
        <v>2015</v>
      </c>
      <c r="B1200" s="75">
        <v>11</v>
      </c>
      <c r="C1200" s="94">
        <f t="shared" si="18"/>
        <v>42309</v>
      </c>
      <c r="D1200" s="76" t="s">
        <v>17</v>
      </c>
      <c r="E1200" s="78">
        <v>8165</v>
      </c>
      <c r="F1200" s="78">
        <v>7953</v>
      </c>
      <c r="G1200" s="78">
        <v>16118</v>
      </c>
    </row>
    <row r="1201" spans="1:7" x14ac:dyDescent="0.2">
      <c r="A1201" s="75">
        <v>2015</v>
      </c>
      <c r="B1201" s="75">
        <v>12</v>
      </c>
      <c r="C1201" s="94">
        <f t="shared" si="18"/>
        <v>42339</v>
      </c>
      <c r="D1201" s="76" t="s">
        <v>17</v>
      </c>
      <c r="E1201" s="78">
        <v>21068</v>
      </c>
      <c r="F1201" s="78">
        <v>30330</v>
      </c>
      <c r="G1201" s="78">
        <v>51398</v>
      </c>
    </row>
    <row r="1202" spans="1:7" x14ac:dyDescent="0.2">
      <c r="A1202" s="75">
        <v>1996</v>
      </c>
      <c r="B1202" s="75">
        <v>1</v>
      </c>
      <c r="C1202" s="94">
        <f t="shared" si="18"/>
        <v>35065</v>
      </c>
      <c r="D1202" s="76" t="s">
        <v>18</v>
      </c>
      <c r="E1202" s="78">
        <v>622</v>
      </c>
      <c r="F1202" s="78">
        <v>825</v>
      </c>
      <c r="G1202" s="78">
        <v>1447</v>
      </c>
    </row>
    <row r="1203" spans="1:7" x14ac:dyDescent="0.2">
      <c r="A1203" s="75">
        <v>1996</v>
      </c>
      <c r="B1203" s="75">
        <v>2</v>
      </c>
      <c r="C1203" s="94">
        <f t="shared" si="18"/>
        <v>35096</v>
      </c>
      <c r="D1203" s="76" t="s">
        <v>18</v>
      </c>
      <c r="E1203" s="78">
        <v>660</v>
      </c>
      <c r="F1203" s="78">
        <v>610</v>
      </c>
      <c r="G1203" s="78">
        <v>1270</v>
      </c>
    </row>
    <row r="1204" spans="1:7" x14ac:dyDescent="0.2">
      <c r="A1204" s="75">
        <v>1996</v>
      </c>
      <c r="B1204" s="75">
        <v>3</v>
      </c>
      <c r="C1204" s="94">
        <f t="shared" si="18"/>
        <v>35125</v>
      </c>
      <c r="D1204" s="76" t="s">
        <v>18</v>
      </c>
      <c r="E1204" s="78">
        <v>766</v>
      </c>
      <c r="F1204" s="78">
        <v>734</v>
      </c>
      <c r="G1204" s="78">
        <v>1500</v>
      </c>
    </row>
    <row r="1205" spans="1:7" x14ac:dyDescent="0.2">
      <c r="A1205" s="75">
        <v>1996</v>
      </c>
      <c r="B1205" s="75">
        <v>4</v>
      </c>
      <c r="C1205" s="94">
        <f t="shared" si="18"/>
        <v>35156</v>
      </c>
      <c r="D1205" s="76" t="s">
        <v>18</v>
      </c>
      <c r="E1205" s="78">
        <v>723</v>
      </c>
      <c r="F1205" s="78">
        <v>705</v>
      </c>
      <c r="G1205" s="78">
        <v>1428</v>
      </c>
    </row>
    <row r="1206" spans="1:7" x14ac:dyDescent="0.2">
      <c r="A1206" s="75">
        <v>1996</v>
      </c>
      <c r="B1206" s="75">
        <v>5</v>
      </c>
      <c r="C1206" s="94">
        <f t="shared" si="18"/>
        <v>35186</v>
      </c>
      <c r="D1206" s="76" t="s">
        <v>18</v>
      </c>
      <c r="E1206" s="78">
        <v>796</v>
      </c>
      <c r="F1206" s="78">
        <v>730</v>
      </c>
      <c r="G1206" s="78">
        <v>1526</v>
      </c>
    </row>
    <row r="1207" spans="1:7" x14ac:dyDescent="0.2">
      <c r="A1207" s="75">
        <v>1996</v>
      </c>
      <c r="B1207" s="75">
        <v>6</v>
      </c>
      <c r="C1207" s="94">
        <f t="shared" si="18"/>
        <v>35217</v>
      </c>
      <c r="D1207" s="76" t="s">
        <v>18</v>
      </c>
      <c r="E1207" s="78">
        <v>858</v>
      </c>
      <c r="F1207" s="78">
        <v>879</v>
      </c>
      <c r="G1207" s="78">
        <v>1737</v>
      </c>
    </row>
    <row r="1208" spans="1:7" x14ac:dyDescent="0.2">
      <c r="A1208" s="75">
        <v>1996</v>
      </c>
      <c r="B1208" s="75">
        <v>7</v>
      </c>
      <c r="C1208" s="94">
        <f t="shared" si="18"/>
        <v>35247</v>
      </c>
      <c r="D1208" s="76" t="s">
        <v>18</v>
      </c>
      <c r="E1208" s="78">
        <v>895</v>
      </c>
      <c r="F1208" s="78">
        <v>908</v>
      </c>
      <c r="G1208" s="78">
        <v>1803</v>
      </c>
    </row>
    <row r="1209" spans="1:7" x14ac:dyDescent="0.2">
      <c r="A1209" s="75">
        <v>1996</v>
      </c>
      <c r="B1209" s="75">
        <v>8</v>
      </c>
      <c r="C1209" s="94">
        <f t="shared" si="18"/>
        <v>35278</v>
      </c>
      <c r="D1209" s="76" t="s">
        <v>18</v>
      </c>
      <c r="E1209" s="78">
        <v>750</v>
      </c>
      <c r="F1209" s="78">
        <v>835</v>
      </c>
      <c r="G1209" s="78">
        <v>1585</v>
      </c>
    </row>
    <row r="1210" spans="1:7" x14ac:dyDescent="0.2">
      <c r="A1210" s="75">
        <v>1996</v>
      </c>
      <c r="B1210" s="75">
        <v>9</v>
      </c>
      <c r="C1210" s="94">
        <f t="shared" si="18"/>
        <v>35309</v>
      </c>
      <c r="D1210" s="76" t="s">
        <v>18</v>
      </c>
      <c r="E1210" s="78">
        <v>863</v>
      </c>
      <c r="F1210" s="78">
        <v>806</v>
      </c>
      <c r="G1210" s="78">
        <v>1669</v>
      </c>
    </row>
    <row r="1211" spans="1:7" x14ac:dyDescent="0.2">
      <c r="A1211" s="75">
        <v>1996</v>
      </c>
      <c r="B1211" s="75">
        <v>10</v>
      </c>
      <c r="C1211" s="94">
        <f t="shared" si="18"/>
        <v>35339</v>
      </c>
      <c r="D1211" s="76" t="s">
        <v>18</v>
      </c>
      <c r="E1211" s="78">
        <v>881</v>
      </c>
      <c r="F1211" s="78">
        <v>724</v>
      </c>
      <c r="G1211" s="78">
        <v>1605</v>
      </c>
    </row>
    <row r="1212" spans="1:7" x14ac:dyDescent="0.2">
      <c r="A1212" s="75">
        <v>1996</v>
      </c>
      <c r="B1212" s="75">
        <v>11</v>
      </c>
      <c r="C1212" s="94">
        <f t="shared" si="18"/>
        <v>35370</v>
      </c>
      <c r="D1212" s="76" t="s">
        <v>18</v>
      </c>
      <c r="E1212" s="78">
        <v>893</v>
      </c>
      <c r="F1212" s="78">
        <v>791</v>
      </c>
      <c r="G1212" s="78">
        <v>1684</v>
      </c>
    </row>
    <row r="1213" spans="1:7" x14ac:dyDescent="0.2">
      <c r="A1213" s="75">
        <v>1996</v>
      </c>
      <c r="B1213" s="75">
        <v>12</v>
      </c>
      <c r="C1213" s="94">
        <f t="shared" si="18"/>
        <v>35400</v>
      </c>
      <c r="D1213" s="76" t="s">
        <v>18</v>
      </c>
      <c r="E1213" s="78">
        <v>1092</v>
      </c>
      <c r="F1213" s="78">
        <v>918</v>
      </c>
      <c r="G1213" s="78">
        <v>2010</v>
      </c>
    </row>
    <row r="1214" spans="1:7" x14ac:dyDescent="0.2">
      <c r="A1214" s="75">
        <v>1997</v>
      </c>
      <c r="B1214" s="75">
        <v>1</v>
      </c>
      <c r="C1214" s="94">
        <f t="shared" si="18"/>
        <v>35431</v>
      </c>
      <c r="D1214" s="76" t="s">
        <v>18</v>
      </c>
      <c r="E1214" s="78">
        <v>686</v>
      </c>
      <c r="F1214" s="78">
        <v>788</v>
      </c>
      <c r="G1214" s="78">
        <v>1474</v>
      </c>
    </row>
    <row r="1215" spans="1:7" x14ac:dyDescent="0.2">
      <c r="A1215" s="75">
        <v>1997</v>
      </c>
      <c r="B1215" s="75">
        <v>2</v>
      </c>
      <c r="C1215" s="94">
        <f t="shared" si="18"/>
        <v>35462</v>
      </c>
      <c r="D1215" s="76" t="s">
        <v>18</v>
      </c>
      <c r="E1215" s="78">
        <v>642</v>
      </c>
      <c r="F1215" s="78">
        <v>600</v>
      </c>
      <c r="G1215" s="78">
        <v>1242</v>
      </c>
    </row>
    <row r="1216" spans="1:7" x14ac:dyDescent="0.2">
      <c r="A1216" s="75">
        <v>1997</v>
      </c>
      <c r="B1216" s="75">
        <v>3</v>
      </c>
      <c r="C1216" s="94">
        <f t="shared" si="18"/>
        <v>35490</v>
      </c>
      <c r="D1216" s="76" t="s">
        <v>18</v>
      </c>
      <c r="E1216" s="78">
        <v>786</v>
      </c>
      <c r="F1216" s="78">
        <v>860</v>
      </c>
      <c r="G1216" s="78">
        <v>1646</v>
      </c>
    </row>
    <row r="1217" spans="1:7" x14ac:dyDescent="0.2">
      <c r="A1217" s="75">
        <v>1997</v>
      </c>
      <c r="B1217" s="75">
        <v>4</v>
      </c>
      <c r="C1217" s="94">
        <f t="shared" si="18"/>
        <v>35521</v>
      </c>
      <c r="D1217" s="76" t="s">
        <v>18</v>
      </c>
      <c r="E1217" s="78">
        <v>771</v>
      </c>
      <c r="F1217" s="78">
        <v>720</v>
      </c>
      <c r="G1217" s="78">
        <v>1491</v>
      </c>
    </row>
    <row r="1218" spans="1:7" x14ac:dyDescent="0.2">
      <c r="A1218" s="75">
        <v>1997</v>
      </c>
      <c r="B1218" s="75">
        <v>5</v>
      </c>
      <c r="C1218" s="94">
        <f t="shared" si="18"/>
        <v>35551</v>
      </c>
      <c r="D1218" s="76" t="s">
        <v>18</v>
      </c>
      <c r="E1218" s="78">
        <v>901</v>
      </c>
      <c r="F1218" s="78">
        <v>848</v>
      </c>
      <c r="G1218" s="78">
        <v>1749</v>
      </c>
    </row>
    <row r="1219" spans="1:7" x14ac:dyDescent="0.2">
      <c r="A1219" s="75">
        <v>1997</v>
      </c>
      <c r="B1219" s="75">
        <v>6</v>
      </c>
      <c r="C1219" s="94">
        <f t="shared" ref="C1219:C1282" si="19">DATE(A1219,B1219,1)</f>
        <v>35582</v>
      </c>
      <c r="D1219" s="76" t="s">
        <v>18</v>
      </c>
      <c r="E1219" s="78">
        <v>876</v>
      </c>
      <c r="F1219" s="78">
        <v>868</v>
      </c>
      <c r="G1219" s="78">
        <v>1744</v>
      </c>
    </row>
    <row r="1220" spans="1:7" x14ac:dyDescent="0.2">
      <c r="A1220" s="75">
        <v>1997</v>
      </c>
      <c r="B1220" s="75">
        <v>7</v>
      </c>
      <c r="C1220" s="94">
        <f t="shared" si="19"/>
        <v>35612</v>
      </c>
      <c r="D1220" s="76" t="s">
        <v>18</v>
      </c>
      <c r="E1220" s="78">
        <v>933</v>
      </c>
      <c r="F1220" s="78">
        <v>907</v>
      </c>
      <c r="G1220" s="78">
        <v>1840</v>
      </c>
    </row>
    <row r="1221" spans="1:7" x14ac:dyDescent="0.2">
      <c r="A1221" s="75">
        <v>1997</v>
      </c>
      <c r="B1221" s="75">
        <v>8</v>
      </c>
      <c r="C1221" s="94">
        <f t="shared" si="19"/>
        <v>35643</v>
      </c>
      <c r="D1221" s="76" t="s">
        <v>18</v>
      </c>
      <c r="E1221" s="78">
        <v>873</v>
      </c>
      <c r="F1221" s="78">
        <v>950</v>
      </c>
      <c r="G1221" s="78">
        <v>1823</v>
      </c>
    </row>
    <row r="1222" spans="1:7" x14ac:dyDescent="0.2">
      <c r="A1222" s="75">
        <v>1997</v>
      </c>
      <c r="B1222" s="75">
        <v>9</v>
      </c>
      <c r="C1222" s="94">
        <f t="shared" si="19"/>
        <v>35674</v>
      </c>
      <c r="D1222" s="76" t="s">
        <v>18</v>
      </c>
      <c r="E1222" s="78">
        <v>969</v>
      </c>
      <c r="F1222" s="78">
        <v>896</v>
      </c>
      <c r="G1222" s="78">
        <v>1865</v>
      </c>
    </row>
    <row r="1223" spans="1:7" x14ac:dyDescent="0.2">
      <c r="A1223" s="75">
        <v>1997</v>
      </c>
      <c r="B1223" s="75">
        <v>10</v>
      </c>
      <c r="C1223" s="94">
        <f t="shared" si="19"/>
        <v>35704</v>
      </c>
      <c r="D1223" s="76" t="s">
        <v>18</v>
      </c>
      <c r="E1223" s="78">
        <v>845</v>
      </c>
      <c r="F1223" s="78">
        <v>698</v>
      </c>
      <c r="G1223" s="78">
        <v>1543</v>
      </c>
    </row>
    <row r="1224" spans="1:7" x14ac:dyDescent="0.2">
      <c r="A1224" s="75">
        <v>1997</v>
      </c>
      <c r="B1224" s="75">
        <v>11</v>
      </c>
      <c r="C1224" s="94">
        <f t="shared" si="19"/>
        <v>35735</v>
      </c>
      <c r="D1224" s="76" t="s">
        <v>18</v>
      </c>
      <c r="E1224" s="78">
        <v>849</v>
      </c>
      <c r="F1224" s="78">
        <v>773</v>
      </c>
      <c r="G1224" s="78">
        <v>1622</v>
      </c>
    </row>
    <row r="1225" spans="1:7" x14ac:dyDescent="0.2">
      <c r="A1225" s="75">
        <v>1997</v>
      </c>
      <c r="B1225" s="75">
        <v>12</v>
      </c>
      <c r="C1225" s="94">
        <f t="shared" si="19"/>
        <v>35765</v>
      </c>
      <c r="D1225" s="76" t="s">
        <v>18</v>
      </c>
      <c r="E1225" s="78">
        <v>909</v>
      </c>
      <c r="F1225" s="78">
        <v>734</v>
      </c>
      <c r="G1225" s="78">
        <v>1643</v>
      </c>
    </row>
    <row r="1226" spans="1:7" x14ac:dyDescent="0.2">
      <c r="A1226" s="75">
        <v>1998</v>
      </c>
      <c r="B1226" s="75">
        <v>1</v>
      </c>
      <c r="C1226" s="94">
        <f t="shared" si="19"/>
        <v>35796</v>
      </c>
      <c r="D1226" s="76" t="s">
        <v>18</v>
      </c>
      <c r="E1226" s="78">
        <v>620</v>
      </c>
      <c r="F1226" s="78">
        <v>668</v>
      </c>
      <c r="G1226" s="78">
        <v>1288</v>
      </c>
    </row>
    <row r="1227" spans="1:7" x14ac:dyDescent="0.2">
      <c r="A1227" s="75">
        <v>1998</v>
      </c>
      <c r="B1227" s="75">
        <v>2</v>
      </c>
      <c r="C1227" s="94">
        <f t="shared" si="19"/>
        <v>35827</v>
      </c>
      <c r="D1227" s="76" t="s">
        <v>18</v>
      </c>
      <c r="E1227" s="78">
        <v>703</v>
      </c>
      <c r="F1227" s="78">
        <v>687</v>
      </c>
      <c r="G1227" s="78">
        <v>1390</v>
      </c>
    </row>
    <row r="1228" spans="1:7" x14ac:dyDescent="0.2">
      <c r="A1228" s="75">
        <v>1998</v>
      </c>
      <c r="B1228" s="75">
        <v>3</v>
      </c>
      <c r="C1228" s="94">
        <f t="shared" si="19"/>
        <v>35855</v>
      </c>
      <c r="D1228" s="76" t="s">
        <v>18</v>
      </c>
      <c r="E1228" s="78">
        <v>683</v>
      </c>
      <c r="F1228" s="78">
        <v>692</v>
      </c>
      <c r="G1228" s="78">
        <v>1375</v>
      </c>
    </row>
    <row r="1229" spans="1:7" x14ac:dyDescent="0.2">
      <c r="A1229" s="75">
        <v>1998</v>
      </c>
      <c r="B1229" s="75">
        <v>4</v>
      </c>
      <c r="C1229" s="94">
        <f t="shared" si="19"/>
        <v>35886</v>
      </c>
      <c r="D1229" s="76" t="s">
        <v>18</v>
      </c>
      <c r="E1229" s="78">
        <v>604</v>
      </c>
      <c r="F1229" s="78">
        <v>630</v>
      </c>
      <c r="G1229" s="78">
        <v>1234</v>
      </c>
    </row>
    <row r="1230" spans="1:7" x14ac:dyDescent="0.2">
      <c r="A1230" s="75">
        <v>1998</v>
      </c>
      <c r="B1230" s="75">
        <v>5</v>
      </c>
      <c r="C1230" s="94">
        <f t="shared" si="19"/>
        <v>35916</v>
      </c>
      <c r="D1230" s="76" t="s">
        <v>18</v>
      </c>
      <c r="E1230" s="78">
        <v>678</v>
      </c>
      <c r="F1230" s="78">
        <v>633</v>
      </c>
      <c r="G1230" s="78">
        <v>1311</v>
      </c>
    </row>
    <row r="1231" spans="1:7" x14ac:dyDescent="0.2">
      <c r="A1231" s="75">
        <v>1998</v>
      </c>
      <c r="B1231" s="75">
        <v>6</v>
      </c>
      <c r="C1231" s="94">
        <f t="shared" si="19"/>
        <v>35947</v>
      </c>
      <c r="D1231" s="76" t="s">
        <v>18</v>
      </c>
      <c r="E1231" s="78">
        <v>644</v>
      </c>
      <c r="F1231" s="78">
        <v>696</v>
      </c>
      <c r="G1231" s="78">
        <v>1340</v>
      </c>
    </row>
    <row r="1232" spans="1:7" x14ac:dyDescent="0.2">
      <c r="A1232" s="75">
        <v>1998</v>
      </c>
      <c r="B1232" s="75">
        <v>7</v>
      </c>
      <c r="C1232" s="94">
        <f t="shared" si="19"/>
        <v>35977</v>
      </c>
      <c r="D1232" s="76" t="s">
        <v>18</v>
      </c>
      <c r="E1232" s="78">
        <v>823</v>
      </c>
      <c r="F1232" s="78">
        <v>812</v>
      </c>
      <c r="G1232" s="78">
        <v>1635</v>
      </c>
    </row>
    <row r="1233" spans="1:7" x14ac:dyDescent="0.2">
      <c r="A1233" s="75">
        <v>1998</v>
      </c>
      <c r="B1233" s="75">
        <v>8</v>
      </c>
      <c r="C1233" s="94">
        <f t="shared" si="19"/>
        <v>36008</v>
      </c>
      <c r="D1233" s="76" t="s">
        <v>18</v>
      </c>
      <c r="E1233" s="78">
        <v>710</v>
      </c>
      <c r="F1233" s="78">
        <v>727</v>
      </c>
      <c r="G1233" s="78">
        <v>1437</v>
      </c>
    </row>
    <row r="1234" spans="1:7" x14ac:dyDescent="0.2">
      <c r="A1234" s="75">
        <v>1998</v>
      </c>
      <c r="B1234" s="75">
        <v>9</v>
      </c>
      <c r="C1234" s="94">
        <f t="shared" si="19"/>
        <v>36039</v>
      </c>
      <c r="D1234" s="76" t="s">
        <v>18</v>
      </c>
      <c r="E1234" s="78">
        <v>669</v>
      </c>
      <c r="F1234" s="78">
        <v>621</v>
      </c>
      <c r="G1234" s="78">
        <v>1290</v>
      </c>
    </row>
    <row r="1235" spans="1:7" x14ac:dyDescent="0.2">
      <c r="A1235" s="75">
        <v>1998</v>
      </c>
      <c r="B1235" s="75">
        <v>10</v>
      </c>
      <c r="C1235" s="94">
        <f t="shared" si="19"/>
        <v>36069</v>
      </c>
      <c r="D1235" s="76" t="s">
        <v>18</v>
      </c>
      <c r="E1235" s="78">
        <v>750</v>
      </c>
      <c r="F1235" s="78">
        <v>688</v>
      </c>
      <c r="G1235" s="78">
        <v>1438</v>
      </c>
    </row>
    <row r="1236" spans="1:7" x14ac:dyDescent="0.2">
      <c r="A1236" s="75">
        <v>1998</v>
      </c>
      <c r="B1236" s="75">
        <v>11</v>
      </c>
      <c r="C1236" s="94">
        <f t="shared" si="19"/>
        <v>36100</v>
      </c>
      <c r="D1236" s="76" t="s">
        <v>18</v>
      </c>
      <c r="E1236" s="78">
        <v>787</v>
      </c>
      <c r="F1236" s="78">
        <v>766</v>
      </c>
      <c r="G1236" s="78">
        <v>1553</v>
      </c>
    </row>
    <row r="1237" spans="1:7" x14ac:dyDescent="0.2">
      <c r="A1237" s="75">
        <v>1998</v>
      </c>
      <c r="B1237" s="75">
        <v>12</v>
      </c>
      <c r="C1237" s="94">
        <f t="shared" si="19"/>
        <v>36130</v>
      </c>
      <c r="D1237" s="76" t="s">
        <v>18</v>
      </c>
      <c r="E1237" s="78">
        <v>823</v>
      </c>
      <c r="F1237" s="78">
        <v>695</v>
      </c>
      <c r="G1237" s="78">
        <v>1518</v>
      </c>
    </row>
    <row r="1238" spans="1:7" x14ac:dyDescent="0.2">
      <c r="A1238" s="75">
        <v>1999</v>
      </c>
      <c r="B1238" s="75">
        <v>1</v>
      </c>
      <c r="C1238" s="94">
        <f t="shared" si="19"/>
        <v>36161</v>
      </c>
      <c r="D1238" s="76" t="s">
        <v>18</v>
      </c>
      <c r="E1238" s="78">
        <v>656</v>
      </c>
      <c r="F1238" s="78">
        <v>727</v>
      </c>
      <c r="G1238" s="78">
        <v>1383</v>
      </c>
    </row>
    <row r="1239" spans="1:7" x14ac:dyDescent="0.2">
      <c r="A1239" s="75">
        <v>1999</v>
      </c>
      <c r="B1239" s="75">
        <v>2</v>
      </c>
      <c r="C1239" s="94">
        <f t="shared" si="19"/>
        <v>36192</v>
      </c>
      <c r="D1239" s="76" t="s">
        <v>18</v>
      </c>
      <c r="E1239" s="78">
        <v>647</v>
      </c>
      <c r="F1239" s="78">
        <v>626</v>
      </c>
      <c r="G1239" s="78">
        <v>1273</v>
      </c>
    </row>
    <row r="1240" spans="1:7" x14ac:dyDescent="0.2">
      <c r="A1240" s="75">
        <v>1999</v>
      </c>
      <c r="B1240" s="75">
        <v>3</v>
      </c>
      <c r="C1240" s="94">
        <f t="shared" si="19"/>
        <v>36220</v>
      </c>
      <c r="D1240" s="76" t="s">
        <v>18</v>
      </c>
      <c r="E1240" s="78">
        <v>760</v>
      </c>
      <c r="F1240" s="78">
        <v>757</v>
      </c>
      <c r="G1240" s="78">
        <v>1517</v>
      </c>
    </row>
    <row r="1241" spans="1:7" x14ac:dyDescent="0.2">
      <c r="A1241" s="75">
        <v>1999</v>
      </c>
      <c r="B1241" s="75">
        <v>4</v>
      </c>
      <c r="C1241" s="94">
        <f t="shared" si="19"/>
        <v>36251</v>
      </c>
      <c r="D1241" s="76" t="s">
        <v>18</v>
      </c>
      <c r="E1241" s="78">
        <v>735</v>
      </c>
      <c r="F1241" s="78">
        <v>716</v>
      </c>
      <c r="G1241" s="78">
        <v>1451</v>
      </c>
    </row>
    <row r="1242" spans="1:7" x14ac:dyDescent="0.2">
      <c r="A1242" s="75">
        <v>1999</v>
      </c>
      <c r="B1242" s="75">
        <v>5</v>
      </c>
      <c r="C1242" s="94">
        <f t="shared" si="19"/>
        <v>36281</v>
      </c>
      <c r="D1242" s="76" t="s">
        <v>18</v>
      </c>
      <c r="E1242" s="78">
        <v>875</v>
      </c>
      <c r="F1242" s="78">
        <v>844</v>
      </c>
      <c r="G1242" s="78">
        <v>1719</v>
      </c>
    </row>
    <row r="1243" spans="1:7" x14ac:dyDescent="0.2">
      <c r="A1243" s="75">
        <v>1999</v>
      </c>
      <c r="B1243" s="75">
        <v>6</v>
      </c>
      <c r="C1243" s="94">
        <f t="shared" si="19"/>
        <v>36312</v>
      </c>
      <c r="D1243" s="76" t="s">
        <v>18</v>
      </c>
      <c r="E1243" s="78">
        <v>928</v>
      </c>
      <c r="F1243" s="78">
        <v>954</v>
      </c>
      <c r="G1243" s="78">
        <v>1882</v>
      </c>
    </row>
    <row r="1244" spans="1:7" x14ac:dyDescent="0.2">
      <c r="A1244" s="75">
        <v>1999</v>
      </c>
      <c r="B1244" s="75">
        <v>7</v>
      </c>
      <c r="C1244" s="94">
        <f t="shared" si="19"/>
        <v>36342</v>
      </c>
      <c r="D1244" s="76" t="s">
        <v>18</v>
      </c>
      <c r="E1244" s="78">
        <v>984</v>
      </c>
      <c r="F1244" s="78">
        <v>987</v>
      </c>
      <c r="G1244" s="78">
        <v>1971</v>
      </c>
    </row>
    <row r="1245" spans="1:7" x14ac:dyDescent="0.2">
      <c r="A1245" s="75">
        <v>1999</v>
      </c>
      <c r="B1245" s="75">
        <v>8</v>
      </c>
      <c r="C1245" s="94">
        <f t="shared" si="19"/>
        <v>36373</v>
      </c>
      <c r="D1245" s="76" t="s">
        <v>18</v>
      </c>
      <c r="E1245" s="78">
        <v>955</v>
      </c>
      <c r="F1245" s="78">
        <v>993</v>
      </c>
      <c r="G1245" s="78">
        <v>1948</v>
      </c>
    </row>
    <row r="1246" spans="1:7" x14ac:dyDescent="0.2">
      <c r="A1246" s="75">
        <v>1999</v>
      </c>
      <c r="B1246" s="75">
        <v>9</v>
      </c>
      <c r="C1246" s="94">
        <f t="shared" si="19"/>
        <v>36404</v>
      </c>
      <c r="D1246" s="76" t="s">
        <v>18</v>
      </c>
      <c r="E1246" s="78">
        <v>981</v>
      </c>
      <c r="F1246" s="78">
        <v>909</v>
      </c>
      <c r="G1246" s="78">
        <v>1890</v>
      </c>
    </row>
    <row r="1247" spans="1:7" x14ac:dyDescent="0.2">
      <c r="A1247" s="75">
        <v>1999</v>
      </c>
      <c r="B1247" s="75">
        <v>10</v>
      </c>
      <c r="C1247" s="94">
        <f t="shared" si="19"/>
        <v>36434</v>
      </c>
      <c r="D1247" s="76" t="s">
        <v>18</v>
      </c>
      <c r="E1247" s="78">
        <v>1119</v>
      </c>
      <c r="F1247" s="78">
        <v>1108</v>
      </c>
      <c r="G1247" s="78">
        <v>2227</v>
      </c>
    </row>
    <row r="1248" spans="1:7" x14ac:dyDescent="0.2">
      <c r="A1248" s="75">
        <v>1999</v>
      </c>
      <c r="B1248" s="75">
        <v>11</v>
      </c>
      <c r="C1248" s="94">
        <f t="shared" si="19"/>
        <v>36465</v>
      </c>
      <c r="D1248" s="76" t="s">
        <v>18</v>
      </c>
      <c r="E1248" s="78">
        <v>1016</v>
      </c>
      <c r="F1248" s="78">
        <v>976</v>
      </c>
      <c r="G1248" s="78">
        <v>1992</v>
      </c>
    </row>
    <row r="1249" spans="1:7" x14ac:dyDescent="0.2">
      <c r="A1249" s="75">
        <v>1999</v>
      </c>
      <c r="B1249" s="75">
        <v>12</v>
      </c>
      <c r="C1249" s="94">
        <f t="shared" si="19"/>
        <v>36495</v>
      </c>
      <c r="D1249" s="76" t="s">
        <v>18</v>
      </c>
      <c r="E1249" s="78">
        <v>1153</v>
      </c>
      <c r="F1249" s="78">
        <v>1004</v>
      </c>
      <c r="G1249" s="78">
        <v>2157</v>
      </c>
    </row>
    <row r="1250" spans="1:7" x14ac:dyDescent="0.2">
      <c r="A1250" s="75">
        <v>2000</v>
      </c>
      <c r="B1250" s="75">
        <v>1</v>
      </c>
      <c r="C1250" s="94">
        <f t="shared" si="19"/>
        <v>36526</v>
      </c>
      <c r="D1250" s="76" t="s">
        <v>18</v>
      </c>
      <c r="E1250" s="78">
        <v>772</v>
      </c>
      <c r="F1250" s="78">
        <v>931</v>
      </c>
      <c r="G1250" s="78">
        <v>1703</v>
      </c>
    </row>
    <row r="1251" spans="1:7" x14ac:dyDescent="0.2">
      <c r="A1251" s="75">
        <v>2000</v>
      </c>
      <c r="B1251" s="75">
        <v>2</v>
      </c>
      <c r="C1251" s="94">
        <f t="shared" si="19"/>
        <v>36557</v>
      </c>
      <c r="D1251" s="76" t="s">
        <v>18</v>
      </c>
      <c r="E1251" s="78">
        <v>778</v>
      </c>
      <c r="F1251" s="78">
        <v>756</v>
      </c>
      <c r="G1251" s="78">
        <v>1534</v>
      </c>
    </row>
    <row r="1252" spans="1:7" x14ac:dyDescent="0.2">
      <c r="A1252" s="75">
        <v>2000</v>
      </c>
      <c r="B1252" s="75">
        <v>3</v>
      </c>
      <c r="C1252" s="94">
        <f t="shared" si="19"/>
        <v>36586</v>
      </c>
      <c r="D1252" s="76" t="s">
        <v>18</v>
      </c>
      <c r="E1252" s="78">
        <v>1055</v>
      </c>
      <c r="F1252" s="78">
        <v>1028</v>
      </c>
      <c r="G1252" s="78">
        <v>2083</v>
      </c>
    </row>
    <row r="1253" spans="1:7" x14ac:dyDescent="0.2">
      <c r="A1253" s="75">
        <v>2000</v>
      </c>
      <c r="B1253" s="75">
        <v>4</v>
      </c>
      <c r="C1253" s="94">
        <f t="shared" si="19"/>
        <v>36617</v>
      </c>
      <c r="D1253" s="76" t="s">
        <v>18</v>
      </c>
      <c r="E1253" s="78">
        <v>886</v>
      </c>
      <c r="F1253" s="78">
        <v>893</v>
      </c>
      <c r="G1253" s="78">
        <v>1779</v>
      </c>
    </row>
    <row r="1254" spans="1:7" x14ac:dyDescent="0.2">
      <c r="A1254" s="75">
        <v>2000</v>
      </c>
      <c r="B1254" s="75">
        <v>5</v>
      </c>
      <c r="C1254" s="94">
        <f t="shared" si="19"/>
        <v>36647</v>
      </c>
      <c r="D1254" s="76" t="s">
        <v>18</v>
      </c>
      <c r="E1254" s="78">
        <v>964</v>
      </c>
      <c r="F1254" s="78">
        <v>905</v>
      </c>
      <c r="G1254" s="78">
        <v>1869</v>
      </c>
    </row>
    <row r="1255" spans="1:7" x14ac:dyDescent="0.2">
      <c r="A1255" s="75">
        <v>2000</v>
      </c>
      <c r="B1255" s="75">
        <v>6</v>
      </c>
      <c r="C1255" s="94">
        <f t="shared" si="19"/>
        <v>36678</v>
      </c>
      <c r="D1255" s="76" t="s">
        <v>18</v>
      </c>
      <c r="E1255" s="78">
        <v>951</v>
      </c>
      <c r="F1255" s="78">
        <v>921</v>
      </c>
      <c r="G1255" s="78">
        <v>1872</v>
      </c>
    </row>
    <row r="1256" spans="1:7" x14ac:dyDescent="0.2">
      <c r="A1256" s="75">
        <v>2000</v>
      </c>
      <c r="B1256" s="75">
        <v>7</v>
      </c>
      <c r="C1256" s="94">
        <f t="shared" si="19"/>
        <v>36708</v>
      </c>
      <c r="D1256" s="76" t="s">
        <v>18</v>
      </c>
      <c r="E1256" s="78">
        <v>979</v>
      </c>
      <c r="F1256" s="78">
        <v>973</v>
      </c>
      <c r="G1256" s="78">
        <v>1952</v>
      </c>
    </row>
    <row r="1257" spans="1:7" x14ac:dyDescent="0.2">
      <c r="A1257" s="75">
        <v>2000</v>
      </c>
      <c r="B1257" s="75">
        <v>8</v>
      </c>
      <c r="C1257" s="94">
        <f t="shared" si="19"/>
        <v>36739</v>
      </c>
      <c r="D1257" s="76" t="s">
        <v>18</v>
      </c>
      <c r="E1257" s="78">
        <v>942</v>
      </c>
      <c r="F1257" s="78">
        <v>1008</v>
      </c>
      <c r="G1257" s="78">
        <v>1950</v>
      </c>
    </row>
    <row r="1258" spans="1:7" x14ac:dyDescent="0.2">
      <c r="A1258" s="75">
        <v>2000</v>
      </c>
      <c r="B1258" s="75">
        <v>9</v>
      </c>
      <c r="C1258" s="94">
        <f t="shared" si="19"/>
        <v>36770</v>
      </c>
      <c r="D1258" s="76" t="s">
        <v>18</v>
      </c>
      <c r="E1258" s="78">
        <v>949</v>
      </c>
      <c r="F1258" s="78">
        <v>871</v>
      </c>
      <c r="G1258" s="78">
        <v>1820</v>
      </c>
    </row>
    <row r="1259" spans="1:7" x14ac:dyDescent="0.2">
      <c r="A1259" s="75">
        <v>2000</v>
      </c>
      <c r="B1259" s="75">
        <v>10</v>
      </c>
      <c r="C1259" s="94">
        <f t="shared" si="19"/>
        <v>36800</v>
      </c>
      <c r="D1259" s="76" t="s">
        <v>18</v>
      </c>
      <c r="E1259" s="78">
        <v>1250</v>
      </c>
      <c r="F1259" s="78">
        <v>1124</v>
      </c>
      <c r="G1259" s="78">
        <v>2374</v>
      </c>
    </row>
    <row r="1260" spans="1:7" x14ac:dyDescent="0.2">
      <c r="A1260" s="75">
        <v>2000</v>
      </c>
      <c r="B1260" s="75">
        <v>11</v>
      </c>
      <c r="C1260" s="94">
        <f t="shared" si="19"/>
        <v>36831</v>
      </c>
      <c r="D1260" s="76" t="s">
        <v>18</v>
      </c>
      <c r="E1260" s="78">
        <v>1103</v>
      </c>
      <c r="F1260" s="78">
        <v>1078</v>
      </c>
      <c r="G1260" s="78">
        <v>2181</v>
      </c>
    </row>
    <row r="1261" spans="1:7" x14ac:dyDescent="0.2">
      <c r="A1261" s="75">
        <v>2000</v>
      </c>
      <c r="B1261" s="75">
        <v>12</v>
      </c>
      <c r="C1261" s="94">
        <f t="shared" si="19"/>
        <v>36861</v>
      </c>
      <c r="D1261" s="76" t="s">
        <v>18</v>
      </c>
      <c r="E1261" s="78">
        <v>1152</v>
      </c>
      <c r="F1261" s="78">
        <v>944</v>
      </c>
      <c r="G1261" s="78">
        <v>2096</v>
      </c>
    </row>
    <row r="1262" spans="1:7" x14ac:dyDescent="0.2">
      <c r="A1262" s="75">
        <v>2001</v>
      </c>
      <c r="B1262" s="75">
        <v>1</v>
      </c>
      <c r="C1262" s="94">
        <f t="shared" si="19"/>
        <v>36892</v>
      </c>
      <c r="D1262" s="76" t="s">
        <v>18</v>
      </c>
      <c r="E1262" s="78">
        <v>799</v>
      </c>
      <c r="F1262" s="78">
        <v>953</v>
      </c>
      <c r="G1262" s="78">
        <v>1752</v>
      </c>
    </row>
    <row r="1263" spans="1:7" x14ac:dyDescent="0.2">
      <c r="A1263" s="75">
        <v>2001</v>
      </c>
      <c r="B1263" s="75">
        <v>2</v>
      </c>
      <c r="C1263" s="94">
        <f t="shared" si="19"/>
        <v>36923</v>
      </c>
      <c r="D1263" s="76" t="s">
        <v>18</v>
      </c>
      <c r="E1263" s="78">
        <v>687</v>
      </c>
      <c r="F1263" s="78">
        <v>705</v>
      </c>
      <c r="G1263" s="78">
        <v>1392</v>
      </c>
    </row>
    <row r="1264" spans="1:7" x14ac:dyDescent="0.2">
      <c r="A1264" s="75">
        <v>2001</v>
      </c>
      <c r="B1264" s="75">
        <v>3</v>
      </c>
      <c r="C1264" s="94">
        <f t="shared" si="19"/>
        <v>36951</v>
      </c>
      <c r="D1264" s="76" t="s">
        <v>18</v>
      </c>
      <c r="E1264" s="78">
        <v>957</v>
      </c>
      <c r="F1264" s="78">
        <v>841</v>
      </c>
      <c r="G1264" s="78">
        <v>1798</v>
      </c>
    </row>
    <row r="1265" spans="1:7" x14ac:dyDescent="0.2">
      <c r="A1265" s="75">
        <v>2001</v>
      </c>
      <c r="B1265" s="75">
        <v>4</v>
      </c>
      <c r="C1265" s="94">
        <f t="shared" si="19"/>
        <v>36982</v>
      </c>
      <c r="D1265" s="76" t="s">
        <v>18</v>
      </c>
      <c r="E1265" s="78">
        <v>814</v>
      </c>
      <c r="F1265" s="78">
        <v>893</v>
      </c>
      <c r="G1265" s="78">
        <v>1707</v>
      </c>
    </row>
    <row r="1266" spans="1:7" x14ac:dyDescent="0.2">
      <c r="A1266" s="75">
        <v>2001</v>
      </c>
      <c r="B1266" s="75">
        <v>5</v>
      </c>
      <c r="C1266" s="94">
        <f t="shared" si="19"/>
        <v>37012</v>
      </c>
      <c r="D1266" s="76" t="s">
        <v>18</v>
      </c>
      <c r="E1266" s="79">
        <v>911</v>
      </c>
      <c r="F1266" s="79">
        <v>883</v>
      </c>
      <c r="G1266" s="79">
        <v>1794</v>
      </c>
    </row>
    <row r="1267" spans="1:7" x14ac:dyDescent="0.2">
      <c r="A1267" s="75">
        <v>2001</v>
      </c>
      <c r="B1267" s="75">
        <v>6</v>
      </c>
      <c r="C1267" s="94">
        <f t="shared" si="19"/>
        <v>37043</v>
      </c>
      <c r="D1267" s="76" t="s">
        <v>18</v>
      </c>
      <c r="E1267" s="79">
        <v>835</v>
      </c>
      <c r="F1267" s="79">
        <v>852</v>
      </c>
      <c r="G1267" s="79">
        <v>1687</v>
      </c>
    </row>
    <row r="1268" spans="1:7" x14ac:dyDescent="0.2">
      <c r="A1268" s="75">
        <v>2001</v>
      </c>
      <c r="B1268" s="75">
        <v>7</v>
      </c>
      <c r="C1268" s="94">
        <f t="shared" si="19"/>
        <v>37073</v>
      </c>
      <c r="D1268" s="76" t="s">
        <v>18</v>
      </c>
      <c r="E1268" s="79">
        <v>823</v>
      </c>
      <c r="F1268" s="79">
        <v>778</v>
      </c>
      <c r="G1268" s="79">
        <v>1601</v>
      </c>
    </row>
    <row r="1269" spans="1:7" x14ac:dyDescent="0.2">
      <c r="A1269" s="75">
        <v>2001</v>
      </c>
      <c r="B1269" s="75">
        <v>8</v>
      </c>
      <c r="C1269" s="94">
        <f t="shared" si="19"/>
        <v>37104</v>
      </c>
      <c r="D1269" s="76" t="s">
        <v>18</v>
      </c>
      <c r="E1269" s="79">
        <v>797</v>
      </c>
      <c r="F1269" s="79">
        <v>839</v>
      </c>
      <c r="G1269" s="79">
        <v>1636</v>
      </c>
    </row>
    <row r="1270" spans="1:7" x14ac:dyDescent="0.2">
      <c r="A1270" s="75">
        <v>2001</v>
      </c>
      <c r="B1270" s="75">
        <v>9</v>
      </c>
      <c r="C1270" s="94">
        <f t="shared" si="19"/>
        <v>37135</v>
      </c>
      <c r="D1270" s="76" t="s">
        <v>18</v>
      </c>
      <c r="E1270" s="79">
        <v>618</v>
      </c>
      <c r="F1270" s="79">
        <v>543</v>
      </c>
      <c r="G1270" s="79">
        <v>1161</v>
      </c>
    </row>
    <row r="1271" spans="1:7" x14ac:dyDescent="0.2">
      <c r="A1271" s="75">
        <v>2001</v>
      </c>
      <c r="B1271" s="75">
        <v>10</v>
      </c>
      <c r="C1271" s="94">
        <f t="shared" si="19"/>
        <v>37165</v>
      </c>
      <c r="D1271" s="76" t="s">
        <v>18</v>
      </c>
      <c r="E1271" s="79">
        <v>837</v>
      </c>
      <c r="F1271" s="79">
        <v>757</v>
      </c>
      <c r="G1271" s="79">
        <v>1594</v>
      </c>
    </row>
    <row r="1272" spans="1:7" x14ac:dyDescent="0.2">
      <c r="A1272" s="75">
        <v>2001</v>
      </c>
      <c r="B1272" s="75">
        <v>11</v>
      </c>
      <c r="C1272" s="94">
        <f t="shared" si="19"/>
        <v>37196</v>
      </c>
      <c r="D1272" s="76" t="s">
        <v>18</v>
      </c>
      <c r="E1272" s="79">
        <v>767</v>
      </c>
      <c r="F1272" s="79">
        <v>624</v>
      </c>
      <c r="G1272" s="79">
        <v>1391</v>
      </c>
    </row>
    <row r="1273" spans="1:7" x14ac:dyDescent="0.2">
      <c r="A1273" s="75">
        <v>2001</v>
      </c>
      <c r="B1273" s="75">
        <v>12</v>
      </c>
      <c r="C1273" s="94">
        <f t="shared" si="19"/>
        <v>37226</v>
      </c>
      <c r="D1273" s="76" t="s">
        <v>18</v>
      </c>
      <c r="E1273" s="79">
        <v>766</v>
      </c>
      <c r="F1273" s="79">
        <v>730</v>
      </c>
      <c r="G1273" s="79">
        <v>1496</v>
      </c>
    </row>
    <row r="1274" spans="1:7" x14ac:dyDescent="0.2">
      <c r="A1274" s="75">
        <v>2002</v>
      </c>
      <c r="B1274" s="75">
        <v>1</v>
      </c>
      <c r="C1274" s="94">
        <f t="shared" si="19"/>
        <v>37257</v>
      </c>
      <c r="D1274" s="76" t="s">
        <v>18</v>
      </c>
      <c r="E1274" s="79">
        <v>671</v>
      </c>
      <c r="F1274" s="79">
        <v>737</v>
      </c>
      <c r="G1274" s="79">
        <v>1408</v>
      </c>
    </row>
    <row r="1275" spans="1:7" x14ac:dyDescent="0.2">
      <c r="A1275" s="75">
        <v>2002</v>
      </c>
      <c r="B1275" s="75">
        <v>2</v>
      </c>
      <c r="C1275" s="94">
        <f t="shared" si="19"/>
        <v>37288</v>
      </c>
      <c r="D1275" s="76" t="s">
        <v>18</v>
      </c>
      <c r="E1275" s="79">
        <v>608</v>
      </c>
      <c r="F1275" s="79">
        <v>591</v>
      </c>
      <c r="G1275" s="79">
        <v>1199</v>
      </c>
    </row>
    <row r="1276" spans="1:7" x14ac:dyDescent="0.2">
      <c r="A1276" s="75">
        <v>2002</v>
      </c>
      <c r="B1276" s="75">
        <v>3</v>
      </c>
      <c r="C1276" s="94">
        <f t="shared" si="19"/>
        <v>37316</v>
      </c>
      <c r="D1276" s="76" t="s">
        <v>18</v>
      </c>
      <c r="E1276" s="79">
        <v>808</v>
      </c>
      <c r="F1276" s="79">
        <v>733</v>
      </c>
      <c r="G1276" s="79">
        <v>1541</v>
      </c>
    </row>
    <row r="1277" spans="1:7" x14ac:dyDescent="0.2">
      <c r="A1277" s="75">
        <v>2002</v>
      </c>
      <c r="B1277" s="75">
        <v>4</v>
      </c>
      <c r="C1277" s="94">
        <f t="shared" si="19"/>
        <v>37347</v>
      </c>
      <c r="D1277" s="76" t="s">
        <v>18</v>
      </c>
      <c r="E1277" s="79">
        <v>723</v>
      </c>
      <c r="F1277" s="79">
        <v>676</v>
      </c>
      <c r="G1277" s="79">
        <v>1399</v>
      </c>
    </row>
    <row r="1278" spans="1:7" x14ac:dyDescent="0.2">
      <c r="A1278" s="75">
        <v>2002</v>
      </c>
      <c r="B1278" s="75">
        <v>5</v>
      </c>
      <c r="C1278" s="94">
        <f t="shared" si="19"/>
        <v>37377</v>
      </c>
      <c r="D1278" s="76" t="s">
        <v>18</v>
      </c>
      <c r="E1278" s="79">
        <v>679</v>
      </c>
      <c r="F1278" s="79">
        <v>663</v>
      </c>
      <c r="G1278" s="79">
        <v>1342</v>
      </c>
    </row>
    <row r="1279" spans="1:7" x14ac:dyDescent="0.2">
      <c r="A1279" s="75">
        <v>2002</v>
      </c>
      <c r="B1279" s="75">
        <v>6</v>
      </c>
      <c r="C1279" s="94">
        <f t="shared" si="19"/>
        <v>37408</v>
      </c>
      <c r="D1279" s="76" t="s">
        <v>18</v>
      </c>
      <c r="E1279" s="79">
        <v>643</v>
      </c>
      <c r="F1279" s="79">
        <v>637</v>
      </c>
      <c r="G1279" s="79">
        <v>1280</v>
      </c>
    </row>
    <row r="1280" spans="1:7" x14ac:dyDescent="0.2">
      <c r="A1280" s="75">
        <v>2002</v>
      </c>
      <c r="B1280" s="75">
        <v>7</v>
      </c>
      <c r="C1280" s="94">
        <f t="shared" si="19"/>
        <v>37438</v>
      </c>
      <c r="D1280" s="76" t="s">
        <v>18</v>
      </c>
      <c r="E1280" s="79">
        <v>701</v>
      </c>
      <c r="F1280" s="79">
        <v>623</v>
      </c>
      <c r="G1280" s="79">
        <v>1324</v>
      </c>
    </row>
    <row r="1281" spans="1:7" x14ac:dyDescent="0.2">
      <c r="A1281" s="75">
        <v>2002</v>
      </c>
      <c r="B1281" s="75">
        <v>8</v>
      </c>
      <c r="C1281" s="94">
        <f t="shared" si="19"/>
        <v>37469</v>
      </c>
      <c r="D1281" s="76" t="s">
        <v>18</v>
      </c>
      <c r="E1281" s="79">
        <v>654</v>
      </c>
      <c r="F1281" s="79">
        <v>704</v>
      </c>
      <c r="G1281" s="79">
        <v>1358</v>
      </c>
    </row>
    <row r="1282" spans="1:7" x14ac:dyDescent="0.2">
      <c r="A1282" s="75">
        <v>2002</v>
      </c>
      <c r="B1282" s="75">
        <v>9</v>
      </c>
      <c r="C1282" s="94">
        <f t="shared" si="19"/>
        <v>37500</v>
      </c>
      <c r="D1282" s="76" t="s">
        <v>18</v>
      </c>
      <c r="E1282" s="79">
        <v>721</v>
      </c>
      <c r="F1282" s="79">
        <v>671</v>
      </c>
      <c r="G1282" s="79">
        <v>1392</v>
      </c>
    </row>
    <row r="1283" spans="1:7" x14ac:dyDescent="0.2">
      <c r="A1283" s="75">
        <v>2002</v>
      </c>
      <c r="B1283" s="75">
        <v>10</v>
      </c>
      <c r="C1283" s="94">
        <f t="shared" ref="C1283:C1346" si="20">DATE(A1283,B1283,1)</f>
        <v>37530</v>
      </c>
      <c r="D1283" s="76" t="s">
        <v>18</v>
      </c>
      <c r="E1283" s="79">
        <v>719</v>
      </c>
      <c r="F1283" s="79">
        <v>719</v>
      </c>
      <c r="G1283" s="79">
        <v>1438</v>
      </c>
    </row>
    <row r="1284" spans="1:7" x14ac:dyDescent="0.2">
      <c r="A1284" s="75">
        <v>2002</v>
      </c>
      <c r="B1284" s="75">
        <v>11</v>
      </c>
      <c r="C1284" s="94">
        <f t="shared" si="20"/>
        <v>37561</v>
      </c>
      <c r="D1284" s="76" t="s">
        <v>18</v>
      </c>
      <c r="E1284" s="79">
        <v>646</v>
      </c>
      <c r="F1284" s="79">
        <v>640</v>
      </c>
      <c r="G1284" s="79">
        <v>1286</v>
      </c>
    </row>
    <row r="1285" spans="1:7" x14ac:dyDescent="0.2">
      <c r="A1285" s="75">
        <v>2002</v>
      </c>
      <c r="B1285" s="75">
        <v>12</v>
      </c>
      <c r="C1285" s="94">
        <f t="shared" si="20"/>
        <v>37591</v>
      </c>
      <c r="D1285" s="76" t="s">
        <v>18</v>
      </c>
      <c r="E1285" s="79">
        <v>748</v>
      </c>
      <c r="F1285" s="79">
        <v>726</v>
      </c>
      <c r="G1285" s="79">
        <v>1474</v>
      </c>
    </row>
    <row r="1286" spans="1:7" x14ac:dyDescent="0.2">
      <c r="A1286" s="75">
        <v>2003</v>
      </c>
      <c r="B1286" s="75">
        <v>1</v>
      </c>
      <c r="C1286" s="94">
        <f t="shared" si="20"/>
        <v>37622</v>
      </c>
      <c r="D1286" s="76" t="s">
        <v>18</v>
      </c>
      <c r="E1286" s="79">
        <v>509</v>
      </c>
      <c r="F1286" s="79">
        <v>587</v>
      </c>
      <c r="G1286" s="79">
        <v>1096</v>
      </c>
    </row>
    <row r="1287" spans="1:7" x14ac:dyDescent="0.2">
      <c r="A1287" s="75">
        <v>2003</v>
      </c>
      <c r="B1287" s="75">
        <v>2</v>
      </c>
      <c r="C1287" s="94">
        <f t="shared" si="20"/>
        <v>37653</v>
      </c>
      <c r="D1287" s="76" t="s">
        <v>18</v>
      </c>
      <c r="E1287" s="79">
        <v>545</v>
      </c>
      <c r="F1287" s="79">
        <v>524</v>
      </c>
      <c r="G1287" s="79">
        <v>1069</v>
      </c>
    </row>
    <row r="1288" spans="1:7" x14ac:dyDescent="0.2">
      <c r="A1288" s="75">
        <v>2003</v>
      </c>
      <c r="B1288" s="75">
        <v>3</v>
      </c>
      <c r="C1288" s="94">
        <f t="shared" si="20"/>
        <v>37681</v>
      </c>
      <c r="D1288" s="76" t="s">
        <v>18</v>
      </c>
      <c r="E1288" s="79">
        <v>618</v>
      </c>
      <c r="F1288" s="79">
        <v>586</v>
      </c>
      <c r="G1288" s="79">
        <v>1204</v>
      </c>
    </row>
    <row r="1289" spans="1:7" x14ac:dyDescent="0.2">
      <c r="A1289" s="75">
        <v>2003</v>
      </c>
      <c r="B1289" s="75">
        <v>4</v>
      </c>
      <c r="C1289" s="94">
        <f t="shared" si="20"/>
        <v>37712</v>
      </c>
      <c r="D1289" s="76" t="s">
        <v>18</v>
      </c>
      <c r="E1289" s="79">
        <v>577</v>
      </c>
      <c r="F1289" s="79">
        <v>578</v>
      </c>
      <c r="G1289" s="79">
        <v>1155</v>
      </c>
    </row>
    <row r="1290" spans="1:7" x14ac:dyDescent="0.2">
      <c r="A1290" s="75">
        <v>2003</v>
      </c>
      <c r="B1290" s="75">
        <v>5</v>
      </c>
      <c r="C1290" s="94">
        <f t="shared" si="20"/>
        <v>37742</v>
      </c>
      <c r="D1290" s="76" t="s">
        <v>18</v>
      </c>
      <c r="E1290" s="79">
        <v>632</v>
      </c>
      <c r="F1290" s="79">
        <v>675</v>
      </c>
      <c r="G1290" s="79">
        <v>1307</v>
      </c>
    </row>
    <row r="1291" spans="1:7" x14ac:dyDescent="0.2">
      <c r="A1291" s="75">
        <v>2003</v>
      </c>
      <c r="B1291" s="75">
        <v>6</v>
      </c>
      <c r="C1291" s="94">
        <f t="shared" si="20"/>
        <v>37773</v>
      </c>
      <c r="D1291" s="76" t="s">
        <v>18</v>
      </c>
      <c r="E1291" s="79">
        <v>712</v>
      </c>
      <c r="F1291" s="79">
        <v>679</v>
      </c>
      <c r="G1291" s="79">
        <v>1391</v>
      </c>
    </row>
    <row r="1292" spans="1:7" x14ac:dyDescent="0.2">
      <c r="A1292" s="75">
        <v>2003</v>
      </c>
      <c r="B1292" s="75">
        <v>7</v>
      </c>
      <c r="C1292" s="94">
        <f t="shared" si="20"/>
        <v>37803</v>
      </c>
      <c r="D1292" s="76" t="s">
        <v>18</v>
      </c>
      <c r="E1292" s="79">
        <v>681</v>
      </c>
      <c r="F1292" s="79">
        <v>731</v>
      </c>
      <c r="G1292" s="79">
        <v>1412</v>
      </c>
    </row>
    <row r="1293" spans="1:7" x14ac:dyDescent="0.2">
      <c r="A1293" s="75">
        <v>2003</v>
      </c>
      <c r="B1293" s="75">
        <v>8</v>
      </c>
      <c r="C1293" s="94">
        <f t="shared" si="20"/>
        <v>37834</v>
      </c>
      <c r="D1293" s="76" t="s">
        <v>18</v>
      </c>
      <c r="E1293" s="79">
        <v>674</v>
      </c>
      <c r="F1293" s="79">
        <v>714</v>
      </c>
      <c r="G1293" s="79">
        <v>1388</v>
      </c>
    </row>
    <row r="1294" spans="1:7" x14ac:dyDescent="0.2">
      <c r="A1294" s="75">
        <v>2003</v>
      </c>
      <c r="B1294" s="75">
        <v>9</v>
      </c>
      <c r="C1294" s="94">
        <f t="shared" si="20"/>
        <v>37865</v>
      </c>
      <c r="D1294" s="76" t="s">
        <v>18</v>
      </c>
      <c r="E1294" s="79">
        <v>705</v>
      </c>
      <c r="F1294" s="79">
        <v>697</v>
      </c>
      <c r="G1294" s="79">
        <v>1402</v>
      </c>
    </row>
    <row r="1295" spans="1:7" x14ac:dyDescent="0.2">
      <c r="A1295" s="75">
        <v>2003</v>
      </c>
      <c r="B1295" s="75">
        <v>10</v>
      </c>
      <c r="C1295" s="94">
        <f t="shared" si="20"/>
        <v>37895</v>
      </c>
      <c r="D1295" s="76" t="s">
        <v>18</v>
      </c>
      <c r="E1295" s="79">
        <v>766</v>
      </c>
      <c r="F1295" s="79">
        <v>706</v>
      </c>
      <c r="G1295" s="79">
        <v>1472</v>
      </c>
    </row>
    <row r="1296" spans="1:7" x14ac:dyDescent="0.2">
      <c r="A1296" s="75">
        <v>2003</v>
      </c>
      <c r="B1296" s="75">
        <v>11</v>
      </c>
      <c r="C1296" s="94">
        <f t="shared" si="20"/>
        <v>37926</v>
      </c>
      <c r="D1296" s="76" t="s">
        <v>18</v>
      </c>
      <c r="E1296" s="79">
        <v>758</v>
      </c>
      <c r="F1296" s="79">
        <v>687</v>
      </c>
      <c r="G1296" s="79">
        <v>1445</v>
      </c>
    </row>
    <row r="1297" spans="1:7" x14ac:dyDescent="0.2">
      <c r="A1297" s="75">
        <v>2003</v>
      </c>
      <c r="B1297" s="75">
        <v>12</v>
      </c>
      <c r="C1297" s="94">
        <f t="shared" si="20"/>
        <v>37956</v>
      </c>
      <c r="D1297" s="76" t="s">
        <v>18</v>
      </c>
      <c r="E1297" s="79">
        <v>919</v>
      </c>
      <c r="F1297" s="79">
        <v>717</v>
      </c>
      <c r="G1297" s="79">
        <v>1636</v>
      </c>
    </row>
    <row r="1298" spans="1:7" x14ac:dyDescent="0.2">
      <c r="A1298" s="75">
        <v>2004</v>
      </c>
      <c r="B1298" s="75">
        <v>1</v>
      </c>
      <c r="C1298" s="94">
        <f t="shared" si="20"/>
        <v>37987</v>
      </c>
      <c r="D1298" s="76" t="s">
        <v>18</v>
      </c>
      <c r="E1298" s="79">
        <v>627</v>
      </c>
      <c r="F1298" s="79">
        <v>723</v>
      </c>
      <c r="G1298" s="79">
        <v>1350</v>
      </c>
    </row>
    <row r="1299" spans="1:7" x14ac:dyDescent="0.2">
      <c r="A1299" s="75">
        <v>2004</v>
      </c>
      <c r="B1299" s="75">
        <v>2</v>
      </c>
      <c r="C1299" s="94">
        <f t="shared" si="20"/>
        <v>38018</v>
      </c>
      <c r="D1299" s="76" t="s">
        <v>18</v>
      </c>
      <c r="E1299" s="79">
        <v>644</v>
      </c>
      <c r="F1299" s="79">
        <v>641</v>
      </c>
      <c r="G1299" s="79">
        <v>1285</v>
      </c>
    </row>
    <row r="1300" spans="1:7" x14ac:dyDescent="0.2">
      <c r="A1300" s="75">
        <v>2004</v>
      </c>
      <c r="B1300" s="75">
        <v>3</v>
      </c>
      <c r="C1300" s="94">
        <f t="shared" si="20"/>
        <v>38047</v>
      </c>
      <c r="D1300" s="76" t="s">
        <v>18</v>
      </c>
      <c r="E1300" s="79">
        <v>723</v>
      </c>
      <c r="F1300" s="79">
        <v>655</v>
      </c>
      <c r="G1300" s="79">
        <v>1378</v>
      </c>
    </row>
    <row r="1301" spans="1:7" x14ac:dyDescent="0.2">
      <c r="A1301" s="75">
        <v>2004</v>
      </c>
      <c r="B1301" s="75">
        <v>4</v>
      </c>
      <c r="C1301" s="94">
        <f t="shared" si="20"/>
        <v>38078</v>
      </c>
      <c r="D1301" s="76" t="s">
        <v>18</v>
      </c>
      <c r="E1301" s="79">
        <v>642</v>
      </c>
      <c r="F1301" s="79">
        <v>635</v>
      </c>
      <c r="G1301" s="79">
        <v>1277</v>
      </c>
    </row>
    <row r="1302" spans="1:7" x14ac:dyDescent="0.2">
      <c r="A1302" s="75">
        <v>2004</v>
      </c>
      <c r="B1302" s="75">
        <v>5</v>
      </c>
      <c r="C1302" s="94">
        <f t="shared" si="20"/>
        <v>38108</v>
      </c>
      <c r="D1302" s="76" t="s">
        <v>18</v>
      </c>
      <c r="E1302" s="79">
        <v>668</v>
      </c>
      <c r="F1302" s="79">
        <v>697</v>
      </c>
      <c r="G1302" s="79">
        <v>1365</v>
      </c>
    </row>
    <row r="1303" spans="1:7" x14ac:dyDescent="0.2">
      <c r="A1303" s="75">
        <v>2004</v>
      </c>
      <c r="B1303" s="75">
        <v>6</v>
      </c>
      <c r="C1303" s="94">
        <f t="shared" si="20"/>
        <v>38139</v>
      </c>
      <c r="D1303" s="76" t="s">
        <v>18</v>
      </c>
      <c r="E1303" s="79">
        <v>702</v>
      </c>
      <c r="F1303" s="79">
        <v>691</v>
      </c>
      <c r="G1303" s="79">
        <v>1393</v>
      </c>
    </row>
    <row r="1304" spans="1:7" x14ac:dyDescent="0.2">
      <c r="A1304" s="75">
        <v>2004</v>
      </c>
      <c r="B1304" s="75">
        <v>7</v>
      </c>
      <c r="C1304" s="94">
        <f t="shared" si="20"/>
        <v>38169</v>
      </c>
      <c r="D1304" s="76" t="s">
        <v>18</v>
      </c>
      <c r="E1304" s="79">
        <v>706</v>
      </c>
      <c r="F1304" s="79">
        <v>716</v>
      </c>
      <c r="G1304" s="79">
        <v>1422</v>
      </c>
    </row>
    <row r="1305" spans="1:7" x14ac:dyDescent="0.2">
      <c r="A1305" s="75">
        <v>2004</v>
      </c>
      <c r="B1305" s="75">
        <v>8</v>
      </c>
      <c r="C1305" s="94">
        <f t="shared" si="20"/>
        <v>38200</v>
      </c>
      <c r="D1305" s="76" t="s">
        <v>18</v>
      </c>
      <c r="E1305" s="79">
        <v>732</v>
      </c>
      <c r="F1305" s="79">
        <v>676</v>
      </c>
      <c r="G1305" s="79">
        <v>1408</v>
      </c>
    </row>
    <row r="1306" spans="1:7" x14ac:dyDescent="0.2">
      <c r="A1306" s="75">
        <v>2004</v>
      </c>
      <c r="B1306" s="75">
        <v>9</v>
      </c>
      <c r="C1306" s="94">
        <f t="shared" si="20"/>
        <v>38231</v>
      </c>
      <c r="D1306" s="76" t="s">
        <v>18</v>
      </c>
      <c r="E1306" s="79">
        <v>756</v>
      </c>
      <c r="F1306" s="79">
        <v>757</v>
      </c>
      <c r="G1306" s="79">
        <v>1513</v>
      </c>
    </row>
    <row r="1307" spans="1:7" x14ac:dyDescent="0.2">
      <c r="A1307" s="75">
        <v>2004</v>
      </c>
      <c r="B1307" s="75">
        <v>10</v>
      </c>
      <c r="C1307" s="94">
        <f t="shared" si="20"/>
        <v>38261</v>
      </c>
      <c r="D1307" s="76" t="s">
        <v>18</v>
      </c>
      <c r="E1307" s="79">
        <v>814</v>
      </c>
      <c r="F1307" s="79">
        <v>869</v>
      </c>
      <c r="G1307" s="79">
        <v>1683</v>
      </c>
    </row>
    <row r="1308" spans="1:7" x14ac:dyDescent="0.2">
      <c r="A1308" s="75">
        <v>2004</v>
      </c>
      <c r="B1308" s="75">
        <v>11</v>
      </c>
      <c r="C1308" s="94">
        <f t="shared" si="20"/>
        <v>38292</v>
      </c>
      <c r="D1308" s="76" t="s">
        <v>18</v>
      </c>
      <c r="E1308" s="79">
        <v>758</v>
      </c>
      <c r="F1308" s="79">
        <v>762</v>
      </c>
      <c r="G1308" s="79">
        <v>1520</v>
      </c>
    </row>
    <row r="1309" spans="1:7" x14ac:dyDescent="0.2">
      <c r="A1309" s="75">
        <v>2004</v>
      </c>
      <c r="B1309" s="75">
        <v>12</v>
      </c>
      <c r="C1309" s="94">
        <f t="shared" si="20"/>
        <v>38322</v>
      </c>
      <c r="D1309" s="76" t="s">
        <v>18</v>
      </c>
      <c r="E1309" s="79">
        <v>901</v>
      </c>
      <c r="F1309" s="79">
        <v>746</v>
      </c>
      <c r="G1309" s="79">
        <v>1647</v>
      </c>
    </row>
    <row r="1310" spans="1:7" x14ac:dyDescent="0.2">
      <c r="A1310" s="75">
        <v>2005</v>
      </c>
      <c r="B1310" s="75">
        <v>1</v>
      </c>
      <c r="C1310" s="94">
        <f t="shared" si="20"/>
        <v>38353</v>
      </c>
      <c r="D1310" s="76" t="s">
        <v>18</v>
      </c>
      <c r="E1310" s="79">
        <v>634</v>
      </c>
      <c r="F1310" s="79">
        <v>762</v>
      </c>
      <c r="G1310" s="79">
        <v>1396</v>
      </c>
    </row>
    <row r="1311" spans="1:7" x14ac:dyDescent="0.2">
      <c r="A1311" s="75">
        <v>2005</v>
      </c>
      <c r="B1311" s="75">
        <v>2</v>
      </c>
      <c r="C1311" s="94">
        <f t="shared" si="20"/>
        <v>38384</v>
      </c>
      <c r="D1311" s="76" t="s">
        <v>18</v>
      </c>
      <c r="E1311" s="79">
        <v>657</v>
      </c>
      <c r="F1311" s="79">
        <v>624</v>
      </c>
      <c r="G1311" s="79">
        <v>1281</v>
      </c>
    </row>
    <row r="1312" spans="1:7" x14ac:dyDescent="0.2">
      <c r="A1312" s="75">
        <v>2005</v>
      </c>
      <c r="B1312" s="75">
        <v>3</v>
      </c>
      <c r="C1312" s="94">
        <f t="shared" si="20"/>
        <v>38412</v>
      </c>
      <c r="D1312" s="76" t="s">
        <v>18</v>
      </c>
      <c r="E1312" s="79">
        <v>792</v>
      </c>
      <c r="F1312" s="79">
        <v>790</v>
      </c>
      <c r="G1312" s="79">
        <v>1582</v>
      </c>
    </row>
    <row r="1313" spans="1:7" x14ac:dyDescent="0.2">
      <c r="A1313" s="75">
        <v>2005</v>
      </c>
      <c r="B1313" s="75">
        <v>4</v>
      </c>
      <c r="C1313" s="94">
        <f t="shared" si="20"/>
        <v>38443</v>
      </c>
      <c r="D1313" s="76" t="s">
        <v>18</v>
      </c>
      <c r="E1313" s="79">
        <v>689</v>
      </c>
      <c r="F1313" s="79">
        <v>695</v>
      </c>
      <c r="G1313" s="79">
        <v>1384</v>
      </c>
    </row>
    <row r="1314" spans="1:7" x14ac:dyDescent="0.2">
      <c r="A1314" s="75">
        <v>2005</v>
      </c>
      <c r="B1314" s="75">
        <v>5</v>
      </c>
      <c r="C1314" s="94">
        <f t="shared" si="20"/>
        <v>38473</v>
      </c>
      <c r="D1314" s="76" t="s">
        <v>18</v>
      </c>
      <c r="E1314" s="79">
        <v>730</v>
      </c>
      <c r="F1314" s="79">
        <v>739</v>
      </c>
      <c r="G1314" s="79">
        <v>1469</v>
      </c>
    </row>
    <row r="1315" spans="1:7" x14ac:dyDescent="0.2">
      <c r="A1315" s="75">
        <v>2005</v>
      </c>
      <c r="B1315" s="75">
        <v>6</v>
      </c>
      <c r="C1315" s="94">
        <f t="shared" si="20"/>
        <v>38504</v>
      </c>
      <c r="D1315" s="76" t="s">
        <v>18</v>
      </c>
      <c r="E1315" s="79">
        <v>627</v>
      </c>
      <c r="F1315" s="79">
        <v>600</v>
      </c>
      <c r="G1315" s="79">
        <v>1227</v>
      </c>
    </row>
    <row r="1316" spans="1:7" x14ac:dyDescent="0.2">
      <c r="A1316" s="75">
        <v>2005</v>
      </c>
      <c r="B1316" s="75">
        <v>7</v>
      </c>
      <c r="C1316" s="94">
        <f t="shared" si="20"/>
        <v>38534</v>
      </c>
      <c r="D1316" s="76" t="s">
        <v>18</v>
      </c>
      <c r="E1316" s="79">
        <v>652</v>
      </c>
      <c r="F1316" s="79">
        <v>627</v>
      </c>
      <c r="G1316" s="79">
        <v>1279</v>
      </c>
    </row>
    <row r="1317" spans="1:7" x14ac:dyDescent="0.2">
      <c r="A1317" s="75">
        <v>2005</v>
      </c>
      <c r="B1317" s="75">
        <v>8</v>
      </c>
      <c r="C1317" s="94">
        <f t="shared" si="20"/>
        <v>38565</v>
      </c>
      <c r="D1317" s="76" t="s">
        <v>18</v>
      </c>
      <c r="E1317" s="79">
        <v>676</v>
      </c>
      <c r="F1317" s="79">
        <v>649</v>
      </c>
      <c r="G1317" s="79">
        <v>1325</v>
      </c>
    </row>
    <row r="1318" spans="1:7" x14ac:dyDescent="0.2">
      <c r="A1318" s="75">
        <v>2005</v>
      </c>
      <c r="B1318" s="75">
        <v>9</v>
      </c>
      <c r="C1318" s="94">
        <f t="shared" si="20"/>
        <v>38596</v>
      </c>
      <c r="D1318" s="76" t="s">
        <v>18</v>
      </c>
      <c r="E1318" s="79">
        <v>731</v>
      </c>
      <c r="F1318" s="79">
        <v>671</v>
      </c>
      <c r="G1318" s="79">
        <v>1402</v>
      </c>
    </row>
    <row r="1319" spans="1:7" x14ac:dyDescent="0.2">
      <c r="A1319" s="75">
        <v>2005</v>
      </c>
      <c r="B1319" s="75">
        <v>10</v>
      </c>
      <c r="C1319" s="94">
        <f t="shared" si="20"/>
        <v>38626</v>
      </c>
      <c r="D1319" s="76" t="s">
        <v>18</v>
      </c>
      <c r="E1319" s="79">
        <v>754</v>
      </c>
      <c r="F1319" s="79">
        <v>736</v>
      </c>
      <c r="G1319" s="79">
        <v>1490</v>
      </c>
    </row>
    <row r="1320" spans="1:7" x14ac:dyDescent="0.2">
      <c r="A1320" s="75">
        <v>2005</v>
      </c>
      <c r="B1320" s="75">
        <v>11</v>
      </c>
      <c r="C1320" s="94">
        <f t="shared" si="20"/>
        <v>38657</v>
      </c>
      <c r="D1320" s="76" t="s">
        <v>18</v>
      </c>
      <c r="E1320" s="79">
        <v>735</v>
      </c>
      <c r="F1320" s="79">
        <v>745</v>
      </c>
      <c r="G1320" s="79">
        <v>1480</v>
      </c>
    </row>
    <row r="1321" spans="1:7" x14ac:dyDescent="0.2">
      <c r="A1321" s="75">
        <v>2005</v>
      </c>
      <c r="B1321" s="75">
        <v>12</v>
      </c>
      <c r="C1321" s="94">
        <f t="shared" si="20"/>
        <v>38687</v>
      </c>
      <c r="D1321" s="76" t="s">
        <v>18</v>
      </c>
      <c r="E1321" s="79">
        <v>875</v>
      </c>
      <c r="F1321" s="79">
        <v>686</v>
      </c>
      <c r="G1321" s="79">
        <v>1561</v>
      </c>
    </row>
    <row r="1322" spans="1:7" x14ac:dyDescent="0.2">
      <c r="A1322" s="75">
        <v>2006</v>
      </c>
      <c r="B1322" s="75">
        <v>1</v>
      </c>
      <c r="C1322" s="94">
        <f t="shared" si="20"/>
        <v>38718</v>
      </c>
      <c r="D1322" s="76" t="s">
        <v>18</v>
      </c>
      <c r="E1322" s="79">
        <v>702</v>
      </c>
      <c r="F1322" s="79">
        <v>742</v>
      </c>
      <c r="G1322" s="79">
        <v>1444</v>
      </c>
    </row>
    <row r="1323" spans="1:7" x14ac:dyDescent="0.2">
      <c r="A1323" s="75">
        <v>2006</v>
      </c>
      <c r="B1323" s="75">
        <v>2</v>
      </c>
      <c r="C1323" s="94">
        <f t="shared" si="20"/>
        <v>38749</v>
      </c>
      <c r="D1323" s="76" t="s">
        <v>18</v>
      </c>
      <c r="E1323" s="79">
        <v>691</v>
      </c>
      <c r="F1323" s="79">
        <v>682</v>
      </c>
      <c r="G1323" s="79">
        <v>1373</v>
      </c>
    </row>
    <row r="1324" spans="1:7" x14ac:dyDescent="0.2">
      <c r="A1324" s="75">
        <v>2006</v>
      </c>
      <c r="B1324" s="75">
        <v>3</v>
      </c>
      <c r="C1324" s="94">
        <f t="shared" si="20"/>
        <v>38777</v>
      </c>
      <c r="D1324" s="76" t="s">
        <v>18</v>
      </c>
      <c r="E1324" s="79">
        <v>814</v>
      </c>
      <c r="F1324" s="79">
        <v>778</v>
      </c>
      <c r="G1324" s="79">
        <v>1592</v>
      </c>
    </row>
    <row r="1325" spans="1:7" x14ac:dyDescent="0.2">
      <c r="A1325" s="75">
        <v>2006</v>
      </c>
      <c r="B1325" s="75">
        <v>4</v>
      </c>
      <c r="C1325" s="94">
        <f t="shared" si="20"/>
        <v>38808</v>
      </c>
      <c r="D1325" s="76" t="s">
        <v>18</v>
      </c>
      <c r="E1325" s="79">
        <v>737</v>
      </c>
      <c r="F1325" s="79">
        <v>708</v>
      </c>
      <c r="G1325" s="79">
        <v>1445</v>
      </c>
    </row>
    <row r="1326" spans="1:7" x14ac:dyDescent="0.2">
      <c r="A1326" s="75">
        <v>2006</v>
      </c>
      <c r="B1326" s="75">
        <v>5</v>
      </c>
      <c r="C1326" s="94">
        <f t="shared" si="20"/>
        <v>38838</v>
      </c>
      <c r="D1326" s="76" t="s">
        <v>18</v>
      </c>
      <c r="E1326" s="79">
        <v>713</v>
      </c>
      <c r="F1326" s="79">
        <v>694</v>
      </c>
      <c r="G1326" s="79">
        <v>1407</v>
      </c>
    </row>
    <row r="1327" spans="1:7" x14ac:dyDescent="0.2">
      <c r="A1327" s="75">
        <v>2006</v>
      </c>
      <c r="B1327" s="75">
        <v>6</v>
      </c>
      <c r="C1327" s="94">
        <f t="shared" si="20"/>
        <v>38869</v>
      </c>
      <c r="D1327" s="76" t="s">
        <v>18</v>
      </c>
      <c r="E1327" s="79">
        <v>785</v>
      </c>
      <c r="F1327" s="79">
        <v>823</v>
      </c>
      <c r="G1327" s="79">
        <v>1608</v>
      </c>
    </row>
    <row r="1328" spans="1:7" x14ac:dyDescent="0.2">
      <c r="A1328" s="75">
        <v>2006</v>
      </c>
      <c r="B1328" s="75">
        <v>7</v>
      </c>
      <c r="C1328" s="94">
        <f t="shared" si="20"/>
        <v>38899</v>
      </c>
      <c r="D1328" s="76" t="s">
        <v>18</v>
      </c>
      <c r="E1328" s="79">
        <v>829</v>
      </c>
      <c r="F1328" s="79">
        <v>759</v>
      </c>
      <c r="G1328" s="79">
        <v>1588</v>
      </c>
    </row>
    <row r="1329" spans="1:7" x14ac:dyDescent="0.2">
      <c r="A1329" s="75">
        <v>2006</v>
      </c>
      <c r="B1329" s="75">
        <v>8</v>
      </c>
      <c r="C1329" s="94">
        <f t="shared" si="20"/>
        <v>38930</v>
      </c>
      <c r="D1329" s="76" t="s">
        <v>18</v>
      </c>
      <c r="E1329" s="79">
        <v>800</v>
      </c>
      <c r="F1329" s="79">
        <v>817</v>
      </c>
      <c r="G1329" s="79">
        <v>1617</v>
      </c>
    </row>
    <row r="1330" spans="1:7" x14ac:dyDescent="0.2">
      <c r="A1330" s="75">
        <v>2006</v>
      </c>
      <c r="B1330" s="75">
        <v>9</v>
      </c>
      <c r="C1330" s="94">
        <f t="shared" si="20"/>
        <v>38961</v>
      </c>
      <c r="D1330" s="76" t="s">
        <v>18</v>
      </c>
      <c r="E1330" s="79">
        <v>848</v>
      </c>
      <c r="F1330" s="79">
        <v>814</v>
      </c>
      <c r="G1330" s="79">
        <v>1662</v>
      </c>
    </row>
    <row r="1331" spans="1:7" x14ac:dyDescent="0.2">
      <c r="A1331" s="75">
        <v>2006</v>
      </c>
      <c r="B1331" s="75">
        <v>10</v>
      </c>
      <c r="C1331" s="94">
        <f t="shared" si="20"/>
        <v>38991</v>
      </c>
      <c r="D1331" s="76" t="s">
        <v>18</v>
      </c>
      <c r="E1331" s="79">
        <v>894</v>
      </c>
      <c r="F1331" s="79">
        <v>806</v>
      </c>
      <c r="G1331" s="79">
        <v>1700</v>
      </c>
    </row>
    <row r="1332" spans="1:7" x14ac:dyDescent="0.2">
      <c r="A1332" s="75">
        <v>2006</v>
      </c>
      <c r="B1332" s="75">
        <v>11</v>
      </c>
      <c r="C1332" s="94">
        <f t="shared" si="20"/>
        <v>39022</v>
      </c>
      <c r="D1332" s="76" t="s">
        <v>18</v>
      </c>
      <c r="E1332" s="79">
        <v>832</v>
      </c>
      <c r="F1332" s="79">
        <v>803</v>
      </c>
      <c r="G1332" s="79">
        <v>1635</v>
      </c>
    </row>
    <row r="1333" spans="1:7" x14ac:dyDescent="0.2">
      <c r="A1333" s="75">
        <v>2006</v>
      </c>
      <c r="B1333" s="75">
        <v>12</v>
      </c>
      <c r="C1333" s="94">
        <f t="shared" si="20"/>
        <v>39052</v>
      </c>
      <c r="D1333" s="76" t="s">
        <v>18</v>
      </c>
      <c r="E1333" s="79">
        <v>782</v>
      </c>
      <c r="F1333" s="79">
        <v>731</v>
      </c>
      <c r="G1333" s="79">
        <v>1513</v>
      </c>
    </row>
    <row r="1334" spans="1:7" x14ac:dyDescent="0.2">
      <c r="A1334" s="75">
        <v>2007</v>
      </c>
      <c r="B1334" s="75">
        <v>1</v>
      </c>
      <c r="C1334" s="94">
        <f t="shared" si="20"/>
        <v>39083</v>
      </c>
      <c r="D1334" s="76" t="s">
        <v>18</v>
      </c>
      <c r="E1334" s="79">
        <v>685</v>
      </c>
      <c r="F1334" s="79">
        <v>707</v>
      </c>
      <c r="G1334" s="79">
        <v>1392</v>
      </c>
    </row>
    <row r="1335" spans="1:7" x14ac:dyDescent="0.2">
      <c r="A1335" s="75">
        <v>2007</v>
      </c>
      <c r="B1335" s="75">
        <v>2</v>
      </c>
      <c r="C1335" s="94">
        <f t="shared" si="20"/>
        <v>39114</v>
      </c>
      <c r="D1335" s="76" t="s">
        <v>18</v>
      </c>
      <c r="E1335" s="79">
        <v>685</v>
      </c>
      <c r="F1335" s="79">
        <v>638</v>
      </c>
      <c r="G1335" s="79">
        <v>1323</v>
      </c>
    </row>
    <row r="1336" spans="1:7" x14ac:dyDescent="0.2">
      <c r="A1336" s="75">
        <v>2007</v>
      </c>
      <c r="B1336" s="75">
        <v>3</v>
      </c>
      <c r="C1336" s="94">
        <f t="shared" si="20"/>
        <v>39142</v>
      </c>
      <c r="D1336" s="76" t="s">
        <v>18</v>
      </c>
      <c r="E1336" s="79">
        <v>866</v>
      </c>
      <c r="F1336" s="79">
        <v>787</v>
      </c>
      <c r="G1336" s="79">
        <v>1653</v>
      </c>
    </row>
    <row r="1337" spans="1:7" x14ac:dyDescent="0.2">
      <c r="A1337" s="75">
        <v>2007</v>
      </c>
      <c r="B1337" s="75">
        <v>4</v>
      </c>
      <c r="C1337" s="94">
        <f t="shared" si="20"/>
        <v>39173</v>
      </c>
      <c r="D1337" s="76" t="s">
        <v>18</v>
      </c>
      <c r="E1337" s="79">
        <v>813</v>
      </c>
      <c r="F1337" s="79">
        <v>783</v>
      </c>
      <c r="G1337" s="79">
        <v>1596</v>
      </c>
    </row>
    <row r="1338" spans="1:7" x14ac:dyDescent="0.2">
      <c r="A1338" s="75">
        <v>2007</v>
      </c>
      <c r="B1338" s="75">
        <v>5</v>
      </c>
      <c r="C1338" s="94">
        <f t="shared" si="20"/>
        <v>39203</v>
      </c>
      <c r="D1338" s="76" t="s">
        <v>18</v>
      </c>
      <c r="E1338" s="79">
        <v>732</v>
      </c>
      <c r="F1338" s="79">
        <v>781</v>
      </c>
      <c r="G1338" s="79">
        <v>1513</v>
      </c>
    </row>
    <row r="1339" spans="1:7" x14ac:dyDescent="0.2">
      <c r="A1339" s="75">
        <v>2007</v>
      </c>
      <c r="B1339" s="75">
        <v>6</v>
      </c>
      <c r="C1339" s="94">
        <f t="shared" si="20"/>
        <v>39234</v>
      </c>
      <c r="D1339" s="76" t="s">
        <v>18</v>
      </c>
      <c r="E1339" s="79">
        <v>787</v>
      </c>
      <c r="F1339" s="79">
        <v>712</v>
      </c>
      <c r="G1339" s="79">
        <v>1499</v>
      </c>
    </row>
    <row r="1340" spans="1:7" x14ac:dyDescent="0.2">
      <c r="A1340" s="75">
        <v>2007</v>
      </c>
      <c r="B1340" s="75">
        <v>7</v>
      </c>
      <c r="C1340" s="94">
        <f t="shared" si="20"/>
        <v>39264</v>
      </c>
      <c r="D1340" s="76" t="s">
        <v>18</v>
      </c>
      <c r="E1340" s="79">
        <v>833</v>
      </c>
      <c r="F1340" s="79">
        <v>753</v>
      </c>
      <c r="G1340" s="79">
        <v>1586</v>
      </c>
    </row>
    <row r="1341" spans="1:7" x14ac:dyDescent="0.2">
      <c r="A1341" s="75">
        <v>2007</v>
      </c>
      <c r="B1341" s="75">
        <v>8</v>
      </c>
      <c r="C1341" s="94">
        <f t="shared" si="20"/>
        <v>39295</v>
      </c>
      <c r="D1341" s="76" t="s">
        <v>18</v>
      </c>
      <c r="E1341" s="79">
        <v>812</v>
      </c>
      <c r="F1341" s="79">
        <v>906</v>
      </c>
      <c r="G1341" s="79">
        <v>1718</v>
      </c>
    </row>
    <row r="1342" spans="1:7" x14ac:dyDescent="0.2">
      <c r="A1342" s="75">
        <v>2007</v>
      </c>
      <c r="B1342" s="75">
        <v>9</v>
      </c>
      <c r="C1342" s="94">
        <f t="shared" si="20"/>
        <v>39326</v>
      </c>
      <c r="D1342" s="76" t="s">
        <v>18</v>
      </c>
      <c r="E1342" s="79">
        <v>883</v>
      </c>
      <c r="F1342" s="79">
        <v>787</v>
      </c>
      <c r="G1342" s="79">
        <v>1670</v>
      </c>
    </row>
    <row r="1343" spans="1:7" x14ac:dyDescent="0.2">
      <c r="A1343" s="75">
        <v>2007</v>
      </c>
      <c r="B1343" s="75">
        <v>10</v>
      </c>
      <c r="C1343" s="94">
        <f t="shared" si="20"/>
        <v>39356</v>
      </c>
      <c r="D1343" s="76" t="s">
        <v>18</v>
      </c>
      <c r="E1343" s="79">
        <v>959</v>
      </c>
      <c r="F1343" s="79">
        <v>921</v>
      </c>
      <c r="G1343" s="79">
        <v>1880</v>
      </c>
    </row>
    <row r="1344" spans="1:7" x14ac:dyDescent="0.2">
      <c r="A1344" s="75">
        <v>2007</v>
      </c>
      <c r="B1344" s="75">
        <v>11</v>
      </c>
      <c r="C1344" s="94">
        <f t="shared" si="20"/>
        <v>39387</v>
      </c>
      <c r="D1344" s="76" t="s">
        <v>18</v>
      </c>
      <c r="E1344" s="79">
        <v>942</v>
      </c>
      <c r="F1344" s="79">
        <v>885</v>
      </c>
      <c r="G1344" s="79">
        <v>1827</v>
      </c>
    </row>
    <row r="1345" spans="1:7" x14ac:dyDescent="0.2">
      <c r="A1345" s="75">
        <v>2007</v>
      </c>
      <c r="B1345" s="75">
        <v>12</v>
      </c>
      <c r="C1345" s="94">
        <f t="shared" si="20"/>
        <v>39417</v>
      </c>
      <c r="D1345" s="76" t="s">
        <v>18</v>
      </c>
      <c r="E1345" s="79">
        <v>942</v>
      </c>
      <c r="F1345" s="79">
        <v>748</v>
      </c>
      <c r="G1345" s="79">
        <v>1690</v>
      </c>
    </row>
    <row r="1346" spans="1:7" x14ac:dyDescent="0.2">
      <c r="A1346" s="75">
        <v>2008</v>
      </c>
      <c r="B1346" s="75">
        <v>1</v>
      </c>
      <c r="C1346" s="94">
        <f t="shared" si="20"/>
        <v>39448</v>
      </c>
      <c r="D1346" s="76" t="s">
        <v>18</v>
      </c>
      <c r="E1346" s="79">
        <v>753</v>
      </c>
      <c r="F1346" s="79">
        <v>829</v>
      </c>
      <c r="G1346" s="79">
        <v>1582</v>
      </c>
    </row>
    <row r="1347" spans="1:7" x14ac:dyDescent="0.2">
      <c r="A1347" s="75">
        <v>2008</v>
      </c>
      <c r="B1347" s="75">
        <v>2</v>
      </c>
      <c r="C1347" s="94">
        <f t="shared" ref="C1347:C1410" si="21">DATE(A1347,B1347,1)</f>
        <v>39479</v>
      </c>
      <c r="D1347" s="76" t="s">
        <v>18</v>
      </c>
      <c r="E1347" s="79">
        <v>828</v>
      </c>
      <c r="F1347" s="79">
        <v>872</v>
      </c>
      <c r="G1347" s="79">
        <v>1700</v>
      </c>
    </row>
    <row r="1348" spans="1:7" x14ac:dyDescent="0.2">
      <c r="A1348" s="75">
        <v>2008</v>
      </c>
      <c r="B1348" s="75">
        <v>3</v>
      </c>
      <c r="C1348" s="94">
        <f t="shared" si="21"/>
        <v>39508</v>
      </c>
      <c r="D1348" s="76" t="s">
        <v>18</v>
      </c>
      <c r="E1348" s="79">
        <v>947</v>
      </c>
      <c r="F1348" s="79">
        <v>988</v>
      </c>
      <c r="G1348" s="79">
        <v>1935</v>
      </c>
    </row>
    <row r="1349" spans="1:7" x14ac:dyDescent="0.2">
      <c r="A1349" s="75">
        <v>2008</v>
      </c>
      <c r="B1349" s="75">
        <v>4</v>
      </c>
      <c r="C1349" s="94">
        <f t="shared" si="21"/>
        <v>39539</v>
      </c>
      <c r="D1349" s="76" t="s">
        <v>18</v>
      </c>
      <c r="E1349" s="79">
        <v>798</v>
      </c>
      <c r="F1349" s="79">
        <v>795</v>
      </c>
      <c r="G1349" s="79">
        <v>1593</v>
      </c>
    </row>
    <row r="1350" spans="1:7" x14ac:dyDescent="0.2">
      <c r="A1350" s="75">
        <v>2008</v>
      </c>
      <c r="B1350" s="75">
        <v>5</v>
      </c>
      <c r="C1350" s="94">
        <f t="shared" si="21"/>
        <v>39569</v>
      </c>
      <c r="D1350" s="76" t="s">
        <v>18</v>
      </c>
      <c r="E1350" s="79">
        <v>809</v>
      </c>
      <c r="F1350" s="79">
        <v>834</v>
      </c>
      <c r="G1350" s="79">
        <v>1643</v>
      </c>
    </row>
    <row r="1351" spans="1:7" x14ac:dyDescent="0.2">
      <c r="A1351" s="75">
        <v>2008</v>
      </c>
      <c r="B1351" s="75">
        <v>6</v>
      </c>
      <c r="C1351" s="94">
        <f t="shared" si="21"/>
        <v>39600</v>
      </c>
      <c r="D1351" s="76" t="s">
        <v>18</v>
      </c>
      <c r="E1351" s="79">
        <v>799</v>
      </c>
      <c r="F1351" s="79">
        <v>822</v>
      </c>
      <c r="G1351" s="79">
        <v>1621</v>
      </c>
    </row>
    <row r="1352" spans="1:7" x14ac:dyDescent="0.2">
      <c r="A1352" s="75">
        <v>2008</v>
      </c>
      <c r="B1352" s="75">
        <v>7</v>
      </c>
      <c r="C1352" s="94">
        <f t="shared" si="21"/>
        <v>39630</v>
      </c>
      <c r="D1352" s="76" t="s">
        <v>18</v>
      </c>
      <c r="E1352" s="79">
        <v>770</v>
      </c>
      <c r="F1352" s="79">
        <v>802</v>
      </c>
      <c r="G1352" s="79">
        <v>1572</v>
      </c>
    </row>
    <row r="1353" spans="1:7" x14ac:dyDescent="0.2">
      <c r="A1353" s="75">
        <v>2008</v>
      </c>
      <c r="B1353" s="75">
        <v>8</v>
      </c>
      <c r="C1353" s="94">
        <f t="shared" si="21"/>
        <v>39661</v>
      </c>
      <c r="D1353" s="76" t="s">
        <v>18</v>
      </c>
      <c r="E1353" s="79">
        <v>759</v>
      </c>
      <c r="F1353" s="79">
        <v>821</v>
      </c>
      <c r="G1353" s="79">
        <v>1580</v>
      </c>
    </row>
    <row r="1354" spans="1:7" x14ac:dyDescent="0.2">
      <c r="A1354" s="75">
        <v>2008</v>
      </c>
      <c r="B1354" s="75">
        <v>9</v>
      </c>
      <c r="C1354" s="94">
        <f t="shared" si="21"/>
        <v>39692</v>
      </c>
      <c r="D1354" s="76" t="s">
        <v>18</v>
      </c>
      <c r="E1354" s="79">
        <v>770</v>
      </c>
      <c r="F1354" s="79">
        <v>744</v>
      </c>
      <c r="G1354" s="79">
        <v>1514</v>
      </c>
    </row>
    <row r="1355" spans="1:7" x14ac:dyDescent="0.2">
      <c r="A1355" s="75">
        <v>2008</v>
      </c>
      <c r="B1355" s="75">
        <v>10</v>
      </c>
      <c r="C1355" s="94">
        <f t="shared" si="21"/>
        <v>39722</v>
      </c>
      <c r="D1355" s="76" t="s">
        <v>18</v>
      </c>
      <c r="E1355" s="79">
        <v>784</v>
      </c>
      <c r="F1355" s="79">
        <v>787</v>
      </c>
      <c r="G1355" s="79">
        <v>1571</v>
      </c>
    </row>
    <row r="1356" spans="1:7" x14ac:dyDescent="0.2">
      <c r="A1356" s="75">
        <v>2008</v>
      </c>
      <c r="B1356" s="75">
        <v>11</v>
      </c>
      <c r="C1356" s="94">
        <f t="shared" si="21"/>
        <v>39753</v>
      </c>
      <c r="D1356" s="76" t="s">
        <v>18</v>
      </c>
      <c r="E1356" s="79">
        <v>703</v>
      </c>
      <c r="F1356" s="79">
        <v>693</v>
      </c>
      <c r="G1356" s="79">
        <v>1396</v>
      </c>
    </row>
    <row r="1357" spans="1:7" x14ac:dyDescent="0.2">
      <c r="A1357" s="75">
        <v>2008</v>
      </c>
      <c r="B1357" s="75">
        <v>12</v>
      </c>
      <c r="C1357" s="94">
        <f t="shared" si="21"/>
        <v>39783</v>
      </c>
      <c r="D1357" s="76" t="s">
        <v>18</v>
      </c>
      <c r="E1357" s="79">
        <v>798</v>
      </c>
      <c r="F1357" s="79">
        <v>660</v>
      </c>
      <c r="G1357" s="79">
        <v>1458</v>
      </c>
    </row>
    <row r="1358" spans="1:7" x14ac:dyDescent="0.2">
      <c r="A1358" s="75">
        <v>2009</v>
      </c>
      <c r="B1358" s="75">
        <v>1</v>
      </c>
      <c r="C1358" s="94">
        <f t="shared" si="21"/>
        <v>39814</v>
      </c>
      <c r="D1358" s="76" t="s">
        <v>18</v>
      </c>
      <c r="E1358" s="79">
        <v>515</v>
      </c>
      <c r="F1358" s="79">
        <v>673</v>
      </c>
      <c r="G1358" s="79">
        <v>1188</v>
      </c>
    </row>
    <row r="1359" spans="1:7" x14ac:dyDescent="0.2">
      <c r="A1359" s="75">
        <v>2009</v>
      </c>
      <c r="B1359" s="75">
        <v>2</v>
      </c>
      <c r="C1359" s="94">
        <f t="shared" si="21"/>
        <v>39845</v>
      </c>
      <c r="D1359" s="76" t="s">
        <v>18</v>
      </c>
      <c r="E1359" s="79">
        <v>610</v>
      </c>
      <c r="F1359" s="79">
        <v>585</v>
      </c>
      <c r="G1359" s="79">
        <v>1195</v>
      </c>
    </row>
    <row r="1360" spans="1:7" x14ac:dyDescent="0.2">
      <c r="A1360" s="75">
        <v>2009</v>
      </c>
      <c r="B1360" s="75">
        <v>3</v>
      </c>
      <c r="C1360" s="94">
        <f t="shared" si="21"/>
        <v>39873</v>
      </c>
      <c r="D1360" s="76" t="s">
        <v>18</v>
      </c>
      <c r="E1360" s="79">
        <v>651</v>
      </c>
      <c r="F1360" s="79">
        <v>619</v>
      </c>
      <c r="G1360" s="79">
        <v>1270</v>
      </c>
    </row>
    <row r="1361" spans="1:7" x14ac:dyDescent="0.2">
      <c r="A1361" s="75">
        <v>2009</v>
      </c>
      <c r="B1361" s="75">
        <v>4</v>
      </c>
      <c r="C1361" s="94">
        <f t="shared" si="21"/>
        <v>39904</v>
      </c>
      <c r="D1361" s="76" t="s">
        <v>18</v>
      </c>
      <c r="E1361" s="79">
        <v>623</v>
      </c>
      <c r="F1361" s="79">
        <v>583</v>
      </c>
      <c r="G1361" s="79">
        <v>1206</v>
      </c>
    </row>
    <row r="1362" spans="1:7" x14ac:dyDescent="0.2">
      <c r="A1362" s="75">
        <v>2009</v>
      </c>
      <c r="B1362" s="75">
        <v>5</v>
      </c>
      <c r="C1362" s="94">
        <f t="shared" si="21"/>
        <v>39934</v>
      </c>
      <c r="D1362" s="76" t="s">
        <v>18</v>
      </c>
      <c r="E1362" s="79">
        <v>618</v>
      </c>
      <c r="F1362" s="79">
        <v>646</v>
      </c>
      <c r="G1362" s="79">
        <v>1264</v>
      </c>
    </row>
    <row r="1363" spans="1:7" x14ac:dyDescent="0.2">
      <c r="A1363" s="75">
        <v>2009</v>
      </c>
      <c r="B1363" s="75">
        <v>6</v>
      </c>
      <c r="C1363" s="94">
        <f t="shared" si="21"/>
        <v>39965</v>
      </c>
      <c r="D1363" s="76" t="s">
        <v>18</v>
      </c>
      <c r="E1363" s="79">
        <v>617</v>
      </c>
      <c r="F1363" s="79">
        <v>648</v>
      </c>
      <c r="G1363" s="79">
        <v>1265</v>
      </c>
    </row>
    <row r="1364" spans="1:7" x14ac:dyDescent="0.2">
      <c r="A1364" s="75">
        <v>2009</v>
      </c>
      <c r="B1364" s="75">
        <v>7</v>
      </c>
      <c r="C1364" s="94">
        <f t="shared" si="21"/>
        <v>39995</v>
      </c>
      <c r="D1364" s="76" t="s">
        <v>18</v>
      </c>
      <c r="E1364" s="79">
        <v>692</v>
      </c>
      <c r="F1364" s="79">
        <v>697</v>
      </c>
      <c r="G1364" s="79">
        <v>1389</v>
      </c>
    </row>
    <row r="1365" spans="1:7" x14ac:dyDescent="0.2">
      <c r="A1365" s="75">
        <v>2009</v>
      </c>
      <c r="B1365" s="75">
        <v>8</v>
      </c>
      <c r="C1365" s="94">
        <f t="shared" si="21"/>
        <v>40026</v>
      </c>
      <c r="D1365" s="76" t="s">
        <v>18</v>
      </c>
      <c r="E1365" s="79">
        <v>673</v>
      </c>
      <c r="F1365" s="79">
        <v>640</v>
      </c>
      <c r="G1365" s="79">
        <v>1313</v>
      </c>
    </row>
    <row r="1366" spans="1:7" x14ac:dyDescent="0.2">
      <c r="A1366" s="75">
        <v>2009</v>
      </c>
      <c r="B1366" s="75">
        <v>9</v>
      </c>
      <c r="C1366" s="94">
        <f t="shared" si="21"/>
        <v>40057</v>
      </c>
      <c r="D1366" s="76" t="s">
        <v>18</v>
      </c>
      <c r="E1366" s="79">
        <v>724</v>
      </c>
      <c r="F1366" s="79">
        <v>632</v>
      </c>
      <c r="G1366" s="79">
        <v>1356</v>
      </c>
    </row>
    <row r="1367" spans="1:7" x14ac:dyDescent="0.2">
      <c r="A1367" s="75">
        <v>2009</v>
      </c>
      <c r="B1367" s="75">
        <v>10</v>
      </c>
      <c r="C1367" s="94">
        <f t="shared" si="21"/>
        <v>40087</v>
      </c>
      <c r="D1367" s="76" t="s">
        <v>18</v>
      </c>
      <c r="E1367" s="79">
        <v>680</v>
      </c>
      <c r="F1367" s="79">
        <v>524</v>
      </c>
      <c r="G1367" s="79">
        <v>1204</v>
      </c>
    </row>
    <row r="1368" spans="1:7" x14ac:dyDescent="0.2">
      <c r="A1368" s="75">
        <v>2009</v>
      </c>
      <c r="B1368" s="75">
        <v>11</v>
      </c>
      <c r="C1368" s="94">
        <f t="shared" si="21"/>
        <v>40118</v>
      </c>
      <c r="D1368" s="76" t="s">
        <v>18</v>
      </c>
      <c r="E1368" s="79">
        <v>661</v>
      </c>
      <c r="F1368" s="79">
        <v>542</v>
      </c>
      <c r="G1368" s="79">
        <v>1203</v>
      </c>
    </row>
    <row r="1369" spans="1:7" x14ac:dyDescent="0.2">
      <c r="A1369" s="75">
        <v>2009</v>
      </c>
      <c r="B1369" s="75">
        <v>12</v>
      </c>
      <c r="C1369" s="94">
        <f t="shared" si="21"/>
        <v>40148</v>
      </c>
      <c r="D1369" s="76" t="s">
        <v>18</v>
      </c>
      <c r="E1369" s="79">
        <v>670</v>
      </c>
      <c r="F1369" s="79">
        <v>493</v>
      </c>
      <c r="G1369" s="79">
        <v>1163</v>
      </c>
    </row>
    <row r="1370" spans="1:7" x14ac:dyDescent="0.2">
      <c r="A1370" s="75">
        <v>2010</v>
      </c>
      <c r="B1370" s="75">
        <v>1</v>
      </c>
      <c r="C1370" s="94">
        <f t="shared" si="21"/>
        <v>40179</v>
      </c>
      <c r="D1370" s="76" t="s">
        <v>18</v>
      </c>
      <c r="E1370" s="79">
        <v>500</v>
      </c>
      <c r="F1370" s="79">
        <v>529</v>
      </c>
      <c r="G1370" s="79">
        <v>1029</v>
      </c>
    </row>
    <row r="1371" spans="1:7" x14ac:dyDescent="0.2">
      <c r="A1371" s="75">
        <v>2010</v>
      </c>
      <c r="B1371" s="75">
        <v>2</v>
      </c>
      <c r="C1371" s="94">
        <f t="shared" si="21"/>
        <v>40210</v>
      </c>
      <c r="D1371" s="76" t="s">
        <v>18</v>
      </c>
      <c r="E1371" s="79">
        <v>600</v>
      </c>
      <c r="F1371" s="79">
        <v>614</v>
      </c>
      <c r="G1371" s="79">
        <v>1214</v>
      </c>
    </row>
    <row r="1372" spans="1:7" x14ac:dyDescent="0.2">
      <c r="A1372" s="75">
        <v>2010</v>
      </c>
      <c r="B1372" s="75">
        <v>3</v>
      </c>
      <c r="C1372" s="94">
        <f t="shared" si="21"/>
        <v>40238</v>
      </c>
      <c r="D1372" s="76" t="s">
        <v>18</v>
      </c>
      <c r="E1372" s="79">
        <v>610</v>
      </c>
      <c r="F1372" s="79">
        <v>576</v>
      </c>
      <c r="G1372" s="79">
        <v>1186</v>
      </c>
    </row>
    <row r="1373" spans="1:7" x14ac:dyDescent="0.2">
      <c r="A1373" s="75">
        <v>2010</v>
      </c>
      <c r="B1373" s="75">
        <v>4</v>
      </c>
      <c r="C1373" s="94">
        <f t="shared" si="21"/>
        <v>40269</v>
      </c>
      <c r="D1373" s="76" t="s">
        <v>18</v>
      </c>
      <c r="E1373" s="79">
        <v>618</v>
      </c>
      <c r="F1373" s="79">
        <v>565</v>
      </c>
      <c r="G1373" s="79">
        <v>1183</v>
      </c>
    </row>
    <row r="1374" spans="1:7" x14ac:dyDescent="0.2">
      <c r="A1374" s="75">
        <v>2010</v>
      </c>
      <c r="B1374" s="75">
        <v>5</v>
      </c>
      <c r="C1374" s="94">
        <f t="shared" si="21"/>
        <v>40299</v>
      </c>
      <c r="D1374" s="76" t="s">
        <v>18</v>
      </c>
      <c r="E1374" s="79">
        <v>595</v>
      </c>
      <c r="F1374" s="79">
        <v>625</v>
      </c>
      <c r="G1374" s="79">
        <v>1220</v>
      </c>
    </row>
    <row r="1375" spans="1:7" x14ac:dyDescent="0.2">
      <c r="A1375" s="75">
        <v>2010</v>
      </c>
      <c r="B1375" s="75">
        <v>6</v>
      </c>
      <c r="C1375" s="94">
        <f t="shared" si="21"/>
        <v>40330</v>
      </c>
      <c r="D1375" s="76" t="s">
        <v>18</v>
      </c>
      <c r="E1375" s="79">
        <v>644</v>
      </c>
      <c r="F1375" s="79">
        <v>668</v>
      </c>
      <c r="G1375" s="79">
        <v>1312</v>
      </c>
    </row>
    <row r="1376" spans="1:7" x14ac:dyDescent="0.2">
      <c r="A1376" s="75">
        <v>2010</v>
      </c>
      <c r="B1376" s="75">
        <v>7</v>
      </c>
      <c r="C1376" s="94">
        <f t="shared" si="21"/>
        <v>40360</v>
      </c>
      <c r="D1376" s="76" t="s">
        <v>18</v>
      </c>
      <c r="E1376" s="79">
        <v>601</v>
      </c>
      <c r="F1376" s="79">
        <v>595</v>
      </c>
      <c r="G1376" s="79">
        <v>1196</v>
      </c>
    </row>
    <row r="1377" spans="1:7" x14ac:dyDescent="0.2">
      <c r="A1377" s="75">
        <v>2010</v>
      </c>
      <c r="B1377" s="75">
        <v>8</v>
      </c>
      <c r="C1377" s="94">
        <f t="shared" si="21"/>
        <v>40391</v>
      </c>
      <c r="D1377" s="76" t="s">
        <v>18</v>
      </c>
      <c r="E1377" s="79">
        <v>616</v>
      </c>
      <c r="F1377" s="79">
        <v>710</v>
      </c>
      <c r="G1377" s="79">
        <v>1326</v>
      </c>
    </row>
    <row r="1378" spans="1:7" x14ac:dyDescent="0.2">
      <c r="A1378" s="75">
        <v>2010</v>
      </c>
      <c r="B1378" s="75">
        <v>9</v>
      </c>
      <c r="C1378" s="94">
        <f t="shared" si="21"/>
        <v>40422</v>
      </c>
      <c r="D1378" s="76" t="s">
        <v>18</v>
      </c>
      <c r="E1378" s="79">
        <v>652</v>
      </c>
      <c r="F1378" s="79">
        <v>659</v>
      </c>
      <c r="G1378" s="79">
        <v>1311</v>
      </c>
    </row>
    <row r="1379" spans="1:7" x14ac:dyDescent="0.2">
      <c r="A1379" s="75">
        <v>2010</v>
      </c>
      <c r="B1379" s="75">
        <v>10</v>
      </c>
      <c r="C1379" s="94">
        <f t="shared" si="21"/>
        <v>40452</v>
      </c>
      <c r="D1379" s="76" t="s">
        <v>18</v>
      </c>
      <c r="E1379" s="79">
        <v>665</v>
      </c>
      <c r="F1379" s="79">
        <v>661</v>
      </c>
      <c r="G1379" s="79">
        <v>1326</v>
      </c>
    </row>
    <row r="1380" spans="1:7" x14ac:dyDescent="0.2">
      <c r="A1380" s="75">
        <v>2010</v>
      </c>
      <c r="B1380" s="75">
        <v>11</v>
      </c>
      <c r="C1380" s="94">
        <f t="shared" si="21"/>
        <v>40483</v>
      </c>
      <c r="D1380" s="76" t="s">
        <v>18</v>
      </c>
      <c r="E1380" s="79">
        <v>661</v>
      </c>
      <c r="F1380" s="79">
        <v>685</v>
      </c>
      <c r="G1380" s="79">
        <v>1346</v>
      </c>
    </row>
    <row r="1381" spans="1:7" x14ac:dyDescent="0.2">
      <c r="A1381" s="75">
        <v>2010</v>
      </c>
      <c r="B1381" s="75">
        <v>12</v>
      </c>
      <c r="C1381" s="94">
        <f t="shared" si="21"/>
        <v>40513</v>
      </c>
      <c r="D1381" s="76" t="s">
        <v>18</v>
      </c>
      <c r="E1381" s="79">
        <v>721</v>
      </c>
      <c r="F1381" s="79">
        <v>583</v>
      </c>
      <c r="G1381" s="79">
        <v>1304</v>
      </c>
    </row>
    <row r="1382" spans="1:7" x14ac:dyDescent="0.2">
      <c r="A1382" s="75">
        <v>2011</v>
      </c>
      <c r="B1382" s="75">
        <v>1</v>
      </c>
      <c r="C1382" s="94">
        <f t="shared" si="21"/>
        <v>40544</v>
      </c>
      <c r="D1382" s="76" t="s">
        <v>18</v>
      </c>
      <c r="E1382" s="79">
        <v>498</v>
      </c>
      <c r="F1382" s="79">
        <v>687</v>
      </c>
      <c r="G1382" s="79">
        <v>1185</v>
      </c>
    </row>
    <row r="1383" spans="1:7" x14ac:dyDescent="0.2">
      <c r="A1383" s="75">
        <v>2011</v>
      </c>
      <c r="B1383" s="75">
        <v>2</v>
      </c>
      <c r="C1383" s="94">
        <f t="shared" si="21"/>
        <v>40575</v>
      </c>
      <c r="D1383" s="76" t="s">
        <v>18</v>
      </c>
      <c r="E1383" s="79">
        <v>592</v>
      </c>
      <c r="F1383" s="79">
        <v>556</v>
      </c>
      <c r="G1383" s="79">
        <v>1148</v>
      </c>
    </row>
    <row r="1384" spans="1:7" x14ac:dyDescent="0.2">
      <c r="A1384" s="75">
        <v>2011</v>
      </c>
      <c r="B1384" s="75">
        <v>3</v>
      </c>
      <c r="C1384" s="94">
        <f t="shared" si="21"/>
        <v>40603</v>
      </c>
      <c r="D1384" s="76" t="s">
        <v>18</v>
      </c>
      <c r="E1384" s="79">
        <v>686</v>
      </c>
      <c r="F1384" s="79">
        <v>641</v>
      </c>
      <c r="G1384" s="79">
        <v>1327</v>
      </c>
    </row>
    <row r="1385" spans="1:7" x14ac:dyDescent="0.2">
      <c r="A1385" s="75">
        <v>2011</v>
      </c>
      <c r="B1385" s="75">
        <v>4</v>
      </c>
      <c r="C1385" s="94">
        <f t="shared" si="21"/>
        <v>40634</v>
      </c>
      <c r="D1385" s="76" t="s">
        <v>18</v>
      </c>
      <c r="E1385" s="79">
        <v>602</v>
      </c>
      <c r="F1385" s="79">
        <v>623</v>
      </c>
      <c r="G1385" s="79">
        <v>1225</v>
      </c>
    </row>
    <row r="1386" spans="1:7" x14ac:dyDescent="0.2">
      <c r="A1386" s="75">
        <v>2011</v>
      </c>
      <c r="B1386" s="75">
        <v>5</v>
      </c>
      <c r="C1386" s="94">
        <f t="shared" si="21"/>
        <v>40664</v>
      </c>
      <c r="D1386" s="76" t="s">
        <v>18</v>
      </c>
      <c r="E1386" s="79">
        <v>600</v>
      </c>
      <c r="F1386" s="79">
        <v>666</v>
      </c>
      <c r="G1386" s="79">
        <v>1266</v>
      </c>
    </row>
    <row r="1387" spans="1:7" x14ac:dyDescent="0.2">
      <c r="A1387" s="75">
        <v>2011</v>
      </c>
      <c r="B1387" s="75">
        <v>6</v>
      </c>
      <c r="C1387" s="94">
        <f t="shared" si="21"/>
        <v>40695</v>
      </c>
      <c r="D1387" s="76" t="s">
        <v>18</v>
      </c>
      <c r="E1387" s="79">
        <v>648</v>
      </c>
      <c r="F1387" s="79">
        <v>643</v>
      </c>
      <c r="G1387" s="79">
        <v>1291</v>
      </c>
    </row>
    <row r="1388" spans="1:7" x14ac:dyDescent="0.2">
      <c r="A1388" s="75">
        <v>2011</v>
      </c>
      <c r="B1388" s="75">
        <v>7</v>
      </c>
      <c r="C1388" s="94">
        <f t="shared" si="21"/>
        <v>40725</v>
      </c>
      <c r="D1388" s="76" t="s">
        <v>18</v>
      </c>
      <c r="E1388" s="79">
        <v>601</v>
      </c>
      <c r="F1388" s="79">
        <v>595</v>
      </c>
      <c r="G1388" s="79">
        <v>1196</v>
      </c>
    </row>
    <row r="1389" spans="1:7" x14ac:dyDescent="0.2">
      <c r="A1389" s="75">
        <v>2011</v>
      </c>
      <c r="B1389" s="75">
        <v>8</v>
      </c>
      <c r="C1389" s="94">
        <f t="shared" si="21"/>
        <v>40756</v>
      </c>
      <c r="D1389" s="76" t="s">
        <v>18</v>
      </c>
      <c r="E1389" s="79">
        <v>636</v>
      </c>
      <c r="F1389" s="79">
        <v>710</v>
      </c>
      <c r="G1389" s="79">
        <v>1346</v>
      </c>
    </row>
    <row r="1390" spans="1:7" x14ac:dyDescent="0.2">
      <c r="A1390" s="75">
        <v>2011</v>
      </c>
      <c r="B1390" s="75">
        <v>9</v>
      </c>
      <c r="C1390" s="94">
        <f t="shared" si="21"/>
        <v>40787</v>
      </c>
      <c r="D1390" s="76" t="s">
        <v>18</v>
      </c>
      <c r="E1390" s="79">
        <v>641</v>
      </c>
      <c r="F1390" s="79">
        <v>637</v>
      </c>
      <c r="G1390" s="79">
        <v>1278</v>
      </c>
    </row>
    <row r="1391" spans="1:7" x14ac:dyDescent="0.2">
      <c r="A1391" s="75">
        <v>2011</v>
      </c>
      <c r="B1391" s="75">
        <v>10</v>
      </c>
      <c r="C1391" s="94">
        <f t="shared" si="21"/>
        <v>40817</v>
      </c>
      <c r="D1391" s="76" t="s">
        <v>18</v>
      </c>
      <c r="E1391" s="79">
        <v>650</v>
      </c>
      <c r="F1391" s="79">
        <v>641</v>
      </c>
      <c r="G1391" s="79">
        <v>1291</v>
      </c>
    </row>
    <row r="1392" spans="1:7" x14ac:dyDescent="0.2">
      <c r="A1392" s="75">
        <v>2011</v>
      </c>
      <c r="B1392" s="75">
        <v>11</v>
      </c>
      <c r="C1392" s="94">
        <f t="shared" si="21"/>
        <v>40848</v>
      </c>
      <c r="D1392" s="76" t="s">
        <v>18</v>
      </c>
      <c r="E1392" s="79">
        <v>667</v>
      </c>
      <c r="F1392" s="79">
        <v>652</v>
      </c>
      <c r="G1392" s="79">
        <v>1319</v>
      </c>
    </row>
    <row r="1393" spans="1:7" x14ac:dyDescent="0.2">
      <c r="A1393" s="75">
        <v>2011</v>
      </c>
      <c r="B1393" s="75">
        <v>12</v>
      </c>
      <c r="C1393" s="94">
        <f t="shared" si="21"/>
        <v>40878</v>
      </c>
      <c r="D1393" s="76" t="s">
        <v>18</v>
      </c>
      <c r="E1393" s="79">
        <v>662</v>
      </c>
      <c r="F1393" s="79">
        <v>522</v>
      </c>
      <c r="G1393" s="79">
        <v>1184</v>
      </c>
    </row>
    <row r="1394" spans="1:7" x14ac:dyDescent="0.2">
      <c r="A1394" s="75">
        <v>2012</v>
      </c>
      <c r="B1394" s="75">
        <v>1</v>
      </c>
      <c r="C1394" s="94">
        <f t="shared" si="21"/>
        <v>40909</v>
      </c>
      <c r="D1394" s="76" t="s">
        <v>18</v>
      </c>
      <c r="E1394" s="79">
        <v>501</v>
      </c>
      <c r="F1394" s="79">
        <v>653</v>
      </c>
      <c r="G1394" s="79">
        <v>1154</v>
      </c>
    </row>
    <row r="1395" spans="1:7" x14ac:dyDescent="0.2">
      <c r="A1395" s="75">
        <v>2012</v>
      </c>
      <c r="B1395" s="75">
        <v>2</v>
      </c>
      <c r="C1395" s="94">
        <f t="shared" si="21"/>
        <v>40940</v>
      </c>
      <c r="D1395" s="76" t="s">
        <v>18</v>
      </c>
      <c r="E1395" s="79">
        <v>561</v>
      </c>
      <c r="F1395" s="79">
        <v>572</v>
      </c>
      <c r="G1395" s="79">
        <v>1133</v>
      </c>
    </row>
    <row r="1396" spans="1:7" x14ac:dyDescent="0.2">
      <c r="A1396" s="75">
        <v>2012</v>
      </c>
      <c r="B1396" s="75">
        <v>3</v>
      </c>
      <c r="C1396" s="94">
        <f t="shared" si="21"/>
        <v>40969</v>
      </c>
      <c r="D1396" s="76" t="s">
        <v>18</v>
      </c>
      <c r="E1396" s="79">
        <v>538</v>
      </c>
      <c r="F1396" s="79">
        <v>563</v>
      </c>
      <c r="G1396" s="79">
        <v>1101</v>
      </c>
    </row>
    <row r="1397" spans="1:7" x14ac:dyDescent="0.2">
      <c r="A1397" s="75">
        <v>2012</v>
      </c>
      <c r="B1397" s="75">
        <v>4</v>
      </c>
      <c r="C1397" s="94">
        <f t="shared" si="21"/>
        <v>41000</v>
      </c>
      <c r="D1397" s="76" t="s">
        <v>18</v>
      </c>
      <c r="E1397" s="79">
        <v>485</v>
      </c>
      <c r="F1397" s="79">
        <v>511</v>
      </c>
      <c r="G1397" s="79">
        <v>996</v>
      </c>
    </row>
    <row r="1398" spans="1:7" x14ac:dyDescent="0.2">
      <c r="A1398" s="75">
        <v>2012</v>
      </c>
      <c r="B1398" s="75">
        <v>5</v>
      </c>
      <c r="C1398" s="94">
        <f t="shared" si="21"/>
        <v>41030</v>
      </c>
      <c r="D1398" s="76" t="s">
        <v>18</v>
      </c>
      <c r="E1398" s="79">
        <v>524</v>
      </c>
      <c r="F1398" s="79">
        <v>544</v>
      </c>
      <c r="G1398" s="79">
        <v>1068</v>
      </c>
    </row>
    <row r="1399" spans="1:7" x14ac:dyDescent="0.2">
      <c r="A1399" s="75">
        <v>2012</v>
      </c>
      <c r="B1399" s="75">
        <v>6</v>
      </c>
      <c r="C1399" s="94">
        <f t="shared" si="21"/>
        <v>41061</v>
      </c>
      <c r="D1399" s="76" t="s">
        <v>18</v>
      </c>
      <c r="E1399" s="79">
        <v>492</v>
      </c>
      <c r="F1399" s="79">
        <v>508</v>
      </c>
      <c r="G1399" s="79">
        <v>1000</v>
      </c>
    </row>
    <row r="1400" spans="1:7" x14ac:dyDescent="0.2">
      <c r="A1400" s="75">
        <v>2012</v>
      </c>
      <c r="B1400" s="75">
        <v>7</v>
      </c>
      <c r="C1400" s="94">
        <f t="shared" si="21"/>
        <v>41091</v>
      </c>
      <c r="D1400" s="76" t="s">
        <v>18</v>
      </c>
      <c r="E1400" s="79">
        <v>586</v>
      </c>
      <c r="F1400" s="79">
        <v>629</v>
      </c>
      <c r="G1400" s="79">
        <v>1215</v>
      </c>
    </row>
    <row r="1401" spans="1:7" x14ac:dyDescent="0.2">
      <c r="A1401" s="75">
        <v>2012</v>
      </c>
      <c r="B1401" s="75">
        <v>8</v>
      </c>
      <c r="C1401" s="94">
        <f t="shared" si="21"/>
        <v>41122</v>
      </c>
      <c r="D1401" s="76" t="s">
        <v>18</v>
      </c>
      <c r="E1401" s="79">
        <v>546</v>
      </c>
      <c r="F1401" s="79">
        <v>567</v>
      </c>
      <c r="G1401" s="79">
        <v>1113</v>
      </c>
    </row>
    <row r="1402" spans="1:7" x14ac:dyDescent="0.2">
      <c r="A1402" s="75">
        <v>2012</v>
      </c>
      <c r="B1402" s="75">
        <v>9</v>
      </c>
      <c r="C1402" s="94">
        <f t="shared" si="21"/>
        <v>41153</v>
      </c>
      <c r="D1402" s="76" t="s">
        <v>18</v>
      </c>
      <c r="E1402" s="79">
        <v>514</v>
      </c>
      <c r="F1402" s="79">
        <v>580</v>
      </c>
      <c r="G1402" s="79">
        <v>1094</v>
      </c>
    </row>
    <row r="1403" spans="1:7" x14ac:dyDescent="0.2">
      <c r="A1403" s="75">
        <v>2012</v>
      </c>
      <c r="B1403" s="75">
        <v>10</v>
      </c>
      <c r="C1403" s="94">
        <f t="shared" si="21"/>
        <v>41183</v>
      </c>
      <c r="D1403" s="76" t="s">
        <v>18</v>
      </c>
      <c r="E1403" s="79">
        <v>611</v>
      </c>
      <c r="F1403" s="79">
        <v>674</v>
      </c>
      <c r="G1403" s="79">
        <v>1285</v>
      </c>
    </row>
    <row r="1404" spans="1:7" x14ac:dyDescent="0.2">
      <c r="A1404" s="75">
        <v>2012</v>
      </c>
      <c r="B1404" s="75">
        <v>11</v>
      </c>
      <c r="C1404" s="94">
        <f t="shared" si="21"/>
        <v>41214</v>
      </c>
      <c r="D1404" s="76" t="s">
        <v>18</v>
      </c>
      <c r="E1404" s="79">
        <v>715</v>
      </c>
      <c r="F1404" s="79">
        <v>700</v>
      </c>
      <c r="G1404" s="79">
        <v>1415</v>
      </c>
    </row>
    <row r="1405" spans="1:7" x14ac:dyDescent="0.2">
      <c r="A1405" s="75">
        <v>2012</v>
      </c>
      <c r="B1405" s="75">
        <v>12</v>
      </c>
      <c r="C1405" s="94">
        <f t="shared" si="21"/>
        <v>41244</v>
      </c>
      <c r="D1405" s="76" t="s">
        <v>18</v>
      </c>
      <c r="E1405" s="79">
        <v>992</v>
      </c>
      <c r="F1405" s="79">
        <v>865</v>
      </c>
      <c r="G1405" s="79">
        <v>1857</v>
      </c>
    </row>
    <row r="1406" spans="1:7" x14ac:dyDescent="0.2">
      <c r="A1406" s="75">
        <v>2013</v>
      </c>
      <c r="B1406" s="75">
        <v>1</v>
      </c>
      <c r="C1406" s="94">
        <f t="shared" si="21"/>
        <v>41275</v>
      </c>
      <c r="D1406" s="76" t="s">
        <v>18</v>
      </c>
      <c r="E1406" s="79">
        <v>729</v>
      </c>
      <c r="F1406" s="79">
        <v>819</v>
      </c>
      <c r="G1406" s="79">
        <v>1548</v>
      </c>
    </row>
    <row r="1407" spans="1:7" x14ac:dyDescent="0.2">
      <c r="A1407" s="75">
        <v>2013</v>
      </c>
      <c r="B1407" s="75">
        <v>2</v>
      </c>
      <c r="C1407" s="94">
        <f t="shared" si="21"/>
        <v>41306</v>
      </c>
      <c r="D1407" s="76" t="s">
        <v>18</v>
      </c>
      <c r="E1407" s="79">
        <v>841</v>
      </c>
      <c r="F1407" s="79">
        <v>770</v>
      </c>
      <c r="G1407" s="79">
        <v>1611</v>
      </c>
    </row>
    <row r="1408" spans="1:7" x14ac:dyDescent="0.2">
      <c r="A1408" s="75">
        <v>2013</v>
      </c>
      <c r="B1408" s="75">
        <v>3</v>
      </c>
      <c r="C1408" s="94">
        <f t="shared" si="21"/>
        <v>41334</v>
      </c>
      <c r="D1408" s="76" t="s">
        <v>18</v>
      </c>
      <c r="E1408" s="79">
        <v>1001</v>
      </c>
      <c r="F1408" s="79">
        <v>934</v>
      </c>
      <c r="G1408" s="79">
        <v>1935</v>
      </c>
    </row>
    <row r="1409" spans="1:7" x14ac:dyDescent="0.2">
      <c r="A1409" s="75">
        <v>2013</v>
      </c>
      <c r="B1409" s="75">
        <v>4</v>
      </c>
      <c r="C1409" s="94">
        <f t="shared" si="21"/>
        <v>41365</v>
      </c>
      <c r="D1409" s="76" t="s">
        <v>18</v>
      </c>
      <c r="E1409" s="79">
        <v>962</v>
      </c>
      <c r="F1409" s="79">
        <v>890</v>
      </c>
      <c r="G1409" s="79">
        <v>1852</v>
      </c>
    </row>
    <row r="1410" spans="1:7" x14ac:dyDescent="0.2">
      <c r="A1410" s="75">
        <v>2013</v>
      </c>
      <c r="B1410" s="75">
        <v>5</v>
      </c>
      <c r="C1410" s="94">
        <f t="shared" si="21"/>
        <v>41395</v>
      </c>
      <c r="D1410" s="76" t="s">
        <v>18</v>
      </c>
      <c r="E1410" s="79">
        <v>953</v>
      </c>
      <c r="F1410" s="79">
        <v>964</v>
      </c>
      <c r="G1410" s="79">
        <v>1917</v>
      </c>
    </row>
    <row r="1411" spans="1:7" x14ac:dyDescent="0.2">
      <c r="A1411" s="75">
        <v>2013</v>
      </c>
      <c r="B1411" s="75">
        <v>6</v>
      </c>
      <c r="C1411" s="94">
        <f t="shared" ref="C1411:C1474" si="22">DATE(A1411,B1411,1)</f>
        <v>41426</v>
      </c>
      <c r="D1411" s="76" t="s">
        <v>18</v>
      </c>
      <c r="E1411" s="79">
        <v>1089</v>
      </c>
      <c r="F1411" s="79">
        <v>1021</v>
      </c>
      <c r="G1411" s="79">
        <v>2110</v>
      </c>
    </row>
    <row r="1412" spans="1:7" x14ac:dyDescent="0.2">
      <c r="A1412" s="75">
        <v>2013</v>
      </c>
      <c r="B1412" s="75">
        <v>7</v>
      </c>
      <c r="C1412" s="94">
        <f t="shared" si="22"/>
        <v>41456</v>
      </c>
      <c r="D1412" s="76" t="s">
        <v>18</v>
      </c>
      <c r="E1412" s="79">
        <v>1078</v>
      </c>
      <c r="F1412" s="79">
        <v>1009</v>
      </c>
      <c r="G1412" s="79">
        <v>2087</v>
      </c>
    </row>
    <row r="1413" spans="1:7" x14ac:dyDescent="0.2">
      <c r="A1413" s="75">
        <v>2013</v>
      </c>
      <c r="B1413" s="75">
        <v>8</v>
      </c>
      <c r="C1413" s="94">
        <f t="shared" si="22"/>
        <v>41487</v>
      </c>
      <c r="D1413" s="76" t="s">
        <v>18</v>
      </c>
      <c r="E1413" s="79">
        <v>1170</v>
      </c>
      <c r="F1413" s="79">
        <v>1107</v>
      </c>
      <c r="G1413" s="79">
        <v>2277</v>
      </c>
    </row>
    <row r="1414" spans="1:7" x14ac:dyDescent="0.2">
      <c r="A1414" s="75">
        <v>2013</v>
      </c>
      <c r="B1414" s="75">
        <v>9</v>
      </c>
      <c r="C1414" s="94">
        <f t="shared" si="22"/>
        <v>41518</v>
      </c>
      <c r="D1414" s="76" t="s">
        <v>18</v>
      </c>
      <c r="E1414" s="79">
        <v>1168</v>
      </c>
      <c r="F1414" s="79">
        <v>1142</v>
      </c>
      <c r="G1414" s="79">
        <v>2310</v>
      </c>
    </row>
    <row r="1415" spans="1:7" x14ac:dyDescent="0.2">
      <c r="A1415" s="75">
        <v>2013</v>
      </c>
      <c r="B1415" s="75">
        <v>10</v>
      </c>
      <c r="C1415" s="94">
        <f t="shared" si="22"/>
        <v>41548</v>
      </c>
      <c r="D1415" s="76" t="s">
        <v>18</v>
      </c>
      <c r="E1415" s="79">
        <v>1175</v>
      </c>
      <c r="F1415" s="79">
        <v>1047</v>
      </c>
      <c r="G1415" s="79">
        <v>2222</v>
      </c>
    </row>
    <row r="1416" spans="1:7" x14ac:dyDescent="0.2">
      <c r="A1416" s="75">
        <v>2013</v>
      </c>
      <c r="B1416" s="75">
        <v>11</v>
      </c>
      <c r="C1416" s="94">
        <f t="shared" si="22"/>
        <v>41579</v>
      </c>
      <c r="D1416" s="76" t="s">
        <v>18</v>
      </c>
      <c r="E1416" s="79">
        <v>1031</v>
      </c>
      <c r="F1416" s="79">
        <v>972</v>
      </c>
      <c r="G1416" s="79">
        <v>2003</v>
      </c>
    </row>
    <row r="1417" spans="1:7" x14ac:dyDescent="0.2">
      <c r="A1417" s="75">
        <v>2013</v>
      </c>
      <c r="B1417" s="75">
        <v>12</v>
      </c>
      <c r="C1417" s="94">
        <f t="shared" si="22"/>
        <v>41609</v>
      </c>
      <c r="D1417" s="76" t="s">
        <v>18</v>
      </c>
      <c r="E1417" s="79">
        <v>1205</v>
      </c>
      <c r="F1417" s="79">
        <v>1003</v>
      </c>
      <c r="G1417" s="79">
        <v>2208</v>
      </c>
    </row>
    <row r="1418" spans="1:7" x14ac:dyDescent="0.2">
      <c r="A1418" s="75">
        <v>2014</v>
      </c>
      <c r="B1418" s="75">
        <v>1</v>
      </c>
      <c r="C1418" s="94">
        <f t="shared" si="22"/>
        <v>41640</v>
      </c>
      <c r="D1418" s="76" t="s">
        <v>18</v>
      </c>
      <c r="E1418" s="79">
        <v>828</v>
      </c>
      <c r="F1418" s="79">
        <v>1016</v>
      </c>
      <c r="G1418" s="79">
        <v>1844</v>
      </c>
    </row>
    <row r="1419" spans="1:7" x14ac:dyDescent="0.2">
      <c r="A1419" s="75">
        <v>2014</v>
      </c>
      <c r="B1419" s="75">
        <v>2</v>
      </c>
      <c r="C1419" s="94">
        <f t="shared" si="22"/>
        <v>41671</v>
      </c>
      <c r="D1419" s="76" t="s">
        <v>18</v>
      </c>
      <c r="E1419" s="79">
        <v>834</v>
      </c>
      <c r="F1419" s="79">
        <v>766</v>
      </c>
      <c r="G1419" s="79">
        <v>1600</v>
      </c>
    </row>
    <row r="1420" spans="1:7" x14ac:dyDescent="0.2">
      <c r="A1420" s="75">
        <v>2014</v>
      </c>
      <c r="B1420" s="75">
        <v>3</v>
      </c>
      <c r="C1420" s="94">
        <f t="shared" si="22"/>
        <v>41699</v>
      </c>
      <c r="D1420" s="76" t="s">
        <v>18</v>
      </c>
      <c r="E1420" s="79">
        <v>979</v>
      </c>
      <c r="F1420" s="79">
        <v>999</v>
      </c>
      <c r="G1420" s="79">
        <v>1978</v>
      </c>
    </row>
    <row r="1421" spans="1:7" x14ac:dyDescent="0.2">
      <c r="A1421" s="75">
        <v>2014</v>
      </c>
      <c r="B1421" s="75">
        <v>4</v>
      </c>
      <c r="C1421" s="94">
        <f t="shared" si="22"/>
        <v>41730</v>
      </c>
      <c r="D1421" s="76" t="s">
        <v>18</v>
      </c>
      <c r="E1421" s="79">
        <v>921</v>
      </c>
      <c r="F1421" s="79">
        <v>903</v>
      </c>
      <c r="G1421" s="79">
        <v>1824</v>
      </c>
    </row>
    <row r="1422" spans="1:7" x14ac:dyDescent="0.2">
      <c r="A1422" s="75">
        <v>2014</v>
      </c>
      <c r="B1422" s="75">
        <v>5</v>
      </c>
      <c r="C1422" s="94">
        <f t="shared" si="22"/>
        <v>41760</v>
      </c>
      <c r="D1422" s="76" t="s">
        <v>18</v>
      </c>
      <c r="E1422" s="79">
        <v>1049</v>
      </c>
      <c r="F1422" s="79">
        <v>1049</v>
      </c>
      <c r="G1422" s="79">
        <v>2098</v>
      </c>
    </row>
    <row r="1423" spans="1:7" x14ac:dyDescent="0.2">
      <c r="A1423" s="75">
        <v>2014</v>
      </c>
      <c r="B1423" s="75">
        <v>6</v>
      </c>
      <c r="C1423" s="94">
        <f t="shared" si="22"/>
        <v>41791</v>
      </c>
      <c r="D1423" s="76" t="s">
        <v>18</v>
      </c>
      <c r="E1423" s="79">
        <v>1089</v>
      </c>
      <c r="F1423" s="79">
        <v>1068</v>
      </c>
      <c r="G1423" s="79">
        <v>2157</v>
      </c>
    </row>
    <row r="1424" spans="1:7" x14ac:dyDescent="0.2">
      <c r="A1424" s="75">
        <v>2014</v>
      </c>
      <c r="B1424" s="75">
        <v>7</v>
      </c>
      <c r="C1424" s="94">
        <f t="shared" si="22"/>
        <v>41821</v>
      </c>
      <c r="D1424" s="76" t="s">
        <v>18</v>
      </c>
      <c r="E1424" s="79">
        <v>1110</v>
      </c>
      <c r="F1424" s="79">
        <v>1229</v>
      </c>
      <c r="G1424" s="79">
        <v>2339</v>
      </c>
    </row>
    <row r="1425" spans="1:7" x14ac:dyDescent="0.2">
      <c r="A1425" s="75">
        <v>2014</v>
      </c>
      <c r="B1425" s="75">
        <v>8</v>
      </c>
      <c r="C1425" s="94">
        <f t="shared" si="22"/>
        <v>41852</v>
      </c>
      <c r="D1425" s="76" t="s">
        <v>18</v>
      </c>
      <c r="E1425" s="79">
        <v>1133</v>
      </c>
      <c r="F1425" s="79">
        <v>1163</v>
      </c>
      <c r="G1425" s="79">
        <v>2296</v>
      </c>
    </row>
    <row r="1426" spans="1:7" x14ac:dyDescent="0.2">
      <c r="A1426" s="75">
        <v>2014</v>
      </c>
      <c r="B1426" s="75">
        <v>9</v>
      </c>
      <c r="C1426" s="94">
        <f t="shared" si="22"/>
        <v>41883</v>
      </c>
      <c r="D1426" s="76" t="s">
        <v>18</v>
      </c>
      <c r="E1426" s="79">
        <v>1063</v>
      </c>
      <c r="F1426" s="79">
        <v>1069</v>
      </c>
      <c r="G1426" s="79">
        <v>2132</v>
      </c>
    </row>
    <row r="1427" spans="1:7" x14ac:dyDescent="0.2">
      <c r="A1427" s="75">
        <v>2014</v>
      </c>
      <c r="B1427" s="75">
        <v>10</v>
      </c>
      <c r="C1427" s="94">
        <f t="shared" si="22"/>
        <v>41913</v>
      </c>
      <c r="D1427" s="76" t="s">
        <v>18</v>
      </c>
      <c r="E1427" s="79">
        <v>1202</v>
      </c>
      <c r="F1427" s="79">
        <v>1151</v>
      </c>
      <c r="G1427" s="79">
        <v>2353</v>
      </c>
    </row>
    <row r="1428" spans="1:7" x14ac:dyDescent="0.2">
      <c r="A1428" s="75">
        <v>2014</v>
      </c>
      <c r="B1428" s="75">
        <v>11</v>
      </c>
      <c r="C1428" s="94">
        <f t="shared" si="22"/>
        <v>41944</v>
      </c>
      <c r="D1428" s="76" t="s">
        <v>18</v>
      </c>
      <c r="E1428" s="79">
        <v>976</v>
      </c>
      <c r="F1428" s="79">
        <v>940</v>
      </c>
      <c r="G1428" s="79">
        <v>1916</v>
      </c>
    </row>
    <row r="1429" spans="1:7" x14ac:dyDescent="0.2">
      <c r="A1429" s="75">
        <v>2014</v>
      </c>
      <c r="B1429" s="75">
        <v>12</v>
      </c>
      <c r="C1429" s="94">
        <f t="shared" si="22"/>
        <v>41974</v>
      </c>
      <c r="D1429" s="76" t="s">
        <v>18</v>
      </c>
      <c r="E1429" s="79">
        <v>1057</v>
      </c>
      <c r="F1429" s="79">
        <v>912</v>
      </c>
      <c r="G1429" s="79">
        <v>1969</v>
      </c>
    </row>
    <row r="1430" spans="1:7" x14ac:dyDescent="0.2">
      <c r="A1430" s="75">
        <v>2015</v>
      </c>
      <c r="B1430" s="75">
        <v>1</v>
      </c>
      <c r="C1430" s="94">
        <f t="shared" si="22"/>
        <v>42005</v>
      </c>
      <c r="D1430" s="76" t="s">
        <v>18</v>
      </c>
      <c r="E1430" s="79">
        <v>871</v>
      </c>
      <c r="F1430" s="79">
        <v>1052</v>
      </c>
      <c r="G1430" s="79">
        <v>1923</v>
      </c>
    </row>
    <row r="1431" spans="1:7" x14ac:dyDescent="0.2">
      <c r="A1431" s="75">
        <v>2015</v>
      </c>
      <c r="B1431" s="75">
        <v>2</v>
      </c>
      <c r="C1431" s="94">
        <f t="shared" si="22"/>
        <v>42036</v>
      </c>
      <c r="D1431" s="76" t="s">
        <v>18</v>
      </c>
      <c r="E1431" s="79">
        <v>941</v>
      </c>
      <c r="F1431" s="79">
        <v>836</v>
      </c>
      <c r="G1431" s="79">
        <v>1777</v>
      </c>
    </row>
    <row r="1432" spans="1:7" x14ac:dyDescent="0.2">
      <c r="A1432" s="75">
        <v>2015</v>
      </c>
      <c r="B1432" s="75">
        <v>3</v>
      </c>
      <c r="C1432" s="94">
        <f t="shared" si="22"/>
        <v>42064</v>
      </c>
      <c r="D1432" s="76" t="s">
        <v>18</v>
      </c>
      <c r="E1432" s="79">
        <v>1071</v>
      </c>
      <c r="F1432" s="79">
        <v>1035</v>
      </c>
      <c r="G1432" s="79">
        <v>2106</v>
      </c>
    </row>
    <row r="1433" spans="1:7" x14ac:dyDescent="0.2">
      <c r="A1433" s="75">
        <v>2015</v>
      </c>
      <c r="B1433" s="75">
        <v>4</v>
      </c>
      <c r="C1433" s="94">
        <f t="shared" si="22"/>
        <v>42095</v>
      </c>
      <c r="D1433" s="76" t="s">
        <v>18</v>
      </c>
      <c r="E1433" s="79">
        <v>869</v>
      </c>
      <c r="F1433" s="79">
        <v>860</v>
      </c>
      <c r="G1433" s="79">
        <v>1729</v>
      </c>
    </row>
    <row r="1434" spans="1:7" x14ac:dyDescent="0.2">
      <c r="A1434" s="75">
        <v>2015</v>
      </c>
      <c r="B1434" s="75">
        <v>5</v>
      </c>
      <c r="C1434" s="94">
        <f t="shared" si="22"/>
        <v>42125</v>
      </c>
      <c r="D1434" s="76" t="s">
        <v>18</v>
      </c>
      <c r="E1434" s="79">
        <v>1070</v>
      </c>
      <c r="F1434" s="79">
        <v>961</v>
      </c>
      <c r="G1434" s="79">
        <v>2031</v>
      </c>
    </row>
    <row r="1435" spans="1:7" x14ac:dyDescent="0.2">
      <c r="A1435" s="75">
        <v>2015</v>
      </c>
      <c r="B1435" s="75">
        <v>6</v>
      </c>
      <c r="C1435" s="94">
        <f t="shared" si="22"/>
        <v>42156</v>
      </c>
      <c r="D1435" s="76" t="s">
        <v>18</v>
      </c>
      <c r="E1435" s="79">
        <v>996</v>
      </c>
      <c r="F1435" s="79">
        <v>988</v>
      </c>
      <c r="G1435" s="78">
        <v>1984</v>
      </c>
    </row>
    <row r="1436" spans="1:7" x14ac:dyDescent="0.2">
      <c r="A1436" s="75">
        <v>2015</v>
      </c>
      <c r="B1436" s="75">
        <v>7</v>
      </c>
      <c r="C1436" s="94">
        <f t="shared" si="22"/>
        <v>42186</v>
      </c>
      <c r="D1436" s="76" t="s">
        <v>18</v>
      </c>
      <c r="E1436" s="79">
        <v>1262</v>
      </c>
      <c r="F1436" s="79">
        <v>1262</v>
      </c>
      <c r="G1436" s="78">
        <v>2524</v>
      </c>
    </row>
    <row r="1437" spans="1:7" x14ac:dyDescent="0.2">
      <c r="A1437" s="75">
        <v>2015</v>
      </c>
      <c r="B1437" s="75">
        <v>8</v>
      </c>
      <c r="C1437" s="94">
        <f t="shared" si="22"/>
        <v>42217</v>
      </c>
      <c r="D1437" s="76" t="s">
        <v>18</v>
      </c>
      <c r="E1437" s="79">
        <v>1308</v>
      </c>
      <c r="F1437" s="79">
        <v>1245</v>
      </c>
      <c r="G1437" s="78">
        <v>2553</v>
      </c>
    </row>
    <row r="1438" spans="1:7" x14ac:dyDescent="0.2">
      <c r="A1438" s="75">
        <v>2015</v>
      </c>
      <c r="B1438" s="75">
        <v>9</v>
      </c>
      <c r="C1438" s="94">
        <f t="shared" si="22"/>
        <v>42248</v>
      </c>
      <c r="D1438" s="76" t="s">
        <v>18</v>
      </c>
      <c r="E1438" s="79">
        <v>1213</v>
      </c>
      <c r="F1438" s="79">
        <v>1202</v>
      </c>
      <c r="G1438" s="78">
        <v>2415</v>
      </c>
    </row>
    <row r="1439" spans="1:7" x14ac:dyDescent="0.2">
      <c r="A1439" s="75">
        <v>2015</v>
      </c>
      <c r="B1439" s="75">
        <v>10</v>
      </c>
      <c r="C1439" s="94">
        <f t="shared" si="22"/>
        <v>42278</v>
      </c>
      <c r="D1439" s="76" t="s">
        <v>18</v>
      </c>
      <c r="E1439" s="79">
        <v>1328</v>
      </c>
      <c r="F1439" s="79">
        <v>1185</v>
      </c>
      <c r="G1439" s="78">
        <v>2513</v>
      </c>
    </row>
    <row r="1440" spans="1:7" x14ac:dyDescent="0.2">
      <c r="A1440" s="75">
        <v>2015</v>
      </c>
      <c r="B1440" s="75">
        <v>11</v>
      </c>
      <c r="C1440" s="94">
        <f t="shared" si="22"/>
        <v>42309</v>
      </c>
      <c r="D1440" s="76" t="s">
        <v>18</v>
      </c>
      <c r="E1440" s="78">
        <v>1262</v>
      </c>
      <c r="F1440" s="78">
        <v>1178</v>
      </c>
      <c r="G1440" s="78">
        <v>2440</v>
      </c>
    </row>
    <row r="1441" spans="1:7" x14ac:dyDescent="0.2">
      <c r="A1441" s="75">
        <v>2015</v>
      </c>
      <c r="B1441" s="75">
        <v>12</v>
      </c>
      <c r="C1441" s="94">
        <f t="shared" si="22"/>
        <v>42339</v>
      </c>
      <c r="D1441" s="76" t="s">
        <v>18</v>
      </c>
      <c r="E1441" s="78">
        <v>1516</v>
      </c>
      <c r="F1441" s="78">
        <v>1189</v>
      </c>
      <c r="G1441" s="78">
        <v>2705</v>
      </c>
    </row>
    <row r="1442" spans="1:7" x14ac:dyDescent="0.2">
      <c r="A1442" s="75">
        <v>1996</v>
      </c>
      <c r="B1442" s="75">
        <v>1</v>
      </c>
      <c r="C1442" s="94">
        <f t="shared" si="22"/>
        <v>35065</v>
      </c>
      <c r="D1442" s="76" t="s">
        <v>19</v>
      </c>
      <c r="E1442" s="78">
        <v>1064</v>
      </c>
      <c r="F1442" s="78">
        <v>1014</v>
      </c>
      <c r="G1442" s="78">
        <v>2078</v>
      </c>
    </row>
    <row r="1443" spans="1:7" x14ac:dyDescent="0.2">
      <c r="A1443" s="75">
        <v>1996</v>
      </c>
      <c r="B1443" s="75">
        <v>2</v>
      </c>
      <c r="C1443" s="94">
        <f t="shared" si="22"/>
        <v>35096</v>
      </c>
      <c r="D1443" s="76" t="s">
        <v>19</v>
      </c>
      <c r="E1443" s="78">
        <v>975</v>
      </c>
      <c r="F1443" s="78">
        <v>1028</v>
      </c>
      <c r="G1443" s="78">
        <v>2003</v>
      </c>
    </row>
    <row r="1444" spans="1:7" x14ac:dyDescent="0.2">
      <c r="A1444" s="75">
        <v>1996</v>
      </c>
      <c r="B1444" s="75">
        <v>3</v>
      </c>
      <c r="C1444" s="94">
        <f t="shared" si="22"/>
        <v>35125</v>
      </c>
      <c r="D1444" s="76" t="s">
        <v>19</v>
      </c>
      <c r="E1444" s="78">
        <v>1043</v>
      </c>
      <c r="F1444" s="78">
        <v>1117</v>
      </c>
      <c r="G1444" s="78">
        <v>2160</v>
      </c>
    </row>
    <row r="1445" spans="1:7" x14ac:dyDescent="0.2">
      <c r="A1445" s="75">
        <v>1996</v>
      </c>
      <c r="B1445" s="75">
        <v>4</v>
      </c>
      <c r="C1445" s="94">
        <f t="shared" si="22"/>
        <v>35156</v>
      </c>
      <c r="D1445" s="76" t="s">
        <v>19</v>
      </c>
      <c r="E1445" s="78">
        <v>1063</v>
      </c>
      <c r="F1445" s="78">
        <v>1043</v>
      </c>
      <c r="G1445" s="78">
        <v>2106</v>
      </c>
    </row>
    <row r="1446" spans="1:7" x14ac:dyDescent="0.2">
      <c r="A1446" s="75">
        <v>1996</v>
      </c>
      <c r="B1446" s="75">
        <v>5</v>
      </c>
      <c r="C1446" s="94">
        <f t="shared" si="22"/>
        <v>35186</v>
      </c>
      <c r="D1446" s="76" t="s">
        <v>19</v>
      </c>
      <c r="E1446" s="78">
        <v>1274</v>
      </c>
      <c r="F1446" s="78">
        <v>1225</v>
      </c>
      <c r="G1446" s="78">
        <v>2499</v>
      </c>
    </row>
    <row r="1447" spans="1:7" x14ac:dyDescent="0.2">
      <c r="A1447" s="75">
        <v>1996</v>
      </c>
      <c r="B1447" s="75">
        <v>6</v>
      </c>
      <c r="C1447" s="94">
        <f t="shared" si="22"/>
        <v>35217</v>
      </c>
      <c r="D1447" s="76" t="s">
        <v>19</v>
      </c>
      <c r="E1447" s="78">
        <v>1183</v>
      </c>
      <c r="F1447" s="78">
        <v>1457</v>
      </c>
      <c r="G1447" s="78">
        <v>2640</v>
      </c>
    </row>
    <row r="1448" spans="1:7" x14ac:dyDescent="0.2">
      <c r="A1448" s="75">
        <v>1996</v>
      </c>
      <c r="B1448" s="75">
        <v>7</v>
      </c>
      <c r="C1448" s="94">
        <f t="shared" si="22"/>
        <v>35247</v>
      </c>
      <c r="D1448" s="76" t="s">
        <v>19</v>
      </c>
      <c r="E1448" s="78">
        <v>1402</v>
      </c>
      <c r="F1448" s="78">
        <v>1483</v>
      </c>
      <c r="G1448" s="78">
        <v>2885</v>
      </c>
    </row>
    <row r="1449" spans="1:7" x14ac:dyDescent="0.2">
      <c r="A1449" s="75">
        <v>1996</v>
      </c>
      <c r="B1449" s="75">
        <v>8</v>
      </c>
      <c r="C1449" s="94">
        <f t="shared" si="22"/>
        <v>35278</v>
      </c>
      <c r="D1449" s="76" t="s">
        <v>19</v>
      </c>
      <c r="E1449" s="78">
        <v>1752</v>
      </c>
      <c r="F1449" s="78">
        <v>1566</v>
      </c>
      <c r="G1449" s="78">
        <v>3318</v>
      </c>
    </row>
    <row r="1450" spans="1:7" x14ac:dyDescent="0.2">
      <c r="A1450" s="75">
        <v>1996</v>
      </c>
      <c r="B1450" s="75">
        <v>9</v>
      </c>
      <c r="C1450" s="94">
        <f t="shared" si="22"/>
        <v>35309</v>
      </c>
      <c r="D1450" s="76" t="s">
        <v>19</v>
      </c>
      <c r="E1450" s="78">
        <v>1123</v>
      </c>
      <c r="F1450" s="78">
        <v>1164</v>
      </c>
      <c r="G1450" s="78">
        <v>2287</v>
      </c>
    </row>
    <row r="1451" spans="1:7" x14ac:dyDescent="0.2">
      <c r="A1451" s="75">
        <v>1996</v>
      </c>
      <c r="B1451" s="75">
        <v>10</v>
      </c>
      <c r="C1451" s="94">
        <f t="shared" si="22"/>
        <v>35339</v>
      </c>
      <c r="D1451" s="76" t="s">
        <v>19</v>
      </c>
      <c r="E1451" s="78">
        <v>1073</v>
      </c>
      <c r="F1451" s="78">
        <v>959</v>
      </c>
      <c r="G1451" s="78">
        <v>2032</v>
      </c>
    </row>
    <row r="1452" spans="1:7" x14ac:dyDescent="0.2">
      <c r="A1452" s="75">
        <v>1996</v>
      </c>
      <c r="B1452" s="75">
        <v>11</v>
      </c>
      <c r="C1452" s="94">
        <f t="shared" si="22"/>
        <v>35370</v>
      </c>
      <c r="D1452" s="76" t="s">
        <v>19</v>
      </c>
      <c r="E1452" s="78">
        <v>1105</v>
      </c>
      <c r="F1452" s="78">
        <v>1104</v>
      </c>
      <c r="G1452" s="78">
        <v>2209</v>
      </c>
    </row>
    <row r="1453" spans="1:7" x14ac:dyDescent="0.2">
      <c r="A1453" s="75">
        <v>1996</v>
      </c>
      <c r="B1453" s="75">
        <v>12</v>
      </c>
      <c r="C1453" s="94">
        <f t="shared" si="22"/>
        <v>35400</v>
      </c>
      <c r="D1453" s="76" t="s">
        <v>19</v>
      </c>
      <c r="E1453" s="78">
        <v>1069</v>
      </c>
      <c r="F1453" s="78">
        <v>839</v>
      </c>
      <c r="G1453" s="78">
        <v>1908</v>
      </c>
    </row>
    <row r="1454" spans="1:7" x14ac:dyDescent="0.2">
      <c r="A1454" s="75">
        <v>1997</v>
      </c>
      <c r="B1454" s="75">
        <v>1</v>
      </c>
      <c r="C1454" s="94">
        <f t="shared" si="22"/>
        <v>35431</v>
      </c>
      <c r="D1454" s="76" t="s">
        <v>19</v>
      </c>
      <c r="E1454" s="78">
        <v>947</v>
      </c>
      <c r="F1454" s="78">
        <v>922</v>
      </c>
      <c r="G1454" s="78">
        <v>1869</v>
      </c>
    </row>
    <row r="1455" spans="1:7" x14ac:dyDescent="0.2">
      <c r="A1455" s="75">
        <v>1997</v>
      </c>
      <c r="B1455" s="75">
        <v>2</v>
      </c>
      <c r="C1455" s="94">
        <f t="shared" si="22"/>
        <v>35462</v>
      </c>
      <c r="D1455" s="76" t="s">
        <v>19</v>
      </c>
      <c r="E1455" s="78">
        <v>689</v>
      </c>
      <c r="F1455" s="78">
        <v>713</v>
      </c>
      <c r="G1455" s="78">
        <v>1402</v>
      </c>
    </row>
    <row r="1456" spans="1:7" x14ac:dyDescent="0.2">
      <c r="A1456" s="75">
        <v>1997</v>
      </c>
      <c r="B1456" s="75">
        <v>3</v>
      </c>
      <c r="C1456" s="94">
        <f t="shared" si="22"/>
        <v>35490</v>
      </c>
      <c r="D1456" s="76" t="s">
        <v>19</v>
      </c>
      <c r="E1456" s="78">
        <v>821</v>
      </c>
      <c r="F1456" s="78">
        <v>858</v>
      </c>
      <c r="G1456" s="78">
        <v>1679</v>
      </c>
    </row>
    <row r="1457" spans="1:7" x14ac:dyDescent="0.2">
      <c r="A1457" s="75">
        <v>1997</v>
      </c>
      <c r="B1457" s="75">
        <v>4</v>
      </c>
      <c r="C1457" s="94">
        <f t="shared" si="22"/>
        <v>35521</v>
      </c>
      <c r="D1457" s="76" t="s">
        <v>19</v>
      </c>
      <c r="E1457" s="78">
        <v>830</v>
      </c>
      <c r="F1457" s="78">
        <v>818</v>
      </c>
      <c r="G1457" s="78">
        <v>1648</v>
      </c>
    </row>
    <row r="1458" spans="1:7" x14ac:dyDescent="0.2">
      <c r="A1458" s="75">
        <v>1997</v>
      </c>
      <c r="B1458" s="75">
        <v>5</v>
      </c>
      <c r="C1458" s="94">
        <f t="shared" si="22"/>
        <v>35551</v>
      </c>
      <c r="D1458" s="76" t="s">
        <v>19</v>
      </c>
      <c r="E1458" s="78">
        <v>1129</v>
      </c>
      <c r="F1458" s="78">
        <v>1084</v>
      </c>
      <c r="G1458" s="78">
        <v>2213</v>
      </c>
    </row>
    <row r="1459" spans="1:7" x14ac:dyDescent="0.2">
      <c r="A1459" s="75">
        <v>1997</v>
      </c>
      <c r="B1459" s="75">
        <v>6</v>
      </c>
      <c r="C1459" s="94">
        <f t="shared" si="22"/>
        <v>35582</v>
      </c>
      <c r="D1459" s="76" t="s">
        <v>19</v>
      </c>
      <c r="E1459" s="78">
        <v>1043</v>
      </c>
      <c r="F1459" s="78">
        <v>1177</v>
      </c>
      <c r="G1459" s="78">
        <v>2220</v>
      </c>
    </row>
    <row r="1460" spans="1:7" x14ac:dyDescent="0.2">
      <c r="A1460" s="75">
        <v>1997</v>
      </c>
      <c r="B1460" s="75">
        <v>7</v>
      </c>
      <c r="C1460" s="94">
        <f t="shared" si="22"/>
        <v>35612</v>
      </c>
      <c r="D1460" s="76" t="s">
        <v>19</v>
      </c>
      <c r="E1460" s="78">
        <v>1396</v>
      </c>
      <c r="F1460" s="78">
        <v>1426</v>
      </c>
      <c r="G1460" s="78">
        <v>2822</v>
      </c>
    </row>
    <row r="1461" spans="1:7" x14ac:dyDescent="0.2">
      <c r="A1461" s="75">
        <v>1997</v>
      </c>
      <c r="B1461" s="75">
        <v>8</v>
      </c>
      <c r="C1461" s="94">
        <f t="shared" si="22"/>
        <v>35643</v>
      </c>
      <c r="D1461" s="76" t="s">
        <v>19</v>
      </c>
      <c r="E1461" s="78">
        <v>1505</v>
      </c>
      <c r="F1461" s="78">
        <v>1389</v>
      </c>
      <c r="G1461" s="78">
        <v>2894</v>
      </c>
    </row>
    <row r="1462" spans="1:7" x14ac:dyDescent="0.2">
      <c r="A1462" s="75">
        <v>1997</v>
      </c>
      <c r="B1462" s="75">
        <v>9</v>
      </c>
      <c r="C1462" s="94">
        <f t="shared" si="22"/>
        <v>35674</v>
      </c>
      <c r="D1462" s="76" t="s">
        <v>19</v>
      </c>
      <c r="E1462" s="78">
        <v>1177</v>
      </c>
      <c r="F1462" s="78">
        <v>1174</v>
      </c>
      <c r="G1462" s="78">
        <v>2351</v>
      </c>
    </row>
    <row r="1463" spans="1:7" x14ac:dyDescent="0.2">
      <c r="A1463" s="75">
        <v>1997</v>
      </c>
      <c r="B1463" s="75">
        <v>10</v>
      </c>
      <c r="C1463" s="94">
        <f t="shared" si="22"/>
        <v>35704</v>
      </c>
      <c r="D1463" s="76" t="s">
        <v>19</v>
      </c>
      <c r="E1463" s="78">
        <v>1131</v>
      </c>
      <c r="F1463" s="78">
        <v>1003</v>
      </c>
      <c r="G1463" s="78">
        <v>2134</v>
      </c>
    </row>
    <row r="1464" spans="1:7" x14ac:dyDescent="0.2">
      <c r="A1464" s="75">
        <v>1997</v>
      </c>
      <c r="B1464" s="75">
        <v>11</v>
      </c>
      <c r="C1464" s="94">
        <f t="shared" si="22"/>
        <v>35735</v>
      </c>
      <c r="D1464" s="76" t="s">
        <v>19</v>
      </c>
      <c r="E1464" s="78">
        <v>834</v>
      </c>
      <c r="F1464" s="78">
        <v>835</v>
      </c>
      <c r="G1464" s="78">
        <v>1669</v>
      </c>
    </row>
    <row r="1465" spans="1:7" x14ac:dyDescent="0.2">
      <c r="A1465" s="75">
        <v>1997</v>
      </c>
      <c r="B1465" s="75">
        <v>12</v>
      </c>
      <c r="C1465" s="94">
        <f t="shared" si="22"/>
        <v>35765</v>
      </c>
      <c r="D1465" s="76" t="s">
        <v>19</v>
      </c>
      <c r="E1465" s="78">
        <v>929</v>
      </c>
      <c r="F1465" s="78">
        <v>813</v>
      </c>
      <c r="G1465" s="78">
        <v>1742</v>
      </c>
    </row>
    <row r="1466" spans="1:7" x14ac:dyDescent="0.2">
      <c r="A1466" s="75">
        <v>1998</v>
      </c>
      <c r="B1466" s="75">
        <v>1</v>
      </c>
      <c r="C1466" s="94">
        <f t="shared" si="22"/>
        <v>35796</v>
      </c>
      <c r="D1466" s="76" t="s">
        <v>19</v>
      </c>
      <c r="E1466" s="78">
        <v>835</v>
      </c>
      <c r="F1466" s="78">
        <v>807</v>
      </c>
      <c r="G1466" s="78">
        <v>1642</v>
      </c>
    </row>
    <row r="1467" spans="1:7" x14ac:dyDescent="0.2">
      <c r="A1467" s="75">
        <v>1998</v>
      </c>
      <c r="B1467" s="75">
        <v>2</v>
      </c>
      <c r="C1467" s="94">
        <f t="shared" si="22"/>
        <v>35827</v>
      </c>
      <c r="D1467" s="76" t="s">
        <v>19</v>
      </c>
      <c r="E1467" s="78">
        <v>749</v>
      </c>
      <c r="F1467" s="78">
        <v>821</v>
      </c>
      <c r="G1467" s="78">
        <v>1570</v>
      </c>
    </row>
    <row r="1468" spans="1:7" x14ac:dyDescent="0.2">
      <c r="A1468" s="75">
        <v>1998</v>
      </c>
      <c r="B1468" s="75">
        <v>3</v>
      </c>
      <c r="C1468" s="94">
        <f t="shared" si="22"/>
        <v>35855</v>
      </c>
      <c r="D1468" s="76" t="s">
        <v>19</v>
      </c>
      <c r="E1468" s="78">
        <v>705</v>
      </c>
      <c r="F1468" s="78">
        <v>875</v>
      </c>
      <c r="G1468" s="78">
        <v>1580</v>
      </c>
    </row>
    <row r="1469" spans="1:7" x14ac:dyDescent="0.2">
      <c r="A1469" s="75">
        <v>1998</v>
      </c>
      <c r="B1469" s="75">
        <v>4</v>
      </c>
      <c r="C1469" s="94">
        <f t="shared" si="22"/>
        <v>35886</v>
      </c>
      <c r="D1469" s="76" t="s">
        <v>19</v>
      </c>
      <c r="E1469" s="78">
        <v>834</v>
      </c>
      <c r="F1469" s="78">
        <v>870</v>
      </c>
      <c r="G1469" s="78">
        <v>1704</v>
      </c>
    </row>
    <row r="1470" spans="1:7" x14ac:dyDescent="0.2">
      <c r="A1470" s="75">
        <v>1998</v>
      </c>
      <c r="B1470" s="75">
        <v>5</v>
      </c>
      <c r="C1470" s="94">
        <f t="shared" si="22"/>
        <v>35916</v>
      </c>
      <c r="D1470" s="76" t="s">
        <v>19</v>
      </c>
      <c r="E1470" s="78">
        <v>999</v>
      </c>
      <c r="F1470" s="78">
        <v>993</v>
      </c>
      <c r="G1470" s="78">
        <v>1992</v>
      </c>
    </row>
    <row r="1471" spans="1:7" x14ac:dyDescent="0.2">
      <c r="A1471" s="75">
        <v>1998</v>
      </c>
      <c r="B1471" s="75">
        <v>6</v>
      </c>
      <c r="C1471" s="94">
        <f t="shared" si="22"/>
        <v>35947</v>
      </c>
      <c r="D1471" s="76" t="s">
        <v>19</v>
      </c>
      <c r="E1471" s="78">
        <v>1146</v>
      </c>
      <c r="F1471" s="78">
        <v>1335</v>
      </c>
      <c r="G1471" s="78">
        <v>2481</v>
      </c>
    </row>
    <row r="1472" spans="1:7" x14ac:dyDescent="0.2">
      <c r="A1472" s="75">
        <v>1998</v>
      </c>
      <c r="B1472" s="75">
        <v>7</v>
      </c>
      <c r="C1472" s="94">
        <f t="shared" si="22"/>
        <v>35977</v>
      </c>
      <c r="D1472" s="76" t="s">
        <v>19</v>
      </c>
      <c r="E1472" s="78">
        <v>1409</v>
      </c>
      <c r="F1472" s="78">
        <v>1436</v>
      </c>
      <c r="G1472" s="78">
        <v>2845</v>
      </c>
    </row>
    <row r="1473" spans="1:7" x14ac:dyDescent="0.2">
      <c r="A1473" s="75">
        <v>1998</v>
      </c>
      <c r="B1473" s="75">
        <v>8</v>
      </c>
      <c r="C1473" s="94">
        <f t="shared" si="22"/>
        <v>36008</v>
      </c>
      <c r="D1473" s="76" t="s">
        <v>19</v>
      </c>
      <c r="E1473" s="78">
        <v>1504</v>
      </c>
      <c r="F1473" s="78">
        <v>1225</v>
      </c>
      <c r="G1473" s="78">
        <v>2729</v>
      </c>
    </row>
    <row r="1474" spans="1:7" x14ac:dyDescent="0.2">
      <c r="A1474" s="75">
        <v>1998</v>
      </c>
      <c r="B1474" s="75">
        <v>9</v>
      </c>
      <c r="C1474" s="94">
        <f t="shared" si="22"/>
        <v>36039</v>
      </c>
      <c r="D1474" s="76" t="s">
        <v>19</v>
      </c>
      <c r="E1474" s="78">
        <v>992</v>
      </c>
      <c r="F1474" s="78">
        <v>954</v>
      </c>
      <c r="G1474" s="78">
        <v>1946</v>
      </c>
    </row>
    <row r="1475" spans="1:7" x14ac:dyDescent="0.2">
      <c r="A1475" s="75">
        <v>1998</v>
      </c>
      <c r="B1475" s="75">
        <v>10</v>
      </c>
      <c r="C1475" s="94">
        <f t="shared" ref="C1475:C1538" si="23">DATE(A1475,B1475,1)</f>
        <v>36069</v>
      </c>
      <c r="D1475" s="76" t="s">
        <v>19</v>
      </c>
      <c r="E1475" s="78">
        <v>867</v>
      </c>
      <c r="F1475" s="78">
        <v>822</v>
      </c>
      <c r="G1475" s="78">
        <v>1689</v>
      </c>
    </row>
    <row r="1476" spans="1:7" x14ac:dyDescent="0.2">
      <c r="A1476" s="75">
        <v>1998</v>
      </c>
      <c r="B1476" s="75">
        <v>11</v>
      </c>
      <c r="C1476" s="94">
        <f t="shared" si="23"/>
        <v>36100</v>
      </c>
      <c r="D1476" s="76" t="s">
        <v>19</v>
      </c>
      <c r="E1476" s="78">
        <v>844</v>
      </c>
      <c r="F1476" s="78">
        <v>878</v>
      </c>
      <c r="G1476" s="78">
        <v>1722</v>
      </c>
    </row>
    <row r="1477" spans="1:7" x14ac:dyDescent="0.2">
      <c r="A1477" s="75">
        <v>1998</v>
      </c>
      <c r="B1477" s="75">
        <v>12</v>
      </c>
      <c r="C1477" s="94">
        <f t="shared" si="23"/>
        <v>36130</v>
      </c>
      <c r="D1477" s="76" t="s">
        <v>19</v>
      </c>
      <c r="E1477" s="78">
        <v>1021</v>
      </c>
      <c r="F1477" s="78">
        <v>988</v>
      </c>
      <c r="G1477" s="78">
        <v>2009</v>
      </c>
    </row>
    <row r="1478" spans="1:7" x14ac:dyDescent="0.2">
      <c r="A1478" s="75">
        <v>1999</v>
      </c>
      <c r="B1478" s="75">
        <v>1</v>
      </c>
      <c r="C1478" s="94">
        <f t="shared" si="23"/>
        <v>36161</v>
      </c>
      <c r="D1478" s="76" t="s">
        <v>19</v>
      </c>
      <c r="E1478" s="78">
        <v>948</v>
      </c>
      <c r="F1478" s="78">
        <v>755</v>
      </c>
      <c r="G1478" s="78">
        <v>1703</v>
      </c>
    </row>
    <row r="1479" spans="1:7" x14ac:dyDescent="0.2">
      <c r="A1479" s="75">
        <v>1999</v>
      </c>
      <c r="B1479" s="75">
        <v>2</v>
      </c>
      <c r="C1479" s="94">
        <f t="shared" si="23"/>
        <v>36192</v>
      </c>
      <c r="D1479" s="76" t="s">
        <v>19</v>
      </c>
      <c r="E1479" s="78">
        <v>716</v>
      </c>
      <c r="F1479" s="78">
        <v>726</v>
      </c>
      <c r="G1479" s="78">
        <v>1442</v>
      </c>
    </row>
    <row r="1480" spans="1:7" x14ac:dyDescent="0.2">
      <c r="A1480" s="75">
        <v>1999</v>
      </c>
      <c r="B1480" s="75">
        <v>3</v>
      </c>
      <c r="C1480" s="94">
        <f t="shared" si="23"/>
        <v>36220</v>
      </c>
      <c r="D1480" s="76" t="s">
        <v>19</v>
      </c>
      <c r="E1480" s="78">
        <v>769</v>
      </c>
      <c r="F1480" s="78">
        <v>723</v>
      </c>
      <c r="G1480" s="78">
        <v>1492</v>
      </c>
    </row>
    <row r="1481" spans="1:7" x14ac:dyDescent="0.2">
      <c r="A1481" s="75">
        <v>1999</v>
      </c>
      <c r="B1481" s="75">
        <v>4</v>
      </c>
      <c r="C1481" s="94">
        <f t="shared" si="23"/>
        <v>36251</v>
      </c>
      <c r="D1481" s="76" t="s">
        <v>19</v>
      </c>
      <c r="E1481" s="78">
        <v>797</v>
      </c>
      <c r="F1481" s="78">
        <v>757</v>
      </c>
      <c r="G1481" s="78">
        <v>1554</v>
      </c>
    </row>
    <row r="1482" spans="1:7" x14ac:dyDescent="0.2">
      <c r="A1482" s="75">
        <v>1999</v>
      </c>
      <c r="B1482" s="75">
        <v>5</v>
      </c>
      <c r="C1482" s="94">
        <f t="shared" si="23"/>
        <v>36281</v>
      </c>
      <c r="D1482" s="76" t="s">
        <v>19</v>
      </c>
      <c r="E1482" s="78">
        <v>995</v>
      </c>
      <c r="F1482" s="78">
        <v>1028</v>
      </c>
      <c r="G1482" s="78">
        <v>2023</v>
      </c>
    </row>
    <row r="1483" spans="1:7" x14ac:dyDescent="0.2">
      <c r="A1483" s="75">
        <v>1999</v>
      </c>
      <c r="B1483" s="75">
        <v>6</v>
      </c>
      <c r="C1483" s="94">
        <f t="shared" si="23"/>
        <v>36312</v>
      </c>
      <c r="D1483" s="76" t="s">
        <v>19</v>
      </c>
      <c r="E1483" s="78">
        <v>1234</v>
      </c>
      <c r="F1483" s="78">
        <v>1426</v>
      </c>
      <c r="G1483" s="78">
        <v>2660</v>
      </c>
    </row>
    <row r="1484" spans="1:7" x14ac:dyDescent="0.2">
      <c r="A1484" s="75">
        <v>1999</v>
      </c>
      <c r="B1484" s="75">
        <v>7</v>
      </c>
      <c r="C1484" s="94">
        <f t="shared" si="23"/>
        <v>36342</v>
      </c>
      <c r="D1484" s="76" t="s">
        <v>19</v>
      </c>
      <c r="E1484" s="78">
        <v>1545</v>
      </c>
      <c r="F1484" s="78">
        <v>1658</v>
      </c>
      <c r="G1484" s="78">
        <v>3203</v>
      </c>
    </row>
    <row r="1485" spans="1:7" x14ac:dyDescent="0.2">
      <c r="A1485" s="75">
        <v>1999</v>
      </c>
      <c r="B1485" s="75">
        <v>8</v>
      </c>
      <c r="C1485" s="94">
        <f t="shared" si="23"/>
        <v>36373</v>
      </c>
      <c r="D1485" s="76" t="s">
        <v>19</v>
      </c>
      <c r="E1485" s="78">
        <v>1842</v>
      </c>
      <c r="F1485" s="78">
        <v>1541</v>
      </c>
      <c r="G1485" s="78">
        <v>3383</v>
      </c>
    </row>
    <row r="1486" spans="1:7" x14ac:dyDescent="0.2">
      <c r="A1486" s="75">
        <v>1999</v>
      </c>
      <c r="B1486" s="75">
        <v>9</v>
      </c>
      <c r="C1486" s="94">
        <f t="shared" si="23"/>
        <v>36404</v>
      </c>
      <c r="D1486" s="76" t="s">
        <v>19</v>
      </c>
      <c r="E1486" s="78">
        <v>1300</v>
      </c>
      <c r="F1486" s="78">
        <v>1263</v>
      </c>
      <c r="G1486" s="78">
        <v>2563</v>
      </c>
    </row>
    <row r="1487" spans="1:7" x14ac:dyDescent="0.2">
      <c r="A1487" s="75">
        <v>1999</v>
      </c>
      <c r="B1487" s="75">
        <v>10</v>
      </c>
      <c r="C1487" s="94">
        <f t="shared" si="23"/>
        <v>36434</v>
      </c>
      <c r="D1487" s="76" t="s">
        <v>19</v>
      </c>
      <c r="E1487" s="78">
        <v>1146</v>
      </c>
      <c r="F1487" s="78">
        <v>1100</v>
      </c>
      <c r="G1487" s="78">
        <v>2246</v>
      </c>
    </row>
    <row r="1488" spans="1:7" x14ac:dyDescent="0.2">
      <c r="A1488" s="75">
        <v>1999</v>
      </c>
      <c r="B1488" s="75">
        <v>11</v>
      </c>
      <c r="C1488" s="94">
        <f t="shared" si="23"/>
        <v>36465</v>
      </c>
      <c r="D1488" s="76" t="s">
        <v>19</v>
      </c>
      <c r="E1488" s="78">
        <v>922</v>
      </c>
      <c r="F1488" s="78">
        <v>837</v>
      </c>
      <c r="G1488" s="78">
        <v>1759</v>
      </c>
    </row>
    <row r="1489" spans="1:7" x14ac:dyDescent="0.2">
      <c r="A1489" s="75">
        <v>1999</v>
      </c>
      <c r="B1489" s="75">
        <v>12</v>
      </c>
      <c r="C1489" s="94">
        <f t="shared" si="23"/>
        <v>36495</v>
      </c>
      <c r="D1489" s="76" t="s">
        <v>19</v>
      </c>
      <c r="E1489" s="78">
        <v>1051</v>
      </c>
      <c r="F1489" s="78">
        <v>1189</v>
      </c>
      <c r="G1489" s="78">
        <v>2240</v>
      </c>
    </row>
    <row r="1490" spans="1:7" x14ac:dyDescent="0.2">
      <c r="A1490" s="75">
        <v>2000</v>
      </c>
      <c r="B1490" s="75">
        <v>1</v>
      </c>
      <c r="C1490" s="94">
        <f t="shared" si="23"/>
        <v>36526</v>
      </c>
      <c r="D1490" s="76" t="s">
        <v>19</v>
      </c>
      <c r="E1490" s="78">
        <v>804</v>
      </c>
      <c r="F1490" s="78">
        <v>731</v>
      </c>
      <c r="G1490" s="78">
        <v>1535</v>
      </c>
    </row>
    <row r="1491" spans="1:7" x14ac:dyDescent="0.2">
      <c r="A1491" s="75">
        <v>2000</v>
      </c>
      <c r="B1491" s="75">
        <v>2</v>
      </c>
      <c r="C1491" s="94">
        <f t="shared" si="23"/>
        <v>36557</v>
      </c>
      <c r="D1491" s="76" t="s">
        <v>19</v>
      </c>
      <c r="E1491" s="78">
        <v>800</v>
      </c>
      <c r="F1491" s="78">
        <v>815</v>
      </c>
      <c r="G1491" s="78">
        <v>1615</v>
      </c>
    </row>
    <row r="1492" spans="1:7" x14ac:dyDescent="0.2">
      <c r="A1492" s="75">
        <v>2000</v>
      </c>
      <c r="B1492" s="75">
        <v>3</v>
      </c>
      <c r="C1492" s="94">
        <f t="shared" si="23"/>
        <v>36586</v>
      </c>
      <c r="D1492" s="76" t="s">
        <v>19</v>
      </c>
      <c r="E1492" s="78">
        <v>892</v>
      </c>
      <c r="F1492" s="78">
        <v>892</v>
      </c>
      <c r="G1492" s="78">
        <v>1784</v>
      </c>
    </row>
    <row r="1493" spans="1:7" x14ac:dyDescent="0.2">
      <c r="A1493" s="75">
        <v>2000</v>
      </c>
      <c r="B1493" s="75">
        <v>4</v>
      </c>
      <c r="C1493" s="94">
        <f t="shared" si="23"/>
        <v>36617</v>
      </c>
      <c r="D1493" s="76" t="s">
        <v>19</v>
      </c>
      <c r="E1493" s="78">
        <v>847</v>
      </c>
      <c r="F1493" s="78">
        <v>858</v>
      </c>
      <c r="G1493" s="78">
        <v>1705</v>
      </c>
    </row>
    <row r="1494" spans="1:7" x14ac:dyDescent="0.2">
      <c r="A1494" s="75">
        <v>2000</v>
      </c>
      <c r="B1494" s="75">
        <v>5</v>
      </c>
      <c r="C1494" s="94">
        <f t="shared" si="23"/>
        <v>36647</v>
      </c>
      <c r="D1494" s="76" t="s">
        <v>19</v>
      </c>
      <c r="E1494" s="78">
        <v>1070</v>
      </c>
      <c r="F1494" s="78">
        <v>1054</v>
      </c>
      <c r="G1494" s="78">
        <v>2124</v>
      </c>
    </row>
    <row r="1495" spans="1:7" x14ac:dyDescent="0.2">
      <c r="A1495" s="75">
        <v>2000</v>
      </c>
      <c r="B1495" s="75">
        <v>6</v>
      </c>
      <c r="C1495" s="94">
        <f t="shared" si="23"/>
        <v>36678</v>
      </c>
      <c r="D1495" s="76" t="s">
        <v>19</v>
      </c>
      <c r="E1495" s="78">
        <v>1129</v>
      </c>
      <c r="F1495" s="78">
        <v>1432</v>
      </c>
      <c r="G1495" s="78">
        <v>2561</v>
      </c>
    </row>
    <row r="1496" spans="1:7" x14ac:dyDescent="0.2">
      <c r="A1496" s="75">
        <v>2000</v>
      </c>
      <c r="B1496" s="75">
        <v>7</v>
      </c>
      <c r="C1496" s="94">
        <f t="shared" si="23"/>
        <v>36708</v>
      </c>
      <c r="D1496" s="76" t="s">
        <v>19</v>
      </c>
      <c r="E1496" s="78">
        <v>1644</v>
      </c>
      <c r="F1496" s="78">
        <v>1542</v>
      </c>
      <c r="G1496" s="78">
        <v>3186</v>
      </c>
    </row>
    <row r="1497" spans="1:7" x14ac:dyDescent="0.2">
      <c r="A1497" s="75">
        <v>2000</v>
      </c>
      <c r="B1497" s="75">
        <v>8</v>
      </c>
      <c r="C1497" s="94">
        <f t="shared" si="23"/>
        <v>36739</v>
      </c>
      <c r="D1497" s="76" t="s">
        <v>19</v>
      </c>
      <c r="E1497" s="78">
        <v>1648</v>
      </c>
      <c r="F1497" s="78">
        <v>1448</v>
      </c>
      <c r="G1497" s="78">
        <v>3096</v>
      </c>
    </row>
    <row r="1498" spans="1:7" x14ac:dyDescent="0.2">
      <c r="A1498" s="75">
        <v>2000</v>
      </c>
      <c r="B1498" s="75">
        <v>9</v>
      </c>
      <c r="C1498" s="94">
        <f t="shared" si="23"/>
        <v>36770</v>
      </c>
      <c r="D1498" s="76" t="s">
        <v>19</v>
      </c>
      <c r="E1498" s="78">
        <v>1082</v>
      </c>
      <c r="F1498" s="78">
        <v>987</v>
      </c>
      <c r="G1498" s="78">
        <v>2069</v>
      </c>
    </row>
    <row r="1499" spans="1:7" x14ac:dyDescent="0.2">
      <c r="A1499" s="75">
        <v>2000</v>
      </c>
      <c r="B1499" s="75">
        <v>10</v>
      </c>
      <c r="C1499" s="94">
        <f t="shared" si="23"/>
        <v>36800</v>
      </c>
      <c r="D1499" s="76" t="s">
        <v>19</v>
      </c>
      <c r="E1499" s="78">
        <v>1265</v>
      </c>
      <c r="F1499" s="78">
        <v>1144</v>
      </c>
      <c r="G1499" s="78">
        <v>2409</v>
      </c>
    </row>
    <row r="1500" spans="1:7" x14ac:dyDescent="0.2">
      <c r="A1500" s="75">
        <v>2000</v>
      </c>
      <c r="B1500" s="75">
        <v>11</v>
      </c>
      <c r="C1500" s="94">
        <f t="shared" si="23"/>
        <v>36831</v>
      </c>
      <c r="D1500" s="76" t="s">
        <v>19</v>
      </c>
      <c r="E1500" s="78">
        <v>1073</v>
      </c>
      <c r="F1500" s="78">
        <v>987</v>
      </c>
      <c r="G1500" s="78">
        <v>2060</v>
      </c>
    </row>
    <row r="1501" spans="1:7" x14ac:dyDescent="0.2">
      <c r="A1501" s="75">
        <v>2000</v>
      </c>
      <c r="B1501" s="75">
        <v>12</v>
      </c>
      <c r="C1501" s="94">
        <f t="shared" si="23"/>
        <v>36861</v>
      </c>
      <c r="D1501" s="76" t="s">
        <v>19</v>
      </c>
      <c r="E1501" s="78">
        <v>1029</v>
      </c>
      <c r="F1501" s="78">
        <v>1138</v>
      </c>
      <c r="G1501" s="78">
        <v>2167</v>
      </c>
    </row>
    <row r="1502" spans="1:7" x14ac:dyDescent="0.2">
      <c r="A1502" s="75">
        <v>2001</v>
      </c>
      <c r="B1502" s="75">
        <v>1</v>
      </c>
      <c r="C1502" s="94">
        <f t="shared" si="23"/>
        <v>36892</v>
      </c>
      <c r="D1502" s="76" t="s">
        <v>19</v>
      </c>
      <c r="E1502" s="78">
        <v>834</v>
      </c>
      <c r="F1502" s="78">
        <v>992</v>
      </c>
      <c r="G1502" s="78">
        <v>1826</v>
      </c>
    </row>
    <row r="1503" spans="1:7" x14ac:dyDescent="0.2">
      <c r="A1503" s="75">
        <v>2001</v>
      </c>
      <c r="B1503" s="75">
        <v>2</v>
      </c>
      <c r="C1503" s="94">
        <f t="shared" si="23"/>
        <v>36923</v>
      </c>
      <c r="D1503" s="76" t="s">
        <v>19</v>
      </c>
      <c r="E1503" s="78">
        <v>665</v>
      </c>
      <c r="F1503" s="78">
        <v>755</v>
      </c>
      <c r="G1503" s="78">
        <v>1420</v>
      </c>
    </row>
    <row r="1504" spans="1:7" x14ac:dyDescent="0.2">
      <c r="A1504" s="75">
        <v>2001</v>
      </c>
      <c r="B1504" s="75">
        <v>3</v>
      </c>
      <c r="C1504" s="94">
        <f t="shared" si="23"/>
        <v>36951</v>
      </c>
      <c r="D1504" s="76" t="s">
        <v>19</v>
      </c>
      <c r="E1504" s="78">
        <v>1026</v>
      </c>
      <c r="F1504" s="78">
        <v>1012</v>
      </c>
      <c r="G1504" s="78">
        <v>2038</v>
      </c>
    </row>
    <row r="1505" spans="1:7" x14ac:dyDescent="0.2">
      <c r="A1505" s="75">
        <v>2001</v>
      </c>
      <c r="B1505" s="75">
        <v>4</v>
      </c>
      <c r="C1505" s="94">
        <f t="shared" si="23"/>
        <v>36982</v>
      </c>
      <c r="D1505" s="76" t="s">
        <v>19</v>
      </c>
      <c r="E1505" s="78">
        <v>1003</v>
      </c>
      <c r="F1505" s="78">
        <v>989</v>
      </c>
      <c r="G1505" s="78">
        <v>1992</v>
      </c>
    </row>
    <row r="1506" spans="1:7" x14ac:dyDescent="0.2">
      <c r="A1506" s="75">
        <v>2001</v>
      </c>
      <c r="B1506" s="75">
        <v>5</v>
      </c>
      <c r="C1506" s="94">
        <f t="shared" si="23"/>
        <v>37012</v>
      </c>
      <c r="D1506" s="76" t="s">
        <v>19</v>
      </c>
      <c r="E1506" s="79">
        <v>986</v>
      </c>
      <c r="F1506" s="79">
        <v>1104</v>
      </c>
      <c r="G1506" s="79">
        <v>2090</v>
      </c>
    </row>
    <row r="1507" spans="1:7" x14ac:dyDescent="0.2">
      <c r="A1507" s="75">
        <v>2001</v>
      </c>
      <c r="B1507" s="75">
        <v>6</v>
      </c>
      <c r="C1507" s="94">
        <f t="shared" si="23"/>
        <v>37043</v>
      </c>
      <c r="D1507" s="76" t="s">
        <v>19</v>
      </c>
      <c r="E1507" s="79">
        <v>1306</v>
      </c>
      <c r="F1507" s="79">
        <v>1345</v>
      </c>
      <c r="G1507" s="79">
        <v>2651</v>
      </c>
    </row>
    <row r="1508" spans="1:7" x14ac:dyDescent="0.2">
      <c r="A1508" s="75">
        <v>2001</v>
      </c>
      <c r="B1508" s="75">
        <v>7</v>
      </c>
      <c r="C1508" s="94">
        <f t="shared" si="23"/>
        <v>37073</v>
      </c>
      <c r="D1508" s="76" t="s">
        <v>19</v>
      </c>
      <c r="E1508" s="79">
        <v>1351</v>
      </c>
      <c r="F1508" s="79">
        <v>1328</v>
      </c>
      <c r="G1508" s="79">
        <v>2679</v>
      </c>
    </row>
    <row r="1509" spans="1:7" x14ac:dyDescent="0.2">
      <c r="A1509" s="75">
        <v>2001</v>
      </c>
      <c r="B1509" s="75">
        <v>8</v>
      </c>
      <c r="C1509" s="94">
        <f t="shared" si="23"/>
        <v>37104</v>
      </c>
      <c r="D1509" s="76" t="s">
        <v>19</v>
      </c>
      <c r="E1509" s="79">
        <v>1411</v>
      </c>
      <c r="F1509" s="79">
        <v>1169</v>
      </c>
      <c r="G1509" s="79">
        <v>2580</v>
      </c>
    </row>
    <row r="1510" spans="1:7" x14ac:dyDescent="0.2">
      <c r="A1510" s="75">
        <v>2001</v>
      </c>
      <c r="B1510" s="75">
        <v>9</v>
      </c>
      <c r="C1510" s="94">
        <f t="shared" si="23"/>
        <v>37135</v>
      </c>
      <c r="D1510" s="76" t="s">
        <v>19</v>
      </c>
      <c r="E1510" s="79">
        <v>686</v>
      </c>
      <c r="F1510" s="79">
        <v>638</v>
      </c>
      <c r="G1510" s="79">
        <v>1324</v>
      </c>
    </row>
    <row r="1511" spans="1:7" x14ac:dyDescent="0.2">
      <c r="A1511" s="75">
        <v>2001</v>
      </c>
      <c r="B1511" s="75">
        <v>10</v>
      </c>
      <c r="C1511" s="94">
        <f t="shared" si="23"/>
        <v>37165</v>
      </c>
      <c r="D1511" s="76" t="s">
        <v>19</v>
      </c>
      <c r="E1511" s="79">
        <v>609</v>
      </c>
      <c r="F1511" s="79">
        <v>548</v>
      </c>
      <c r="G1511" s="79">
        <v>1157</v>
      </c>
    </row>
    <row r="1512" spans="1:7" x14ac:dyDescent="0.2">
      <c r="A1512" s="75">
        <v>2001</v>
      </c>
      <c r="B1512" s="75">
        <v>11</v>
      </c>
      <c r="C1512" s="94">
        <f t="shared" si="23"/>
        <v>37196</v>
      </c>
      <c r="D1512" s="76" t="s">
        <v>19</v>
      </c>
      <c r="E1512" s="79">
        <v>649</v>
      </c>
      <c r="F1512" s="79">
        <v>630</v>
      </c>
      <c r="G1512" s="79">
        <v>1279</v>
      </c>
    </row>
    <row r="1513" spans="1:7" x14ac:dyDescent="0.2">
      <c r="A1513" s="75">
        <v>2001</v>
      </c>
      <c r="B1513" s="75">
        <v>12</v>
      </c>
      <c r="C1513" s="94">
        <f t="shared" si="23"/>
        <v>37226</v>
      </c>
      <c r="D1513" s="76" t="s">
        <v>19</v>
      </c>
      <c r="E1513" s="79">
        <v>797</v>
      </c>
      <c r="F1513" s="79">
        <v>789</v>
      </c>
      <c r="G1513" s="79">
        <v>1586</v>
      </c>
    </row>
    <row r="1514" spans="1:7" x14ac:dyDescent="0.2">
      <c r="A1514" s="75">
        <v>2002</v>
      </c>
      <c r="B1514" s="75">
        <v>1</v>
      </c>
      <c r="C1514" s="94">
        <f t="shared" si="23"/>
        <v>37257</v>
      </c>
      <c r="D1514" s="76" t="s">
        <v>19</v>
      </c>
      <c r="E1514" s="79">
        <v>745</v>
      </c>
      <c r="F1514" s="79">
        <v>679</v>
      </c>
      <c r="G1514" s="79">
        <v>1424</v>
      </c>
    </row>
    <row r="1515" spans="1:7" x14ac:dyDescent="0.2">
      <c r="A1515" s="75">
        <v>2002</v>
      </c>
      <c r="B1515" s="75">
        <v>2</v>
      </c>
      <c r="C1515" s="94">
        <f t="shared" si="23"/>
        <v>37288</v>
      </c>
      <c r="D1515" s="76" t="s">
        <v>19</v>
      </c>
      <c r="E1515" s="79">
        <v>749</v>
      </c>
      <c r="F1515" s="79">
        <v>794</v>
      </c>
      <c r="G1515" s="79">
        <v>1543</v>
      </c>
    </row>
    <row r="1516" spans="1:7" x14ac:dyDescent="0.2">
      <c r="A1516" s="75">
        <v>2002</v>
      </c>
      <c r="B1516" s="75">
        <v>3</v>
      </c>
      <c r="C1516" s="94">
        <f t="shared" si="23"/>
        <v>37316</v>
      </c>
      <c r="D1516" s="76" t="s">
        <v>19</v>
      </c>
      <c r="E1516" s="79">
        <v>797</v>
      </c>
      <c r="F1516" s="79">
        <v>765</v>
      </c>
      <c r="G1516" s="79">
        <v>1562</v>
      </c>
    </row>
    <row r="1517" spans="1:7" x14ac:dyDescent="0.2">
      <c r="A1517" s="75">
        <v>2002</v>
      </c>
      <c r="B1517" s="75">
        <v>4</v>
      </c>
      <c r="C1517" s="94">
        <f t="shared" si="23"/>
        <v>37347</v>
      </c>
      <c r="D1517" s="76" t="s">
        <v>19</v>
      </c>
      <c r="E1517" s="79">
        <v>823</v>
      </c>
      <c r="F1517" s="79">
        <v>812</v>
      </c>
      <c r="G1517" s="79">
        <v>1635</v>
      </c>
    </row>
    <row r="1518" spans="1:7" x14ac:dyDescent="0.2">
      <c r="A1518" s="75">
        <v>2002</v>
      </c>
      <c r="B1518" s="75">
        <v>5</v>
      </c>
      <c r="C1518" s="94">
        <f t="shared" si="23"/>
        <v>37377</v>
      </c>
      <c r="D1518" s="76" t="s">
        <v>19</v>
      </c>
      <c r="E1518" s="79">
        <v>807</v>
      </c>
      <c r="F1518" s="79">
        <v>852</v>
      </c>
      <c r="G1518" s="79">
        <v>1659</v>
      </c>
    </row>
    <row r="1519" spans="1:7" x14ac:dyDescent="0.2">
      <c r="A1519" s="75">
        <v>2002</v>
      </c>
      <c r="B1519" s="75">
        <v>6</v>
      </c>
      <c r="C1519" s="94">
        <f t="shared" si="23"/>
        <v>37408</v>
      </c>
      <c r="D1519" s="76" t="s">
        <v>19</v>
      </c>
      <c r="E1519" s="79">
        <v>900</v>
      </c>
      <c r="F1519" s="79">
        <v>1162</v>
      </c>
      <c r="G1519" s="79">
        <v>2062</v>
      </c>
    </row>
    <row r="1520" spans="1:7" x14ac:dyDescent="0.2">
      <c r="A1520" s="75">
        <v>2002</v>
      </c>
      <c r="B1520" s="75">
        <v>7</v>
      </c>
      <c r="C1520" s="94">
        <f t="shared" si="23"/>
        <v>37438</v>
      </c>
      <c r="D1520" s="76" t="s">
        <v>19</v>
      </c>
      <c r="E1520" s="79">
        <v>1083</v>
      </c>
      <c r="F1520" s="79">
        <v>986</v>
      </c>
      <c r="G1520" s="79">
        <v>2069</v>
      </c>
    </row>
    <row r="1521" spans="1:7" x14ac:dyDescent="0.2">
      <c r="A1521" s="75">
        <v>2002</v>
      </c>
      <c r="B1521" s="75">
        <v>8</v>
      </c>
      <c r="C1521" s="94">
        <f t="shared" si="23"/>
        <v>37469</v>
      </c>
      <c r="D1521" s="76" t="s">
        <v>19</v>
      </c>
      <c r="E1521" s="79">
        <v>1120</v>
      </c>
      <c r="F1521" s="79">
        <v>1000</v>
      </c>
      <c r="G1521" s="79">
        <v>2120</v>
      </c>
    </row>
    <row r="1522" spans="1:7" x14ac:dyDescent="0.2">
      <c r="A1522" s="75">
        <v>2002</v>
      </c>
      <c r="B1522" s="75">
        <v>9</v>
      </c>
      <c r="C1522" s="94">
        <f t="shared" si="23"/>
        <v>37500</v>
      </c>
      <c r="D1522" s="76" t="s">
        <v>19</v>
      </c>
      <c r="E1522" s="79">
        <v>754</v>
      </c>
      <c r="F1522" s="79">
        <v>793</v>
      </c>
      <c r="G1522" s="79">
        <v>1547</v>
      </c>
    </row>
    <row r="1523" spans="1:7" x14ac:dyDescent="0.2">
      <c r="A1523" s="75">
        <v>2002</v>
      </c>
      <c r="B1523" s="75">
        <v>10</v>
      </c>
      <c r="C1523" s="94">
        <f t="shared" si="23"/>
        <v>37530</v>
      </c>
      <c r="D1523" s="76" t="s">
        <v>19</v>
      </c>
      <c r="E1523" s="79">
        <v>850</v>
      </c>
      <c r="F1523" s="79">
        <v>815</v>
      </c>
      <c r="G1523" s="79">
        <v>1665</v>
      </c>
    </row>
    <row r="1524" spans="1:7" x14ac:dyDescent="0.2">
      <c r="A1524" s="75">
        <v>2002</v>
      </c>
      <c r="B1524" s="75">
        <v>11</v>
      </c>
      <c r="C1524" s="94">
        <f t="shared" si="23"/>
        <v>37561</v>
      </c>
      <c r="D1524" s="76" t="s">
        <v>19</v>
      </c>
      <c r="E1524" s="79">
        <v>708</v>
      </c>
      <c r="F1524" s="79">
        <v>689</v>
      </c>
      <c r="G1524" s="79">
        <v>1397</v>
      </c>
    </row>
    <row r="1525" spans="1:7" x14ac:dyDescent="0.2">
      <c r="A1525" s="75">
        <v>2002</v>
      </c>
      <c r="B1525" s="75">
        <v>12</v>
      </c>
      <c r="C1525" s="94">
        <f t="shared" si="23"/>
        <v>37591</v>
      </c>
      <c r="D1525" s="76" t="s">
        <v>19</v>
      </c>
      <c r="E1525" s="79">
        <v>766</v>
      </c>
      <c r="F1525" s="79">
        <v>788</v>
      </c>
      <c r="G1525" s="79">
        <v>1554</v>
      </c>
    </row>
    <row r="1526" spans="1:7" x14ac:dyDescent="0.2">
      <c r="A1526" s="75">
        <v>2003</v>
      </c>
      <c r="B1526" s="75">
        <v>1</v>
      </c>
      <c r="C1526" s="94">
        <f t="shared" si="23"/>
        <v>37622</v>
      </c>
      <c r="D1526" s="76" t="s">
        <v>19</v>
      </c>
      <c r="E1526" s="79">
        <v>700</v>
      </c>
      <c r="F1526" s="79">
        <v>621</v>
      </c>
      <c r="G1526" s="79">
        <v>1321</v>
      </c>
    </row>
    <row r="1527" spans="1:7" x14ac:dyDescent="0.2">
      <c r="A1527" s="75">
        <v>2003</v>
      </c>
      <c r="B1527" s="75">
        <v>2</v>
      </c>
      <c r="C1527" s="94">
        <f t="shared" si="23"/>
        <v>37653</v>
      </c>
      <c r="D1527" s="76" t="s">
        <v>19</v>
      </c>
      <c r="E1527" s="79">
        <v>686</v>
      </c>
      <c r="F1527" s="79">
        <v>705</v>
      </c>
      <c r="G1527" s="79">
        <v>1391</v>
      </c>
    </row>
    <row r="1528" spans="1:7" x14ac:dyDescent="0.2">
      <c r="A1528" s="75">
        <v>2003</v>
      </c>
      <c r="B1528" s="75">
        <v>3</v>
      </c>
      <c r="C1528" s="94">
        <f t="shared" si="23"/>
        <v>37681</v>
      </c>
      <c r="D1528" s="76" t="s">
        <v>19</v>
      </c>
      <c r="E1528" s="79">
        <v>689</v>
      </c>
      <c r="F1528" s="79">
        <v>696</v>
      </c>
      <c r="G1528" s="79">
        <v>1385</v>
      </c>
    </row>
    <row r="1529" spans="1:7" x14ac:dyDescent="0.2">
      <c r="A1529" s="75">
        <v>2003</v>
      </c>
      <c r="B1529" s="75">
        <v>4</v>
      </c>
      <c r="C1529" s="94">
        <f t="shared" si="23"/>
        <v>37712</v>
      </c>
      <c r="D1529" s="76" t="s">
        <v>19</v>
      </c>
      <c r="E1529" s="79">
        <v>782</v>
      </c>
      <c r="F1529" s="79">
        <v>736</v>
      </c>
      <c r="G1529" s="79">
        <v>1518</v>
      </c>
    </row>
    <row r="1530" spans="1:7" x14ac:dyDescent="0.2">
      <c r="A1530" s="75">
        <v>2003</v>
      </c>
      <c r="B1530" s="75">
        <v>5</v>
      </c>
      <c r="C1530" s="94">
        <f t="shared" si="23"/>
        <v>37742</v>
      </c>
      <c r="D1530" s="76" t="s">
        <v>19</v>
      </c>
      <c r="E1530" s="79">
        <v>952</v>
      </c>
      <c r="F1530" s="79">
        <v>916</v>
      </c>
      <c r="G1530" s="79">
        <v>1868</v>
      </c>
    </row>
    <row r="1531" spans="1:7" x14ac:dyDescent="0.2">
      <c r="A1531" s="75">
        <v>2003</v>
      </c>
      <c r="B1531" s="75">
        <v>6</v>
      </c>
      <c r="C1531" s="94">
        <f t="shared" si="23"/>
        <v>37773</v>
      </c>
      <c r="D1531" s="76" t="s">
        <v>19</v>
      </c>
      <c r="E1531" s="79">
        <v>907</v>
      </c>
      <c r="F1531" s="79">
        <v>1090</v>
      </c>
      <c r="G1531" s="79">
        <v>1997</v>
      </c>
    </row>
    <row r="1532" spans="1:7" x14ac:dyDescent="0.2">
      <c r="A1532" s="75">
        <v>2003</v>
      </c>
      <c r="B1532" s="75">
        <v>7</v>
      </c>
      <c r="C1532" s="94">
        <f t="shared" si="23"/>
        <v>37803</v>
      </c>
      <c r="D1532" s="76" t="s">
        <v>19</v>
      </c>
      <c r="E1532" s="79">
        <v>1195</v>
      </c>
      <c r="F1532" s="79">
        <v>1136</v>
      </c>
      <c r="G1532" s="79">
        <v>2331</v>
      </c>
    </row>
    <row r="1533" spans="1:7" x14ac:dyDescent="0.2">
      <c r="A1533" s="75">
        <v>2003</v>
      </c>
      <c r="B1533" s="75">
        <v>8</v>
      </c>
      <c r="C1533" s="94">
        <f t="shared" si="23"/>
        <v>37834</v>
      </c>
      <c r="D1533" s="76" t="s">
        <v>19</v>
      </c>
      <c r="E1533" s="79">
        <v>1139</v>
      </c>
      <c r="F1533" s="79">
        <v>979</v>
      </c>
      <c r="G1533" s="79">
        <v>2118</v>
      </c>
    </row>
    <row r="1534" spans="1:7" x14ac:dyDescent="0.2">
      <c r="A1534" s="75">
        <v>2003</v>
      </c>
      <c r="B1534" s="75">
        <v>9</v>
      </c>
      <c r="C1534" s="94">
        <f t="shared" si="23"/>
        <v>37865</v>
      </c>
      <c r="D1534" s="76" t="s">
        <v>19</v>
      </c>
      <c r="E1534" s="79">
        <v>1025</v>
      </c>
      <c r="F1534" s="79">
        <v>993</v>
      </c>
      <c r="G1534" s="79">
        <v>2018</v>
      </c>
    </row>
    <row r="1535" spans="1:7" x14ac:dyDescent="0.2">
      <c r="A1535" s="75">
        <v>2003</v>
      </c>
      <c r="B1535" s="75">
        <v>10</v>
      </c>
      <c r="C1535" s="94">
        <f t="shared" si="23"/>
        <v>37895</v>
      </c>
      <c r="D1535" s="76" t="s">
        <v>19</v>
      </c>
      <c r="E1535" s="79">
        <v>949</v>
      </c>
      <c r="F1535" s="79">
        <v>839</v>
      </c>
      <c r="G1535" s="79">
        <v>1788</v>
      </c>
    </row>
    <row r="1536" spans="1:7" x14ac:dyDescent="0.2">
      <c r="A1536" s="75">
        <v>2003</v>
      </c>
      <c r="B1536" s="75">
        <v>11</v>
      </c>
      <c r="C1536" s="94">
        <f t="shared" si="23"/>
        <v>37926</v>
      </c>
      <c r="D1536" s="76" t="s">
        <v>19</v>
      </c>
      <c r="E1536" s="79">
        <v>866</v>
      </c>
      <c r="F1536" s="79">
        <v>849</v>
      </c>
      <c r="G1536" s="79">
        <v>1715</v>
      </c>
    </row>
    <row r="1537" spans="1:7" x14ac:dyDescent="0.2">
      <c r="A1537" s="75">
        <v>2003</v>
      </c>
      <c r="B1537" s="75">
        <v>12</v>
      </c>
      <c r="C1537" s="94">
        <f t="shared" si="23"/>
        <v>37956</v>
      </c>
      <c r="D1537" s="76" t="s">
        <v>19</v>
      </c>
      <c r="E1537" s="79">
        <v>942</v>
      </c>
      <c r="F1537" s="79">
        <v>819</v>
      </c>
      <c r="G1537" s="79">
        <v>1761</v>
      </c>
    </row>
    <row r="1538" spans="1:7" x14ac:dyDescent="0.2">
      <c r="A1538" s="75">
        <v>2004</v>
      </c>
      <c r="B1538" s="75">
        <v>1</v>
      </c>
      <c r="C1538" s="94">
        <f t="shared" si="23"/>
        <v>37987</v>
      </c>
      <c r="D1538" s="76" t="s">
        <v>19</v>
      </c>
      <c r="E1538" s="79">
        <v>1009</v>
      </c>
      <c r="F1538" s="79">
        <v>918</v>
      </c>
      <c r="G1538" s="79">
        <v>1927</v>
      </c>
    </row>
    <row r="1539" spans="1:7" x14ac:dyDescent="0.2">
      <c r="A1539" s="75">
        <v>2004</v>
      </c>
      <c r="B1539" s="75">
        <v>2</v>
      </c>
      <c r="C1539" s="94">
        <f t="shared" ref="C1539:C1602" si="24">DATE(A1539,B1539,1)</f>
        <v>38018</v>
      </c>
      <c r="D1539" s="76" t="s">
        <v>19</v>
      </c>
      <c r="E1539" s="79">
        <v>745</v>
      </c>
      <c r="F1539" s="79">
        <v>740</v>
      </c>
      <c r="G1539" s="79">
        <v>1485</v>
      </c>
    </row>
    <row r="1540" spans="1:7" x14ac:dyDescent="0.2">
      <c r="A1540" s="75">
        <v>2004</v>
      </c>
      <c r="B1540" s="75">
        <v>3</v>
      </c>
      <c r="C1540" s="94">
        <f t="shared" si="24"/>
        <v>38047</v>
      </c>
      <c r="D1540" s="76" t="s">
        <v>19</v>
      </c>
      <c r="E1540" s="79">
        <v>964</v>
      </c>
      <c r="F1540" s="79">
        <v>892</v>
      </c>
      <c r="G1540" s="79">
        <v>1856</v>
      </c>
    </row>
    <row r="1541" spans="1:7" x14ac:dyDescent="0.2">
      <c r="A1541" s="75">
        <v>2004</v>
      </c>
      <c r="B1541" s="75">
        <v>4</v>
      </c>
      <c r="C1541" s="94">
        <f t="shared" si="24"/>
        <v>38078</v>
      </c>
      <c r="D1541" s="76" t="s">
        <v>19</v>
      </c>
      <c r="E1541" s="79">
        <v>1004</v>
      </c>
      <c r="F1541" s="79">
        <v>1008</v>
      </c>
      <c r="G1541" s="79">
        <v>2012</v>
      </c>
    </row>
    <row r="1542" spans="1:7" x14ac:dyDescent="0.2">
      <c r="A1542" s="75">
        <v>2004</v>
      </c>
      <c r="B1542" s="75">
        <v>5</v>
      </c>
      <c r="C1542" s="94">
        <f t="shared" si="24"/>
        <v>38108</v>
      </c>
      <c r="D1542" s="76" t="s">
        <v>19</v>
      </c>
      <c r="E1542" s="79">
        <v>987</v>
      </c>
      <c r="F1542" s="79">
        <v>994</v>
      </c>
      <c r="G1542" s="79">
        <v>1981</v>
      </c>
    </row>
    <row r="1543" spans="1:7" x14ac:dyDescent="0.2">
      <c r="A1543" s="75">
        <v>2004</v>
      </c>
      <c r="B1543" s="75">
        <v>6</v>
      </c>
      <c r="C1543" s="94">
        <f t="shared" si="24"/>
        <v>38139</v>
      </c>
      <c r="D1543" s="76" t="s">
        <v>19</v>
      </c>
      <c r="E1543" s="79">
        <v>1112</v>
      </c>
      <c r="F1543" s="79">
        <v>1239</v>
      </c>
      <c r="G1543" s="79">
        <v>2351</v>
      </c>
    </row>
    <row r="1544" spans="1:7" x14ac:dyDescent="0.2">
      <c r="A1544" s="75">
        <v>2004</v>
      </c>
      <c r="B1544" s="75">
        <v>7</v>
      </c>
      <c r="C1544" s="94">
        <f t="shared" si="24"/>
        <v>38169</v>
      </c>
      <c r="D1544" s="76" t="s">
        <v>19</v>
      </c>
      <c r="E1544" s="79">
        <v>1225</v>
      </c>
      <c r="F1544" s="79">
        <v>1203</v>
      </c>
      <c r="G1544" s="79">
        <v>2428</v>
      </c>
    </row>
    <row r="1545" spans="1:7" x14ac:dyDescent="0.2">
      <c r="A1545" s="75">
        <v>2004</v>
      </c>
      <c r="B1545" s="75">
        <v>8</v>
      </c>
      <c r="C1545" s="94">
        <f t="shared" si="24"/>
        <v>38200</v>
      </c>
      <c r="D1545" s="76" t="s">
        <v>19</v>
      </c>
      <c r="E1545" s="79">
        <v>1287</v>
      </c>
      <c r="F1545" s="79">
        <v>1099</v>
      </c>
      <c r="G1545" s="79">
        <v>2386</v>
      </c>
    </row>
    <row r="1546" spans="1:7" x14ac:dyDescent="0.2">
      <c r="A1546" s="75">
        <v>2004</v>
      </c>
      <c r="B1546" s="75">
        <v>9</v>
      </c>
      <c r="C1546" s="94">
        <f t="shared" si="24"/>
        <v>38231</v>
      </c>
      <c r="D1546" s="76" t="s">
        <v>19</v>
      </c>
      <c r="E1546" s="79">
        <v>1089</v>
      </c>
      <c r="F1546" s="79">
        <v>1053</v>
      </c>
      <c r="G1546" s="79">
        <v>2142</v>
      </c>
    </row>
    <row r="1547" spans="1:7" x14ac:dyDescent="0.2">
      <c r="A1547" s="75">
        <v>2004</v>
      </c>
      <c r="B1547" s="75">
        <v>10</v>
      </c>
      <c r="C1547" s="94">
        <f t="shared" si="24"/>
        <v>38261</v>
      </c>
      <c r="D1547" s="76" t="s">
        <v>19</v>
      </c>
      <c r="E1547" s="79">
        <v>1181</v>
      </c>
      <c r="F1547" s="79">
        <v>1135</v>
      </c>
      <c r="G1547" s="79">
        <v>2316</v>
      </c>
    </row>
    <row r="1548" spans="1:7" x14ac:dyDescent="0.2">
      <c r="A1548" s="75">
        <v>2004</v>
      </c>
      <c r="B1548" s="75">
        <v>11</v>
      </c>
      <c r="C1548" s="94">
        <f t="shared" si="24"/>
        <v>38292</v>
      </c>
      <c r="D1548" s="76" t="s">
        <v>19</v>
      </c>
      <c r="E1548" s="79">
        <v>962</v>
      </c>
      <c r="F1548" s="79">
        <v>924</v>
      </c>
      <c r="G1548" s="79">
        <v>1886</v>
      </c>
    </row>
    <row r="1549" spans="1:7" x14ac:dyDescent="0.2">
      <c r="A1549" s="75">
        <v>2004</v>
      </c>
      <c r="B1549" s="75">
        <v>12</v>
      </c>
      <c r="C1549" s="94">
        <f t="shared" si="24"/>
        <v>38322</v>
      </c>
      <c r="D1549" s="76" t="s">
        <v>19</v>
      </c>
      <c r="E1549" s="79">
        <v>1220</v>
      </c>
      <c r="F1549" s="79">
        <v>1215</v>
      </c>
      <c r="G1549" s="79">
        <v>2435</v>
      </c>
    </row>
    <row r="1550" spans="1:7" x14ac:dyDescent="0.2">
      <c r="A1550" s="75">
        <v>2005</v>
      </c>
      <c r="B1550" s="75">
        <v>1</v>
      </c>
      <c r="C1550" s="94">
        <f t="shared" si="24"/>
        <v>38353</v>
      </c>
      <c r="D1550" s="76" t="s">
        <v>19</v>
      </c>
      <c r="E1550" s="79">
        <v>978</v>
      </c>
      <c r="F1550" s="79">
        <v>833</v>
      </c>
      <c r="G1550" s="79">
        <v>1811</v>
      </c>
    </row>
    <row r="1551" spans="1:7" x14ac:dyDescent="0.2">
      <c r="A1551" s="75">
        <v>2005</v>
      </c>
      <c r="B1551" s="75">
        <v>2</v>
      </c>
      <c r="C1551" s="94">
        <f t="shared" si="24"/>
        <v>38384</v>
      </c>
      <c r="D1551" s="76" t="s">
        <v>19</v>
      </c>
      <c r="E1551" s="79">
        <v>792</v>
      </c>
      <c r="F1551" s="79">
        <v>832</v>
      </c>
      <c r="G1551" s="79">
        <v>1624</v>
      </c>
    </row>
    <row r="1552" spans="1:7" x14ac:dyDescent="0.2">
      <c r="A1552" s="75">
        <v>2005</v>
      </c>
      <c r="B1552" s="75">
        <v>3</v>
      </c>
      <c r="C1552" s="94">
        <f t="shared" si="24"/>
        <v>38412</v>
      </c>
      <c r="D1552" s="76" t="s">
        <v>19</v>
      </c>
      <c r="E1552" s="79">
        <v>920</v>
      </c>
      <c r="F1552" s="79">
        <v>842</v>
      </c>
      <c r="G1552" s="79">
        <v>1762</v>
      </c>
    </row>
    <row r="1553" spans="1:7" x14ac:dyDescent="0.2">
      <c r="A1553" s="75">
        <v>2005</v>
      </c>
      <c r="B1553" s="75">
        <v>4</v>
      </c>
      <c r="C1553" s="94">
        <f t="shared" si="24"/>
        <v>38443</v>
      </c>
      <c r="D1553" s="76" t="s">
        <v>19</v>
      </c>
      <c r="E1553" s="79">
        <v>909</v>
      </c>
      <c r="F1553" s="79">
        <v>984</v>
      </c>
      <c r="G1553" s="79">
        <v>1893</v>
      </c>
    </row>
    <row r="1554" spans="1:7" x14ac:dyDescent="0.2">
      <c r="A1554" s="75">
        <v>2005</v>
      </c>
      <c r="B1554" s="75">
        <v>5</v>
      </c>
      <c r="C1554" s="94">
        <f t="shared" si="24"/>
        <v>38473</v>
      </c>
      <c r="D1554" s="76" t="s">
        <v>19</v>
      </c>
      <c r="E1554" s="79">
        <v>974</v>
      </c>
      <c r="F1554" s="79">
        <v>1043</v>
      </c>
      <c r="G1554" s="79">
        <v>2017</v>
      </c>
    </row>
    <row r="1555" spans="1:7" x14ac:dyDescent="0.2">
      <c r="A1555" s="75">
        <v>2005</v>
      </c>
      <c r="B1555" s="75">
        <v>6</v>
      </c>
      <c r="C1555" s="94">
        <f t="shared" si="24"/>
        <v>38504</v>
      </c>
      <c r="D1555" s="76" t="s">
        <v>19</v>
      </c>
      <c r="E1555" s="79">
        <v>1089</v>
      </c>
      <c r="F1555" s="79">
        <v>1274</v>
      </c>
      <c r="G1555" s="79">
        <v>2363</v>
      </c>
    </row>
    <row r="1556" spans="1:7" x14ac:dyDescent="0.2">
      <c r="A1556" s="75">
        <v>2005</v>
      </c>
      <c r="B1556" s="75">
        <v>7</v>
      </c>
      <c r="C1556" s="94">
        <f t="shared" si="24"/>
        <v>38534</v>
      </c>
      <c r="D1556" s="76" t="s">
        <v>19</v>
      </c>
      <c r="E1556" s="79">
        <v>1266</v>
      </c>
      <c r="F1556" s="79">
        <v>1237</v>
      </c>
      <c r="G1556" s="79">
        <v>2503</v>
      </c>
    </row>
    <row r="1557" spans="1:7" x14ac:dyDescent="0.2">
      <c r="A1557" s="75">
        <v>2005</v>
      </c>
      <c r="B1557" s="75">
        <v>8</v>
      </c>
      <c r="C1557" s="94">
        <f t="shared" si="24"/>
        <v>38565</v>
      </c>
      <c r="D1557" s="76" t="s">
        <v>19</v>
      </c>
      <c r="E1557" s="79">
        <v>1293</v>
      </c>
      <c r="F1557" s="79">
        <v>1094</v>
      </c>
      <c r="G1557" s="79">
        <v>2387</v>
      </c>
    </row>
    <row r="1558" spans="1:7" x14ac:dyDescent="0.2">
      <c r="A1558" s="75">
        <v>2005</v>
      </c>
      <c r="B1558" s="75">
        <v>9</v>
      </c>
      <c r="C1558" s="94">
        <f t="shared" si="24"/>
        <v>38596</v>
      </c>
      <c r="D1558" s="76" t="s">
        <v>19</v>
      </c>
      <c r="E1558" s="79">
        <v>1019</v>
      </c>
      <c r="F1558" s="79">
        <v>973</v>
      </c>
      <c r="G1558" s="79">
        <v>1992</v>
      </c>
    </row>
    <row r="1559" spans="1:7" x14ac:dyDescent="0.2">
      <c r="A1559" s="75">
        <v>2005</v>
      </c>
      <c r="B1559" s="75">
        <v>10</v>
      </c>
      <c r="C1559" s="94">
        <f t="shared" si="24"/>
        <v>38626</v>
      </c>
      <c r="D1559" s="76" t="s">
        <v>19</v>
      </c>
      <c r="E1559" s="79">
        <v>1171</v>
      </c>
      <c r="F1559" s="79">
        <v>994</v>
      </c>
      <c r="G1559" s="79">
        <v>2165</v>
      </c>
    </row>
    <row r="1560" spans="1:7" x14ac:dyDescent="0.2">
      <c r="A1560" s="75">
        <v>2005</v>
      </c>
      <c r="B1560" s="75">
        <v>11</v>
      </c>
      <c r="C1560" s="94">
        <f t="shared" si="24"/>
        <v>38657</v>
      </c>
      <c r="D1560" s="76" t="s">
        <v>19</v>
      </c>
      <c r="E1560" s="79">
        <v>1080</v>
      </c>
      <c r="F1560" s="79">
        <v>1046</v>
      </c>
      <c r="G1560" s="79">
        <v>2126</v>
      </c>
    </row>
    <row r="1561" spans="1:7" x14ac:dyDescent="0.2">
      <c r="A1561" s="75">
        <v>2005</v>
      </c>
      <c r="B1561" s="75">
        <v>12</v>
      </c>
      <c r="C1561" s="94">
        <f t="shared" si="24"/>
        <v>38687</v>
      </c>
      <c r="D1561" s="76" t="s">
        <v>19</v>
      </c>
      <c r="E1561" s="79">
        <v>1290</v>
      </c>
      <c r="F1561" s="79">
        <v>1252</v>
      </c>
      <c r="G1561" s="79">
        <v>2542</v>
      </c>
    </row>
    <row r="1562" spans="1:7" x14ac:dyDescent="0.2">
      <c r="A1562" s="75">
        <v>2006</v>
      </c>
      <c r="B1562" s="75">
        <v>1</v>
      </c>
      <c r="C1562" s="94">
        <f t="shared" si="24"/>
        <v>38718</v>
      </c>
      <c r="D1562" s="76" t="s">
        <v>19</v>
      </c>
      <c r="E1562" s="79">
        <v>1050</v>
      </c>
      <c r="F1562" s="79">
        <v>912</v>
      </c>
      <c r="G1562" s="79">
        <v>1962</v>
      </c>
    </row>
    <row r="1563" spans="1:7" x14ac:dyDescent="0.2">
      <c r="A1563" s="75">
        <v>2006</v>
      </c>
      <c r="B1563" s="75">
        <v>2</v>
      </c>
      <c r="C1563" s="94">
        <f t="shared" si="24"/>
        <v>38749</v>
      </c>
      <c r="D1563" s="76" t="s">
        <v>19</v>
      </c>
      <c r="E1563" s="79">
        <v>1033</v>
      </c>
      <c r="F1563" s="79">
        <v>1069</v>
      </c>
      <c r="G1563" s="79">
        <v>2102</v>
      </c>
    </row>
    <row r="1564" spans="1:7" x14ac:dyDescent="0.2">
      <c r="A1564" s="75">
        <v>2006</v>
      </c>
      <c r="B1564" s="75">
        <v>3</v>
      </c>
      <c r="C1564" s="94">
        <f t="shared" si="24"/>
        <v>38777</v>
      </c>
      <c r="D1564" s="76" t="s">
        <v>19</v>
      </c>
      <c r="E1564" s="79">
        <v>1219</v>
      </c>
      <c r="F1564" s="79">
        <v>1181</v>
      </c>
      <c r="G1564" s="79">
        <v>2400</v>
      </c>
    </row>
    <row r="1565" spans="1:7" x14ac:dyDescent="0.2">
      <c r="A1565" s="75">
        <v>2006</v>
      </c>
      <c r="B1565" s="75">
        <v>4</v>
      </c>
      <c r="C1565" s="94">
        <f t="shared" si="24"/>
        <v>38808</v>
      </c>
      <c r="D1565" s="76" t="s">
        <v>19</v>
      </c>
      <c r="E1565" s="79">
        <v>1083</v>
      </c>
      <c r="F1565" s="79">
        <v>1121</v>
      </c>
      <c r="G1565" s="79">
        <v>2204</v>
      </c>
    </row>
    <row r="1566" spans="1:7" x14ac:dyDescent="0.2">
      <c r="A1566" s="75">
        <v>2006</v>
      </c>
      <c r="B1566" s="75">
        <v>5</v>
      </c>
      <c r="C1566" s="94">
        <f t="shared" si="24"/>
        <v>38838</v>
      </c>
      <c r="D1566" s="76" t="s">
        <v>19</v>
      </c>
      <c r="E1566" s="79">
        <v>1236</v>
      </c>
      <c r="F1566" s="79">
        <v>1305</v>
      </c>
      <c r="G1566" s="79">
        <v>2541</v>
      </c>
    </row>
    <row r="1567" spans="1:7" x14ac:dyDescent="0.2">
      <c r="A1567" s="75">
        <v>2006</v>
      </c>
      <c r="B1567" s="75">
        <v>6</v>
      </c>
      <c r="C1567" s="94">
        <f t="shared" si="24"/>
        <v>38869</v>
      </c>
      <c r="D1567" s="76" t="s">
        <v>19</v>
      </c>
      <c r="E1567" s="79">
        <v>1292</v>
      </c>
      <c r="F1567" s="79">
        <v>1407</v>
      </c>
      <c r="G1567" s="79">
        <v>2699</v>
      </c>
    </row>
    <row r="1568" spans="1:7" x14ac:dyDescent="0.2">
      <c r="A1568" s="75">
        <v>2006</v>
      </c>
      <c r="B1568" s="75">
        <v>7</v>
      </c>
      <c r="C1568" s="94">
        <f t="shared" si="24"/>
        <v>38899</v>
      </c>
      <c r="D1568" s="76" t="s">
        <v>19</v>
      </c>
      <c r="E1568" s="79">
        <v>1508</v>
      </c>
      <c r="F1568" s="79">
        <v>1478</v>
      </c>
      <c r="G1568" s="79">
        <v>2986</v>
      </c>
    </row>
    <row r="1569" spans="1:7" x14ac:dyDescent="0.2">
      <c r="A1569" s="75">
        <v>2006</v>
      </c>
      <c r="B1569" s="75">
        <v>8</v>
      </c>
      <c r="C1569" s="94">
        <f t="shared" si="24"/>
        <v>38930</v>
      </c>
      <c r="D1569" s="76" t="s">
        <v>19</v>
      </c>
      <c r="E1569" s="79">
        <v>1553</v>
      </c>
      <c r="F1569" s="79">
        <v>1327</v>
      </c>
      <c r="G1569" s="79">
        <v>2880</v>
      </c>
    </row>
    <row r="1570" spans="1:7" x14ac:dyDescent="0.2">
      <c r="A1570" s="75">
        <v>2006</v>
      </c>
      <c r="B1570" s="75">
        <v>9</v>
      </c>
      <c r="C1570" s="94">
        <f t="shared" si="24"/>
        <v>38961</v>
      </c>
      <c r="D1570" s="76" t="s">
        <v>19</v>
      </c>
      <c r="E1570" s="79">
        <v>1201</v>
      </c>
      <c r="F1570" s="79">
        <v>1223</v>
      </c>
      <c r="G1570" s="79">
        <v>2424</v>
      </c>
    </row>
    <row r="1571" spans="1:7" x14ac:dyDescent="0.2">
      <c r="A1571" s="75">
        <v>2006</v>
      </c>
      <c r="B1571" s="75">
        <v>10</v>
      </c>
      <c r="C1571" s="94">
        <f t="shared" si="24"/>
        <v>38991</v>
      </c>
      <c r="D1571" s="76" t="s">
        <v>19</v>
      </c>
      <c r="E1571" s="79">
        <v>1402</v>
      </c>
      <c r="F1571" s="79">
        <v>1246</v>
      </c>
      <c r="G1571" s="79">
        <v>2648</v>
      </c>
    </row>
    <row r="1572" spans="1:7" x14ac:dyDescent="0.2">
      <c r="A1572" s="75">
        <v>2006</v>
      </c>
      <c r="B1572" s="75">
        <v>11</v>
      </c>
      <c r="C1572" s="94">
        <f t="shared" si="24"/>
        <v>39022</v>
      </c>
      <c r="D1572" s="76" t="s">
        <v>19</v>
      </c>
      <c r="E1572" s="79">
        <v>1144</v>
      </c>
      <c r="F1572" s="79">
        <v>1098</v>
      </c>
      <c r="G1572" s="79">
        <v>2242</v>
      </c>
    </row>
    <row r="1573" spans="1:7" x14ac:dyDescent="0.2">
      <c r="A1573" s="75">
        <v>2006</v>
      </c>
      <c r="B1573" s="75">
        <v>12</v>
      </c>
      <c r="C1573" s="94">
        <f t="shared" si="24"/>
        <v>39052</v>
      </c>
      <c r="D1573" s="76" t="s">
        <v>19</v>
      </c>
      <c r="E1573" s="79">
        <v>1042</v>
      </c>
      <c r="F1573" s="79">
        <v>1037</v>
      </c>
      <c r="G1573" s="79">
        <v>2079</v>
      </c>
    </row>
    <row r="1574" spans="1:7" x14ac:dyDescent="0.2">
      <c r="A1574" s="75">
        <v>2007</v>
      </c>
      <c r="B1574" s="75">
        <v>1</v>
      </c>
      <c r="C1574" s="94">
        <f t="shared" si="24"/>
        <v>39083</v>
      </c>
      <c r="D1574" s="76" t="s">
        <v>19</v>
      </c>
      <c r="E1574" s="79">
        <v>1103</v>
      </c>
      <c r="F1574" s="79">
        <v>1007</v>
      </c>
      <c r="G1574" s="79">
        <v>2110</v>
      </c>
    </row>
    <row r="1575" spans="1:7" x14ac:dyDescent="0.2">
      <c r="A1575" s="75">
        <v>2007</v>
      </c>
      <c r="B1575" s="75">
        <v>2</v>
      </c>
      <c r="C1575" s="94">
        <f t="shared" si="24"/>
        <v>39114</v>
      </c>
      <c r="D1575" s="76" t="s">
        <v>19</v>
      </c>
      <c r="E1575" s="79">
        <v>1103</v>
      </c>
      <c r="F1575" s="79">
        <v>1007</v>
      </c>
      <c r="G1575" s="79">
        <v>2110</v>
      </c>
    </row>
    <row r="1576" spans="1:7" x14ac:dyDescent="0.2">
      <c r="A1576" s="75">
        <v>2007</v>
      </c>
      <c r="B1576" s="75">
        <v>3</v>
      </c>
      <c r="C1576" s="94">
        <f t="shared" si="24"/>
        <v>39142</v>
      </c>
      <c r="D1576" s="76" t="s">
        <v>19</v>
      </c>
      <c r="E1576" s="79">
        <v>1186</v>
      </c>
      <c r="F1576" s="79">
        <v>1094</v>
      </c>
      <c r="G1576" s="79">
        <v>2280</v>
      </c>
    </row>
    <row r="1577" spans="1:7" x14ac:dyDescent="0.2">
      <c r="A1577" s="75">
        <v>2007</v>
      </c>
      <c r="B1577" s="75">
        <v>4</v>
      </c>
      <c r="C1577" s="94">
        <f t="shared" si="24"/>
        <v>39173</v>
      </c>
      <c r="D1577" s="76" t="s">
        <v>19</v>
      </c>
      <c r="E1577" s="79">
        <v>1160</v>
      </c>
      <c r="F1577" s="79">
        <v>1130</v>
      </c>
      <c r="G1577" s="79">
        <v>2290</v>
      </c>
    </row>
    <row r="1578" spans="1:7" x14ac:dyDescent="0.2">
      <c r="A1578" s="75">
        <v>2007</v>
      </c>
      <c r="B1578" s="75">
        <v>5</v>
      </c>
      <c r="C1578" s="94">
        <f t="shared" si="24"/>
        <v>39203</v>
      </c>
      <c r="D1578" s="76" t="s">
        <v>19</v>
      </c>
      <c r="E1578" s="79">
        <v>1209</v>
      </c>
      <c r="F1578" s="79">
        <v>1278</v>
      </c>
      <c r="G1578" s="79">
        <v>2487</v>
      </c>
    </row>
    <row r="1579" spans="1:7" x14ac:dyDescent="0.2">
      <c r="A1579" s="75">
        <v>2007</v>
      </c>
      <c r="B1579" s="75">
        <v>6</v>
      </c>
      <c r="C1579" s="94">
        <f t="shared" si="24"/>
        <v>39234</v>
      </c>
      <c r="D1579" s="76" t="s">
        <v>19</v>
      </c>
      <c r="E1579" s="79">
        <v>1279</v>
      </c>
      <c r="F1579" s="79">
        <v>1469</v>
      </c>
      <c r="G1579" s="79">
        <v>2748</v>
      </c>
    </row>
    <row r="1580" spans="1:7" x14ac:dyDescent="0.2">
      <c r="A1580" s="75">
        <v>2007</v>
      </c>
      <c r="B1580" s="75">
        <v>7</v>
      </c>
      <c r="C1580" s="94">
        <f t="shared" si="24"/>
        <v>39264</v>
      </c>
      <c r="D1580" s="76" t="s">
        <v>19</v>
      </c>
      <c r="E1580" s="79">
        <v>1545</v>
      </c>
      <c r="F1580" s="79">
        <v>1453</v>
      </c>
      <c r="G1580" s="79">
        <v>2998</v>
      </c>
    </row>
    <row r="1581" spans="1:7" x14ac:dyDescent="0.2">
      <c r="A1581" s="75">
        <v>2007</v>
      </c>
      <c r="B1581" s="75">
        <v>8</v>
      </c>
      <c r="C1581" s="94">
        <f t="shared" si="24"/>
        <v>39295</v>
      </c>
      <c r="D1581" s="76" t="s">
        <v>19</v>
      </c>
      <c r="E1581" s="79">
        <v>1668</v>
      </c>
      <c r="F1581" s="79">
        <v>1465</v>
      </c>
      <c r="G1581" s="79">
        <v>3133</v>
      </c>
    </row>
    <row r="1582" spans="1:7" x14ac:dyDescent="0.2">
      <c r="A1582" s="75">
        <v>2007</v>
      </c>
      <c r="B1582" s="75">
        <v>9</v>
      </c>
      <c r="C1582" s="94">
        <f t="shared" si="24"/>
        <v>39326</v>
      </c>
      <c r="D1582" s="76" t="s">
        <v>19</v>
      </c>
      <c r="E1582" s="79">
        <v>1365</v>
      </c>
      <c r="F1582" s="79">
        <v>1269</v>
      </c>
      <c r="G1582" s="79">
        <v>2634</v>
      </c>
    </row>
    <row r="1583" spans="1:7" x14ac:dyDescent="0.2">
      <c r="A1583" s="75">
        <v>2007</v>
      </c>
      <c r="B1583" s="75">
        <v>10</v>
      </c>
      <c r="C1583" s="94">
        <f t="shared" si="24"/>
        <v>39356</v>
      </c>
      <c r="D1583" s="76" t="s">
        <v>19</v>
      </c>
      <c r="E1583" s="79">
        <v>1465</v>
      </c>
      <c r="F1583" s="79">
        <v>1447</v>
      </c>
      <c r="G1583" s="79">
        <v>2912</v>
      </c>
    </row>
    <row r="1584" spans="1:7" x14ac:dyDescent="0.2">
      <c r="A1584" s="75">
        <v>2007</v>
      </c>
      <c r="B1584" s="75">
        <v>11</v>
      </c>
      <c r="C1584" s="94">
        <f t="shared" si="24"/>
        <v>39387</v>
      </c>
      <c r="D1584" s="76" t="s">
        <v>19</v>
      </c>
      <c r="E1584" s="79">
        <v>1303</v>
      </c>
      <c r="F1584" s="79">
        <v>1247</v>
      </c>
      <c r="G1584" s="79">
        <v>2550</v>
      </c>
    </row>
    <row r="1585" spans="1:7" x14ac:dyDescent="0.2">
      <c r="A1585" s="75">
        <v>2007</v>
      </c>
      <c r="B1585" s="75">
        <v>12</v>
      </c>
      <c r="C1585" s="94">
        <f t="shared" si="24"/>
        <v>39417</v>
      </c>
      <c r="D1585" s="76" t="s">
        <v>19</v>
      </c>
      <c r="E1585" s="79">
        <v>1445</v>
      </c>
      <c r="F1585" s="79">
        <v>1458</v>
      </c>
      <c r="G1585" s="79">
        <v>2903</v>
      </c>
    </row>
    <row r="1586" spans="1:7" x14ac:dyDescent="0.2">
      <c r="A1586" s="75">
        <v>2008</v>
      </c>
      <c r="B1586" s="75">
        <v>1</v>
      </c>
      <c r="C1586" s="94">
        <f t="shared" si="24"/>
        <v>39448</v>
      </c>
      <c r="D1586" s="76" t="s">
        <v>19</v>
      </c>
      <c r="E1586" s="79">
        <v>1197</v>
      </c>
      <c r="F1586" s="79">
        <v>1263</v>
      </c>
      <c r="G1586" s="79">
        <v>2460</v>
      </c>
    </row>
    <row r="1587" spans="1:7" x14ac:dyDescent="0.2">
      <c r="A1587" s="75">
        <v>2008</v>
      </c>
      <c r="B1587" s="75">
        <v>2</v>
      </c>
      <c r="C1587" s="94">
        <f t="shared" si="24"/>
        <v>39479</v>
      </c>
      <c r="D1587" s="76" t="s">
        <v>19</v>
      </c>
      <c r="E1587" s="79">
        <v>1257</v>
      </c>
      <c r="F1587" s="79">
        <v>1318</v>
      </c>
      <c r="G1587" s="79">
        <v>2575</v>
      </c>
    </row>
    <row r="1588" spans="1:7" x14ac:dyDescent="0.2">
      <c r="A1588" s="75">
        <v>2008</v>
      </c>
      <c r="B1588" s="75">
        <v>3</v>
      </c>
      <c r="C1588" s="94">
        <f t="shared" si="24"/>
        <v>39508</v>
      </c>
      <c r="D1588" s="76" t="s">
        <v>19</v>
      </c>
      <c r="E1588" s="79">
        <v>1370</v>
      </c>
      <c r="F1588" s="79">
        <v>1501</v>
      </c>
      <c r="G1588" s="79">
        <v>2871</v>
      </c>
    </row>
    <row r="1589" spans="1:7" x14ac:dyDescent="0.2">
      <c r="A1589" s="75">
        <v>2008</v>
      </c>
      <c r="B1589" s="75">
        <v>4</v>
      </c>
      <c r="C1589" s="94">
        <f t="shared" si="24"/>
        <v>39539</v>
      </c>
      <c r="D1589" s="76" t="s">
        <v>19</v>
      </c>
      <c r="E1589" s="79">
        <v>1280</v>
      </c>
      <c r="F1589" s="79">
        <v>1278</v>
      </c>
      <c r="G1589" s="79">
        <v>2558</v>
      </c>
    </row>
    <row r="1590" spans="1:7" x14ac:dyDescent="0.2">
      <c r="A1590" s="75">
        <v>2008</v>
      </c>
      <c r="B1590" s="75">
        <v>5</v>
      </c>
      <c r="C1590" s="94">
        <f t="shared" si="24"/>
        <v>39569</v>
      </c>
      <c r="D1590" s="76" t="s">
        <v>19</v>
      </c>
      <c r="E1590" s="79">
        <v>1399</v>
      </c>
      <c r="F1590" s="79">
        <v>1514</v>
      </c>
      <c r="G1590" s="79">
        <v>2913</v>
      </c>
    </row>
    <row r="1591" spans="1:7" x14ac:dyDescent="0.2">
      <c r="A1591" s="75">
        <v>2008</v>
      </c>
      <c r="B1591" s="75">
        <v>6</v>
      </c>
      <c r="C1591" s="94">
        <f t="shared" si="24"/>
        <v>39600</v>
      </c>
      <c r="D1591" s="76" t="s">
        <v>19</v>
      </c>
      <c r="E1591" s="79">
        <v>1541</v>
      </c>
      <c r="F1591" s="79">
        <v>1710</v>
      </c>
      <c r="G1591" s="79">
        <v>3251</v>
      </c>
    </row>
    <row r="1592" spans="1:7" x14ac:dyDescent="0.2">
      <c r="A1592" s="75">
        <v>2008</v>
      </c>
      <c r="B1592" s="75">
        <v>7</v>
      </c>
      <c r="C1592" s="94">
        <f t="shared" si="24"/>
        <v>39630</v>
      </c>
      <c r="D1592" s="76" t="s">
        <v>19</v>
      </c>
      <c r="E1592" s="79">
        <v>1657</v>
      </c>
      <c r="F1592" s="79">
        <v>1667</v>
      </c>
      <c r="G1592" s="79">
        <v>3324</v>
      </c>
    </row>
    <row r="1593" spans="1:7" x14ac:dyDescent="0.2">
      <c r="A1593" s="75">
        <v>2008</v>
      </c>
      <c r="B1593" s="75">
        <v>8</v>
      </c>
      <c r="C1593" s="94">
        <f t="shared" si="24"/>
        <v>39661</v>
      </c>
      <c r="D1593" s="76" t="s">
        <v>19</v>
      </c>
      <c r="E1593" s="79">
        <v>1521</v>
      </c>
      <c r="F1593" s="79">
        <v>1398</v>
      </c>
      <c r="G1593" s="79">
        <v>2919</v>
      </c>
    </row>
    <row r="1594" spans="1:7" x14ac:dyDescent="0.2">
      <c r="A1594" s="75">
        <v>2008</v>
      </c>
      <c r="B1594" s="75">
        <v>9</v>
      </c>
      <c r="C1594" s="94">
        <f t="shared" si="24"/>
        <v>39692</v>
      </c>
      <c r="D1594" s="76" t="s">
        <v>19</v>
      </c>
      <c r="E1594" s="79">
        <v>1414</v>
      </c>
      <c r="F1594" s="79">
        <v>1454</v>
      </c>
      <c r="G1594" s="79">
        <v>2868</v>
      </c>
    </row>
    <row r="1595" spans="1:7" x14ac:dyDescent="0.2">
      <c r="A1595" s="75">
        <v>2008</v>
      </c>
      <c r="B1595" s="75">
        <v>10</v>
      </c>
      <c r="C1595" s="94">
        <f t="shared" si="24"/>
        <v>39722</v>
      </c>
      <c r="D1595" s="76" t="s">
        <v>19</v>
      </c>
      <c r="E1595" s="79">
        <v>1457</v>
      </c>
      <c r="F1595" s="79">
        <v>1360</v>
      </c>
      <c r="G1595" s="79">
        <v>2817</v>
      </c>
    </row>
    <row r="1596" spans="1:7" x14ac:dyDescent="0.2">
      <c r="A1596" s="75">
        <v>2008</v>
      </c>
      <c r="B1596" s="75">
        <v>11</v>
      </c>
      <c r="C1596" s="94">
        <f t="shared" si="24"/>
        <v>39753</v>
      </c>
      <c r="D1596" s="76" t="s">
        <v>19</v>
      </c>
      <c r="E1596" s="79">
        <v>1274</v>
      </c>
      <c r="F1596" s="79">
        <v>1272</v>
      </c>
      <c r="G1596" s="79">
        <v>2546</v>
      </c>
    </row>
    <row r="1597" spans="1:7" x14ac:dyDescent="0.2">
      <c r="A1597" s="75">
        <v>2008</v>
      </c>
      <c r="B1597" s="75">
        <v>12</v>
      </c>
      <c r="C1597" s="94">
        <f t="shared" si="24"/>
        <v>39783</v>
      </c>
      <c r="D1597" s="76" t="s">
        <v>19</v>
      </c>
      <c r="E1597" s="79">
        <v>1470</v>
      </c>
      <c r="F1597" s="79">
        <v>1474</v>
      </c>
      <c r="G1597" s="79">
        <v>2944</v>
      </c>
    </row>
    <row r="1598" spans="1:7" x14ac:dyDescent="0.2">
      <c r="A1598" s="75">
        <v>2009</v>
      </c>
      <c r="B1598" s="75">
        <v>1</v>
      </c>
      <c r="C1598" s="94">
        <f t="shared" si="24"/>
        <v>39814</v>
      </c>
      <c r="D1598" s="76" t="s">
        <v>19</v>
      </c>
      <c r="E1598" s="79">
        <v>1208</v>
      </c>
      <c r="F1598" s="79">
        <v>1079</v>
      </c>
      <c r="G1598" s="79">
        <v>2287</v>
      </c>
    </row>
    <row r="1599" spans="1:7" x14ac:dyDescent="0.2">
      <c r="A1599" s="75">
        <v>2009</v>
      </c>
      <c r="B1599" s="75">
        <v>2</v>
      </c>
      <c r="C1599" s="94">
        <f t="shared" si="24"/>
        <v>39845</v>
      </c>
      <c r="D1599" s="76" t="s">
        <v>19</v>
      </c>
      <c r="E1599" s="79">
        <v>1047</v>
      </c>
      <c r="F1599" s="79">
        <v>1135</v>
      </c>
      <c r="G1599" s="79">
        <v>2182</v>
      </c>
    </row>
    <row r="1600" spans="1:7" x14ac:dyDescent="0.2">
      <c r="A1600" s="75">
        <v>2009</v>
      </c>
      <c r="B1600" s="75">
        <v>3</v>
      </c>
      <c r="C1600" s="94">
        <f t="shared" si="24"/>
        <v>39873</v>
      </c>
      <c r="D1600" s="76" t="s">
        <v>19</v>
      </c>
      <c r="E1600" s="79">
        <v>1083</v>
      </c>
      <c r="F1600" s="79">
        <v>1143</v>
      </c>
      <c r="G1600" s="79">
        <v>2226</v>
      </c>
    </row>
    <row r="1601" spans="1:7" x14ac:dyDescent="0.2">
      <c r="A1601" s="75">
        <v>2009</v>
      </c>
      <c r="B1601" s="75">
        <v>4</v>
      </c>
      <c r="C1601" s="94">
        <f t="shared" si="24"/>
        <v>39904</v>
      </c>
      <c r="D1601" s="76" t="s">
        <v>19</v>
      </c>
      <c r="E1601" s="79">
        <v>1208</v>
      </c>
      <c r="F1601" s="79">
        <v>1183</v>
      </c>
      <c r="G1601" s="79">
        <v>2391</v>
      </c>
    </row>
    <row r="1602" spans="1:7" x14ac:dyDescent="0.2">
      <c r="A1602" s="75">
        <v>2009</v>
      </c>
      <c r="B1602" s="75">
        <v>5</v>
      </c>
      <c r="C1602" s="94">
        <f t="shared" si="24"/>
        <v>39934</v>
      </c>
      <c r="D1602" s="76" t="s">
        <v>19</v>
      </c>
      <c r="E1602" s="79">
        <v>1276</v>
      </c>
      <c r="F1602" s="79">
        <v>1329</v>
      </c>
      <c r="G1602" s="79">
        <v>2605</v>
      </c>
    </row>
    <row r="1603" spans="1:7" x14ac:dyDescent="0.2">
      <c r="A1603" s="75">
        <v>2009</v>
      </c>
      <c r="B1603" s="75">
        <v>6</v>
      </c>
      <c r="C1603" s="94">
        <f t="shared" ref="C1603:C1666" si="25">DATE(A1603,B1603,1)</f>
        <v>39965</v>
      </c>
      <c r="D1603" s="76" t="s">
        <v>19</v>
      </c>
      <c r="E1603" s="79">
        <v>1159</v>
      </c>
      <c r="F1603" s="79">
        <v>1392</v>
      </c>
      <c r="G1603" s="79">
        <v>2551</v>
      </c>
    </row>
    <row r="1604" spans="1:7" x14ac:dyDescent="0.2">
      <c r="A1604" s="75">
        <v>2009</v>
      </c>
      <c r="B1604" s="75">
        <v>7</v>
      </c>
      <c r="C1604" s="94">
        <f t="shared" si="25"/>
        <v>39995</v>
      </c>
      <c r="D1604" s="76" t="s">
        <v>19</v>
      </c>
      <c r="E1604" s="79">
        <v>1334</v>
      </c>
      <c r="F1604" s="79">
        <v>1379</v>
      </c>
      <c r="G1604" s="79">
        <v>2713</v>
      </c>
    </row>
    <row r="1605" spans="1:7" x14ac:dyDescent="0.2">
      <c r="A1605" s="75">
        <v>2009</v>
      </c>
      <c r="B1605" s="75">
        <v>8</v>
      </c>
      <c r="C1605" s="94">
        <f t="shared" si="25"/>
        <v>40026</v>
      </c>
      <c r="D1605" s="76" t="s">
        <v>19</v>
      </c>
      <c r="E1605" s="79">
        <v>1239</v>
      </c>
      <c r="F1605" s="79">
        <v>1117</v>
      </c>
      <c r="G1605" s="79">
        <v>2356</v>
      </c>
    </row>
    <row r="1606" spans="1:7" x14ac:dyDescent="0.2">
      <c r="A1606" s="75">
        <v>2009</v>
      </c>
      <c r="B1606" s="75">
        <v>9</v>
      </c>
      <c r="C1606" s="94">
        <f t="shared" si="25"/>
        <v>40057</v>
      </c>
      <c r="D1606" s="76" t="s">
        <v>19</v>
      </c>
      <c r="E1606" s="79">
        <v>1163</v>
      </c>
      <c r="F1606" s="79">
        <v>1129</v>
      </c>
      <c r="G1606" s="79">
        <v>2292</v>
      </c>
    </row>
    <row r="1607" spans="1:7" x14ac:dyDescent="0.2">
      <c r="A1607" s="75">
        <v>2009</v>
      </c>
      <c r="B1607" s="75">
        <v>10</v>
      </c>
      <c r="C1607" s="94">
        <f t="shared" si="25"/>
        <v>40087</v>
      </c>
      <c r="D1607" s="76" t="s">
        <v>19</v>
      </c>
      <c r="E1607" s="79">
        <v>1174</v>
      </c>
      <c r="F1607" s="79">
        <v>1120</v>
      </c>
      <c r="G1607" s="79">
        <v>2294</v>
      </c>
    </row>
    <row r="1608" spans="1:7" x14ac:dyDescent="0.2">
      <c r="A1608" s="75">
        <v>2009</v>
      </c>
      <c r="B1608" s="75">
        <v>11</v>
      </c>
      <c r="C1608" s="94">
        <f t="shared" si="25"/>
        <v>40118</v>
      </c>
      <c r="D1608" s="76" t="s">
        <v>19</v>
      </c>
      <c r="E1608" s="79">
        <v>1130</v>
      </c>
      <c r="F1608" s="79">
        <v>1119</v>
      </c>
      <c r="G1608" s="79">
        <v>2249</v>
      </c>
    </row>
    <row r="1609" spans="1:7" x14ac:dyDescent="0.2">
      <c r="A1609" s="75">
        <v>2009</v>
      </c>
      <c r="B1609" s="75">
        <v>12</v>
      </c>
      <c r="C1609" s="94">
        <f t="shared" si="25"/>
        <v>40148</v>
      </c>
      <c r="D1609" s="76" t="s">
        <v>19</v>
      </c>
      <c r="E1609" s="79">
        <v>1231</v>
      </c>
      <c r="F1609" s="79">
        <v>1199</v>
      </c>
      <c r="G1609" s="79">
        <v>2430</v>
      </c>
    </row>
    <row r="1610" spans="1:7" x14ac:dyDescent="0.2">
      <c r="A1610" s="75">
        <v>2010</v>
      </c>
      <c r="B1610" s="75">
        <v>1</v>
      </c>
      <c r="C1610" s="94">
        <f t="shared" si="25"/>
        <v>40179</v>
      </c>
      <c r="D1610" s="76" t="s">
        <v>19</v>
      </c>
      <c r="E1610" s="79">
        <v>988</v>
      </c>
      <c r="F1610" s="79">
        <v>992</v>
      </c>
      <c r="G1610" s="79">
        <v>1980</v>
      </c>
    </row>
    <row r="1611" spans="1:7" x14ac:dyDescent="0.2">
      <c r="A1611" s="75">
        <v>2010</v>
      </c>
      <c r="B1611" s="75">
        <v>2</v>
      </c>
      <c r="C1611" s="94">
        <f t="shared" si="25"/>
        <v>40210</v>
      </c>
      <c r="D1611" s="76" t="s">
        <v>19</v>
      </c>
      <c r="E1611" s="79">
        <v>944</v>
      </c>
      <c r="F1611" s="79">
        <v>999</v>
      </c>
      <c r="G1611" s="79">
        <v>1943</v>
      </c>
    </row>
    <row r="1612" spans="1:7" x14ac:dyDescent="0.2">
      <c r="A1612" s="75">
        <v>2010</v>
      </c>
      <c r="B1612" s="75">
        <v>3</v>
      </c>
      <c r="C1612" s="94">
        <f t="shared" si="25"/>
        <v>40238</v>
      </c>
      <c r="D1612" s="76" t="s">
        <v>19</v>
      </c>
      <c r="E1612" s="79">
        <v>1082</v>
      </c>
      <c r="F1612" s="79">
        <v>1139</v>
      </c>
      <c r="G1612" s="79">
        <v>2221</v>
      </c>
    </row>
    <row r="1613" spans="1:7" x14ac:dyDescent="0.2">
      <c r="A1613" s="75">
        <v>2010</v>
      </c>
      <c r="B1613" s="75">
        <v>4</v>
      </c>
      <c r="C1613" s="94">
        <f t="shared" si="25"/>
        <v>40269</v>
      </c>
      <c r="D1613" s="76" t="s">
        <v>19</v>
      </c>
      <c r="E1613" s="79">
        <v>1183</v>
      </c>
      <c r="F1613" s="79">
        <v>1209</v>
      </c>
      <c r="G1613" s="79">
        <v>2392</v>
      </c>
    </row>
    <row r="1614" spans="1:7" x14ac:dyDescent="0.2">
      <c r="A1614" s="75">
        <v>2010</v>
      </c>
      <c r="B1614" s="75">
        <v>5</v>
      </c>
      <c r="C1614" s="94">
        <f t="shared" si="25"/>
        <v>40299</v>
      </c>
      <c r="D1614" s="76" t="s">
        <v>19</v>
      </c>
      <c r="E1614" s="79">
        <v>1119</v>
      </c>
      <c r="F1614" s="79">
        <v>1244</v>
      </c>
      <c r="G1614" s="79">
        <v>2363</v>
      </c>
    </row>
    <row r="1615" spans="1:7" x14ac:dyDescent="0.2">
      <c r="A1615" s="75">
        <v>2010</v>
      </c>
      <c r="B1615" s="75">
        <v>6</v>
      </c>
      <c r="C1615" s="94">
        <f t="shared" si="25"/>
        <v>40330</v>
      </c>
      <c r="D1615" s="76" t="s">
        <v>19</v>
      </c>
      <c r="E1615" s="79">
        <v>1226</v>
      </c>
      <c r="F1615" s="79">
        <v>1492</v>
      </c>
      <c r="G1615" s="79">
        <v>2718</v>
      </c>
    </row>
    <row r="1616" spans="1:7" x14ac:dyDescent="0.2">
      <c r="A1616" s="75">
        <v>2010</v>
      </c>
      <c r="B1616" s="75">
        <v>7</v>
      </c>
      <c r="C1616" s="94">
        <f t="shared" si="25"/>
        <v>40360</v>
      </c>
      <c r="D1616" s="76" t="s">
        <v>19</v>
      </c>
      <c r="E1616" s="79">
        <v>1419</v>
      </c>
      <c r="F1616" s="79">
        <v>1374</v>
      </c>
      <c r="G1616" s="79">
        <v>2793</v>
      </c>
    </row>
    <row r="1617" spans="1:7" x14ac:dyDescent="0.2">
      <c r="A1617" s="75">
        <v>2010</v>
      </c>
      <c r="B1617" s="75">
        <v>8</v>
      </c>
      <c r="C1617" s="94">
        <f t="shared" si="25"/>
        <v>40391</v>
      </c>
      <c r="D1617" s="76" t="s">
        <v>19</v>
      </c>
      <c r="E1617" s="79">
        <v>1444</v>
      </c>
      <c r="F1617" s="79">
        <v>1176</v>
      </c>
      <c r="G1617" s="79">
        <v>2620</v>
      </c>
    </row>
    <row r="1618" spans="1:7" x14ac:dyDescent="0.2">
      <c r="A1618" s="75">
        <v>2010</v>
      </c>
      <c r="B1618" s="75">
        <v>9</v>
      </c>
      <c r="C1618" s="94">
        <f t="shared" si="25"/>
        <v>40422</v>
      </c>
      <c r="D1618" s="76" t="s">
        <v>19</v>
      </c>
      <c r="E1618" s="79">
        <v>1202</v>
      </c>
      <c r="F1618" s="79">
        <v>1182</v>
      </c>
      <c r="G1618" s="79">
        <v>2384</v>
      </c>
    </row>
    <row r="1619" spans="1:7" x14ac:dyDescent="0.2">
      <c r="A1619" s="75">
        <v>2010</v>
      </c>
      <c r="B1619" s="75">
        <v>10</v>
      </c>
      <c r="C1619" s="94">
        <f t="shared" si="25"/>
        <v>40452</v>
      </c>
      <c r="D1619" s="76" t="s">
        <v>19</v>
      </c>
      <c r="E1619" s="79">
        <v>1212</v>
      </c>
      <c r="F1619" s="79">
        <v>1166</v>
      </c>
      <c r="G1619" s="79">
        <v>2378</v>
      </c>
    </row>
    <row r="1620" spans="1:7" x14ac:dyDescent="0.2">
      <c r="A1620" s="75">
        <v>2010</v>
      </c>
      <c r="B1620" s="75">
        <v>11</v>
      </c>
      <c r="C1620" s="94">
        <f t="shared" si="25"/>
        <v>40483</v>
      </c>
      <c r="D1620" s="76" t="s">
        <v>19</v>
      </c>
      <c r="E1620" s="79">
        <v>1261</v>
      </c>
      <c r="F1620" s="79">
        <v>1149</v>
      </c>
      <c r="G1620" s="79">
        <v>2410</v>
      </c>
    </row>
    <row r="1621" spans="1:7" x14ac:dyDescent="0.2">
      <c r="A1621" s="75">
        <v>2010</v>
      </c>
      <c r="B1621" s="75">
        <v>12</v>
      </c>
      <c r="C1621" s="94">
        <f t="shared" si="25"/>
        <v>40513</v>
      </c>
      <c r="D1621" s="76" t="s">
        <v>19</v>
      </c>
      <c r="E1621" s="79">
        <v>1232</v>
      </c>
      <c r="F1621" s="79">
        <v>1199</v>
      </c>
      <c r="G1621" s="79">
        <v>2431</v>
      </c>
    </row>
    <row r="1622" spans="1:7" x14ac:dyDescent="0.2">
      <c r="A1622" s="75">
        <v>2011</v>
      </c>
      <c r="B1622" s="75">
        <v>1</v>
      </c>
      <c r="C1622" s="94">
        <f t="shared" si="25"/>
        <v>40544</v>
      </c>
      <c r="D1622" s="76" t="s">
        <v>19</v>
      </c>
      <c r="E1622" s="79">
        <v>987</v>
      </c>
      <c r="F1622" s="79">
        <v>1027</v>
      </c>
      <c r="G1622" s="79">
        <v>2014</v>
      </c>
    </row>
    <row r="1623" spans="1:7" x14ac:dyDescent="0.2">
      <c r="A1623" s="75">
        <v>2011</v>
      </c>
      <c r="B1623" s="75">
        <v>2</v>
      </c>
      <c r="C1623" s="94">
        <f t="shared" si="25"/>
        <v>40575</v>
      </c>
      <c r="D1623" s="76" t="s">
        <v>19</v>
      </c>
      <c r="E1623" s="79">
        <v>951</v>
      </c>
      <c r="F1623" s="79">
        <v>933</v>
      </c>
      <c r="G1623" s="79">
        <v>1884</v>
      </c>
    </row>
    <row r="1624" spans="1:7" x14ac:dyDescent="0.2">
      <c r="A1624" s="75">
        <v>2011</v>
      </c>
      <c r="B1624" s="75">
        <v>3</v>
      </c>
      <c r="C1624" s="94">
        <f t="shared" si="25"/>
        <v>40603</v>
      </c>
      <c r="D1624" s="76" t="s">
        <v>19</v>
      </c>
      <c r="E1624" s="79">
        <v>1014</v>
      </c>
      <c r="F1624" s="79">
        <v>1104</v>
      </c>
      <c r="G1624" s="79">
        <v>2118</v>
      </c>
    </row>
    <row r="1625" spans="1:7" x14ac:dyDescent="0.2">
      <c r="A1625" s="75">
        <v>2011</v>
      </c>
      <c r="B1625" s="75">
        <v>4</v>
      </c>
      <c r="C1625" s="94">
        <f t="shared" si="25"/>
        <v>40634</v>
      </c>
      <c r="D1625" s="76" t="s">
        <v>19</v>
      </c>
      <c r="E1625" s="79">
        <v>1095</v>
      </c>
      <c r="F1625" s="79">
        <v>1090</v>
      </c>
      <c r="G1625" s="79">
        <v>2185</v>
      </c>
    </row>
    <row r="1626" spans="1:7" x14ac:dyDescent="0.2">
      <c r="A1626" s="75">
        <v>2011</v>
      </c>
      <c r="B1626" s="75">
        <v>5</v>
      </c>
      <c r="C1626" s="94">
        <f t="shared" si="25"/>
        <v>40664</v>
      </c>
      <c r="D1626" s="76" t="s">
        <v>19</v>
      </c>
      <c r="E1626" s="79">
        <v>1184</v>
      </c>
      <c r="F1626" s="79">
        <v>1214</v>
      </c>
      <c r="G1626" s="79">
        <v>2398</v>
      </c>
    </row>
    <row r="1627" spans="1:7" x14ac:dyDescent="0.2">
      <c r="A1627" s="75">
        <v>2011</v>
      </c>
      <c r="B1627" s="75">
        <v>6</v>
      </c>
      <c r="C1627" s="94">
        <f t="shared" si="25"/>
        <v>40695</v>
      </c>
      <c r="D1627" s="76" t="s">
        <v>19</v>
      </c>
      <c r="E1627" s="79">
        <v>1201</v>
      </c>
      <c r="F1627" s="79">
        <v>1503</v>
      </c>
      <c r="G1627" s="79">
        <v>2704</v>
      </c>
    </row>
    <row r="1628" spans="1:7" x14ac:dyDescent="0.2">
      <c r="A1628" s="75">
        <v>2011</v>
      </c>
      <c r="B1628" s="75">
        <v>7</v>
      </c>
      <c r="C1628" s="94">
        <f t="shared" si="25"/>
        <v>40725</v>
      </c>
      <c r="D1628" s="76" t="s">
        <v>19</v>
      </c>
      <c r="E1628" s="79">
        <v>1447</v>
      </c>
      <c r="F1628" s="79">
        <v>1418</v>
      </c>
      <c r="G1628" s="79">
        <v>2865</v>
      </c>
    </row>
    <row r="1629" spans="1:7" x14ac:dyDescent="0.2">
      <c r="A1629" s="75">
        <v>2011</v>
      </c>
      <c r="B1629" s="75">
        <v>8</v>
      </c>
      <c r="C1629" s="94">
        <f t="shared" si="25"/>
        <v>40756</v>
      </c>
      <c r="D1629" s="76" t="s">
        <v>19</v>
      </c>
      <c r="E1629" s="79">
        <v>1464</v>
      </c>
      <c r="F1629" s="79">
        <v>1193</v>
      </c>
      <c r="G1629" s="79">
        <v>2657</v>
      </c>
    </row>
    <row r="1630" spans="1:7" x14ac:dyDescent="0.2">
      <c r="A1630" s="75">
        <v>2011</v>
      </c>
      <c r="B1630" s="75">
        <v>9</v>
      </c>
      <c r="C1630" s="94">
        <f t="shared" si="25"/>
        <v>40787</v>
      </c>
      <c r="D1630" s="76" t="s">
        <v>19</v>
      </c>
      <c r="E1630" s="79">
        <v>1241</v>
      </c>
      <c r="F1630" s="79">
        <v>1315</v>
      </c>
      <c r="G1630" s="79">
        <v>2556</v>
      </c>
    </row>
    <row r="1631" spans="1:7" x14ac:dyDescent="0.2">
      <c r="A1631" s="75">
        <v>2011</v>
      </c>
      <c r="B1631" s="75">
        <v>10</v>
      </c>
      <c r="C1631" s="94">
        <f t="shared" si="25"/>
        <v>40817</v>
      </c>
      <c r="D1631" s="76" t="s">
        <v>19</v>
      </c>
      <c r="E1631" s="79">
        <v>1320</v>
      </c>
      <c r="F1631" s="79">
        <v>1331</v>
      </c>
      <c r="G1631" s="79">
        <v>2651</v>
      </c>
    </row>
    <row r="1632" spans="1:7" x14ac:dyDescent="0.2">
      <c r="A1632" s="75">
        <v>2011</v>
      </c>
      <c r="B1632" s="75">
        <v>11</v>
      </c>
      <c r="C1632" s="94">
        <f t="shared" si="25"/>
        <v>40848</v>
      </c>
      <c r="D1632" s="76" t="s">
        <v>19</v>
      </c>
      <c r="E1632" s="79">
        <v>1106</v>
      </c>
      <c r="F1632" s="79">
        <v>1110</v>
      </c>
      <c r="G1632" s="79">
        <v>2216</v>
      </c>
    </row>
    <row r="1633" spans="1:7" x14ac:dyDescent="0.2">
      <c r="A1633" s="75">
        <v>2011</v>
      </c>
      <c r="B1633" s="75">
        <v>12</v>
      </c>
      <c r="C1633" s="94">
        <f t="shared" si="25"/>
        <v>40878</v>
      </c>
      <c r="D1633" s="76" t="s">
        <v>19</v>
      </c>
      <c r="E1633" s="79">
        <v>1179</v>
      </c>
      <c r="F1633" s="79">
        <v>1089</v>
      </c>
      <c r="G1633" s="79">
        <v>2268</v>
      </c>
    </row>
    <row r="1634" spans="1:7" x14ac:dyDescent="0.2">
      <c r="A1634" s="75">
        <v>2012</v>
      </c>
      <c r="B1634" s="75">
        <v>1</v>
      </c>
      <c r="C1634" s="94">
        <f t="shared" si="25"/>
        <v>40909</v>
      </c>
      <c r="D1634" s="76" t="s">
        <v>19</v>
      </c>
      <c r="E1634" s="79">
        <v>1006</v>
      </c>
      <c r="F1634" s="79">
        <v>1011</v>
      </c>
      <c r="G1634" s="79">
        <v>2017</v>
      </c>
    </row>
    <row r="1635" spans="1:7" x14ac:dyDescent="0.2">
      <c r="A1635" s="75">
        <v>2012</v>
      </c>
      <c r="B1635" s="75">
        <v>2</v>
      </c>
      <c r="C1635" s="94">
        <f t="shared" si="25"/>
        <v>40940</v>
      </c>
      <c r="D1635" s="76" t="s">
        <v>19</v>
      </c>
      <c r="E1635" s="79">
        <v>973</v>
      </c>
      <c r="F1635" s="79">
        <v>1013</v>
      </c>
      <c r="G1635" s="79">
        <v>1986</v>
      </c>
    </row>
    <row r="1636" spans="1:7" x14ac:dyDescent="0.2">
      <c r="A1636" s="75">
        <v>2012</v>
      </c>
      <c r="B1636" s="75">
        <v>3</v>
      </c>
      <c r="C1636" s="94">
        <f t="shared" si="25"/>
        <v>40969</v>
      </c>
      <c r="D1636" s="76" t="s">
        <v>19</v>
      </c>
      <c r="E1636" s="79">
        <v>1006</v>
      </c>
      <c r="F1636" s="79">
        <v>1011</v>
      </c>
      <c r="G1636" s="79">
        <v>2017</v>
      </c>
    </row>
    <row r="1637" spans="1:7" x14ac:dyDescent="0.2">
      <c r="A1637" s="75">
        <v>2012</v>
      </c>
      <c r="B1637" s="75">
        <v>4</v>
      </c>
      <c r="C1637" s="94">
        <f t="shared" si="25"/>
        <v>41000</v>
      </c>
      <c r="D1637" s="76" t="s">
        <v>19</v>
      </c>
      <c r="E1637" s="79">
        <v>978</v>
      </c>
      <c r="F1637" s="79">
        <v>1060</v>
      </c>
      <c r="G1637" s="79">
        <v>2038</v>
      </c>
    </row>
    <row r="1638" spans="1:7" x14ac:dyDescent="0.2">
      <c r="A1638" s="75">
        <v>2012</v>
      </c>
      <c r="B1638" s="75">
        <v>5</v>
      </c>
      <c r="C1638" s="94">
        <f t="shared" si="25"/>
        <v>41030</v>
      </c>
      <c r="D1638" s="76" t="s">
        <v>19</v>
      </c>
      <c r="E1638" s="79">
        <v>968</v>
      </c>
      <c r="F1638" s="79">
        <v>1015</v>
      </c>
      <c r="G1638" s="79">
        <v>1983</v>
      </c>
    </row>
    <row r="1639" spans="1:7" x14ac:dyDescent="0.2">
      <c r="A1639" s="75">
        <v>2012</v>
      </c>
      <c r="B1639" s="75">
        <v>6</v>
      </c>
      <c r="C1639" s="94">
        <f t="shared" si="25"/>
        <v>41061</v>
      </c>
      <c r="D1639" s="76" t="s">
        <v>19</v>
      </c>
      <c r="E1639" s="79">
        <v>1090</v>
      </c>
      <c r="F1639" s="79">
        <v>1236</v>
      </c>
      <c r="G1639" s="79">
        <v>2326</v>
      </c>
    </row>
    <row r="1640" spans="1:7" x14ac:dyDescent="0.2">
      <c r="A1640" s="75">
        <v>2012</v>
      </c>
      <c r="B1640" s="75">
        <v>7</v>
      </c>
      <c r="C1640" s="94">
        <f t="shared" si="25"/>
        <v>41091</v>
      </c>
      <c r="D1640" s="76" t="s">
        <v>19</v>
      </c>
      <c r="E1640" s="79">
        <v>1286</v>
      </c>
      <c r="F1640" s="79">
        <v>1275</v>
      </c>
      <c r="G1640" s="79">
        <v>2561</v>
      </c>
    </row>
    <row r="1641" spans="1:7" x14ac:dyDescent="0.2">
      <c r="A1641" s="75">
        <v>2012</v>
      </c>
      <c r="B1641" s="75">
        <v>8</v>
      </c>
      <c r="C1641" s="94">
        <f t="shared" si="25"/>
        <v>41122</v>
      </c>
      <c r="D1641" s="76" t="s">
        <v>19</v>
      </c>
      <c r="E1641" s="79">
        <v>1435</v>
      </c>
      <c r="F1641" s="79">
        <v>1230</v>
      </c>
      <c r="G1641" s="79">
        <v>2665</v>
      </c>
    </row>
    <row r="1642" spans="1:7" x14ac:dyDescent="0.2">
      <c r="A1642" s="75">
        <v>2012</v>
      </c>
      <c r="B1642" s="75">
        <v>9</v>
      </c>
      <c r="C1642" s="94">
        <f t="shared" si="25"/>
        <v>41153</v>
      </c>
      <c r="D1642" s="76" t="s">
        <v>19</v>
      </c>
      <c r="E1642" s="79">
        <v>1075</v>
      </c>
      <c r="F1642" s="79">
        <v>1102</v>
      </c>
      <c r="G1642" s="79">
        <v>2177</v>
      </c>
    </row>
    <row r="1643" spans="1:7" x14ac:dyDescent="0.2">
      <c r="A1643" s="75">
        <v>2012</v>
      </c>
      <c r="B1643" s="75">
        <v>10</v>
      </c>
      <c r="C1643" s="94">
        <f t="shared" si="25"/>
        <v>41183</v>
      </c>
      <c r="D1643" s="76" t="s">
        <v>19</v>
      </c>
      <c r="E1643" s="79">
        <v>1123</v>
      </c>
      <c r="F1643" s="79">
        <v>1052</v>
      </c>
      <c r="G1643" s="79">
        <v>2175</v>
      </c>
    </row>
    <row r="1644" spans="1:7" x14ac:dyDescent="0.2">
      <c r="A1644" s="75">
        <v>2012</v>
      </c>
      <c r="B1644" s="75">
        <v>11</v>
      </c>
      <c r="C1644" s="94">
        <f t="shared" si="25"/>
        <v>41214</v>
      </c>
      <c r="D1644" s="76" t="s">
        <v>19</v>
      </c>
      <c r="E1644" s="79">
        <v>1011</v>
      </c>
      <c r="F1644" s="79">
        <v>1064</v>
      </c>
      <c r="G1644" s="79">
        <v>2075</v>
      </c>
    </row>
    <row r="1645" spans="1:7" x14ac:dyDescent="0.2">
      <c r="A1645" s="75">
        <v>2012</v>
      </c>
      <c r="B1645" s="75">
        <v>12</v>
      </c>
      <c r="C1645" s="94">
        <f t="shared" si="25"/>
        <v>41244</v>
      </c>
      <c r="D1645" s="76" t="s">
        <v>19</v>
      </c>
      <c r="E1645" s="79">
        <v>1037</v>
      </c>
      <c r="F1645" s="79">
        <v>1033</v>
      </c>
      <c r="G1645" s="79">
        <v>2070</v>
      </c>
    </row>
    <row r="1646" spans="1:7" x14ac:dyDescent="0.2">
      <c r="A1646" s="75">
        <v>2013</v>
      </c>
      <c r="B1646" s="75">
        <v>1</v>
      </c>
      <c r="C1646" s="94">
        <f t="shared" si="25"/>
        <v>41275</v>
      </c>
      <c r="D1646" s="76" t="s">
        <v>19</v>
      </c>
      <c r="E1646" s="79">
        <v>880</v>
      </c>
      <c r="F1646" s="79">
        <v>831</v>
      </c>
      <c r="G1646" s="79">
        <v>1711</v>
      </c>
    </row>
    <row r="1647" spans="1:7" x14ac:dyDescent="0.2">
      <c r="A1647" s="75">
        <v>2013</v>
      </c>
      <c r="B1647" s="75">
        <v>2</v>
      </c>
      <c r="C1647" s="94">
        <f t="shared" si="25"/>
        <v>41306</v>
      </c>
      <c r="D1647" s="76" t="s">
        <v>19</v>
      </c>
      <c r="E1647" s="79">
        <v>847</v>
      </c>
      <c r="F1647" s="79">
        <v>918</v>
      </c>
      <c r="G1647" s="79">
        <v>1765</v>
      </c>
    </row>
    <row r="1648" spans="1:7" x14ac:dyDescent="0.2">
      <c r="A1648" s="75">
        <v>2013</v>
      </c>
      <c r="B1648" s="75">
        <v>3</v>
      </c>
      <c r="C1648" s="94">
        <f t="shared" si="25"/>
        <v>41334</v>
      </c>
      <c r="D1648" s="76" t="s">
        <v>19</v>
      </c>
      <c r="E1648" s="79">
        <v>947</v>
      </c>
      <c r="F1648" s="79">
        <v>970</v>
      </c>
      <c r="G1648" s="79">
        <v>1917</v>
      </c>
    </row>
    <row r="1649" spans="1:7" x14ac:dyDescent="0.2">
      <c r="A1649" s="75">
        <v>2013</v>
      </c>
      <c r="B1649" s="75">
        <v>4</v>
      </c>
      <c r="C1649" s="94">
        <f t="shared" si="25"/>
        <v>41365</v>
      </c>
      <c r="D1649" s="76" t="s">
        <v>19</v>
      </c>
      <c r="E1649" s="79">
        <v>913</v>
      </c>
      <c r="F1649" s="79">
        <v>969</v>
      </c>
      <c r="G1649" s="79">
        <v>1882</v>
      </c>
    </row>
    <row r="1650" spans="1:7" x14ac:dyDescent="0.2">
      <c r="A1650" s="75">
        <v>2013</v>
      </c>
      <c r="B1650" s="75">
        <v>5</v>
      </c>
      <c r="C1650" s="94">
        <f t="shared" si="25"/>
        <v>41395</v>
      </c>
      <c r="D1650" s="76" t="s">
        <v>19</v>
      </c>
      <c r="E1650" s="79">
        <v>1115</v>
      </c>
      <c r="F1650" s="79">
        <v>1173</v>
      </c>
      <c r="G1650" s="79">
        <v>2288</v>
      </c>
    </row>
    <row r="1651" spans="1:7" x14ac:dyDescent="0.2">
      <c r="A1651" s="75">
        <v>2013</v>
      </c>
      <c r="B1651" s="75">
        <v>6</v>
      </c>
      <c r="C1651" s="94">
        <f t="shared" si="25"/>
        <v>41426</v>
      </c>
      <c r="D1651" s="76" t="s">
        <v>19</v>
      </c>
      <c r="E1651" s="79">
        <v>1259</v>
      </c>
      <c r="F1651" s="79">
        <v>1546</v>
      </c>
      <c r="G1651" s="79">
        <v>2805</v>
      </c>
    </row>
    <row r="1652" spans="1:7" x14ac:dyDescent="0.2">
      <c r="A1652" s="75">
        <v>2013</v>
      </c>
      <c r="B1652" s="75">
        <v>7</v>
      </c>
      <c r="C1652" s="94">
        <f t="shared" si="25"/>
        <v>41456</v>
      </c>
      <c r="D1652" s="76" t="s">
        <v>19</v>
      </c>
      <c r="E1652" s="79">
        <v>1493</v>
      </c>
      <c r="F1652" s="79">
        <v>1465</v>
      </c>
      <c r="G1652" s="79">
        <v>2958</v>
      </c>
    </row>
    <row r="1653" spans="1:7" x14ac:dyDescent="0.2">
      <c r="A1653" s="75">
        <v>2013</v>
      </c>
      <c r="B1653" s="75">
        <v>8</v>
      </c>
      <c r="C1653" s="94">
        <f t="shared" si="25"/>
        <v>41487</v>
      </c>
      <c r="D1653" s="76" t="s">
        <v>19</v>
      </c>
      <c r="E1653" s="79">
        <v>1474</v>
      </c>
      <c r="F1653" s="79">
        <v>1300</v>
      </c>
      <c r="G1653" s="79">
        <v>2774</v>
      </c>
    </row>
    <row r="1654" spans="1:7" x14ac:dyDescent="0.2">
      <c r="A1654" s="75">
        <v>2013</v>
      </c>
      <c r="B1654" s="75">
        <v>9</v>
      </c>
      <c r="C1654" s="94">
        <f t="shared" si="25"/>
        <v>41518</v>
      </c>
      <c r="D1654" s="76" t="s">
        <v>19</v>
      </c>
      <c r="E1654" s="79">
        <v>1160</v>
      </c>
      <c r="F1654" s="79">
        <v>1184</v>
      </c>
      <c r="G1654" s="79">
        <v>2344</v>
      </c>
    </row>
    <row r="1655" spans="1:7" x14ac:dyDescent="0.2">
      <c r="A1655" s="75">
        <v>2013</v>
      </c>
      <c r="B1655" s="75">
        <v>10</v>
      </c>
      <c r="C1655" s="94">
        <f t="shared" si="25"/>
        <v>41548</v>
      </c>
      <c r="D1655" s="76" t="s">
        <v>19</v>
      </c>
      <c r="E1655" s="79">
        <v>1246</v>
      </c>
      <c r="F1655" s="79">
        <v>1205</v>
      </c>
      <c r="G1655" s="79">
        <v>2451</v>
      </c>
    </row>
    <row r="1656" spans="1:7" x14ac:dyDescent="0.2">
      <c r="A1656" s="75">
        <v>2013</v>
      </c>
      <c r="B1656" s="75">
        <v>11</v>
      </c>
      <c r="C1656" s="94">
        <f t="shared" si="25"/>
        <v>41579</v>
      </c>
      <c r="D1656" s="76" t="s">
        <v>19</v>
      </c>
      <c r="E1656" s="79">
        <v>1003</v>
      </c>
      <c r="F1656" s="79">
        <v>887</v>
      </c>
      <c r="G1656" s="79">
        <v>1890</v>
      </c>
    </row>
    <row r="1657" spans="1:7" x14ac:dyDescent="0.2">
      <c r="A1657" s="75">
        <v>2013</v>
      </c>
      <c r="B1657" s="75">
        <v>12</v>
      </c>
      <c r="C1657" s="94">
        <f t="shared" si="25"/>
        <v>41609</v>
      </c>
      <c r="D1657" s="76" t="s">
        <v>19</v>
      </c>
      <c r="E1657" s="79">
        <v>1102</v>
      </c>
      <c r="F1657" s="79">
        <v>1125</v>
      </c>
      <c r="G1657" s="79">
        <v>2227</v>
      </c>
    </row>
    <row r="1658" spans="1:7" x14ac:dyDescent="0.2">
      <c r="A1658" s="75">
        <v>2014</v>
      </c>
      <c r="B1658" s="75">
        <v>1</v>
      </c>
      <c r="C1658" s="94">
        <f t="shared" si="25"/>
        <v>41640</v>
      </c>
      <c r="D1658" s="76" t="s">
        <v>19</v>
      </c>
      <c r="E1658" s="79">
        <v>711</v>
      </c>
      <c r="F1658" s="79">
        <v>716</v>
      </c>
      <c r="G1658" s="79">
        <v>1427</v>
      </c>
    </row>
    <row r="1659" spans="1:7" x14ac:dyDescent="0.2">
      <c r="A1659" s="75">
        <v>2014</v>
      </c>
      <c r="B1659" s="75">
        <v>2</v>
      </c>
      <c r="C1659" s="94">
        <f t="shared" si="25"/>
        <v>41671</v>
      </c>
      <c r="D1659" s="76" t="s">
        <v>19</v>
      </c>
      <c r="E1659" s="79">
        <v>562</v>
      </c>
      <c r="F1659" s="79">
        <v>639</v>
      </c>
      <c r="G1659" s="79">
        <v>1201</v>
      </c>
    </row>
    <row r="1660" spans="1:7" x14ac:dyDescent="0.2">
      <c r="A1660" s="75">
        <v>2014</v>
      </c>
      <c r="B1660" s="75">
        <v>3</v>
      </c>
      <c r="C1660" s="94">
        <f t="shared" si="25"/>
        <v>41699</v>
      </c>
      <c r="D1660" s="76" t="s">
        <v>19</v>
      </c>
      <c r="E1660" s="79">
        <v>573</v>
      </c>
      <c r="F1660" s="79">
        <v>597</v>
      </c>
      <c r="G1660" s="79">
        <v>1170</v>
      </c>
    </row>
    <row r="1661" spans="1:7" x14ac:dyDescent="0.2">
      <c r="A1661" s="75">
        <v>2014</v>
      </c>
      <c r="B1661" s="75">
        <v>4</v>
      </c>
      <c r="C1661" s="94">
        <f t="shared" si="25"/>
        <v>41730</v>
      </c>
      <c r="D1661" s="76" t="s">
        <v>19</v>
      </c>
      <c r="E1661" s="79">
        <v>627</v>
      </c>
      <c r="F1661" s="79">
        <v>675</v>
      </c>
      <c r="G1661" s="79">
        <v>1302</v>
      </c>
    </row>
    <row r="1662" spans="1:7" x14ac:dyDescent="0.2">
      <c r="A1662" s="75">
        <v>2014</v>
      </c>
      <c r="B1662" s="75">
        <v>5</v>
      </c>
      <c r="C1662" s="94">
        <f t="shared" si="25"/>
        <v>41760</v>
      </c>
      <c r="D1662" s="76" t="s">
        <v>19</v>
      </c>
      <c r="E1662" s="79">
        <v>711</v>
      </c>
      <c r="F1662" s="79">
        <v>700</v>
      </c>
      <c r="G1662" s="79">
        <v>1411</v>
      </c>
    </row>
    <row r="1663" spans="1:7" x14ac:dyDescent="0.2">
      <c r="A1663" s="75">
        <v>2014</v>
      </c>
      <c r="B1663" s="75">
        <v>6</v>
      </c>
      <c r="C1663" s="94">
        <f t="shared" si="25"/>
        <v>41791</v>
      </c>
      <c r="D1663" s="76" t="s">
        <v>19</v>
      </c>
      <c r="E1663" s="79">
        <v>818</v>
      </c>
      <c r="F1663" s="79">
        <v>1059</v>
      </c>
      <c r="G1663" s="79">
        <v>1877</v>
      </c>
    </row>
    <row r="1664" spans="1:7" x14ac:dyDescent="0.2">
      <c r="A1664" s="75">
        <v>2014</v>
      </c>
      <c r="B1664" s="75">
        <v>7</v>
      </c>
      <c r="C1664" s="94">
        <f t="shared" si="25"/>
        <v>41821</v>
      </c>
      <c r="D1664" s="76" t="s">
        <v>19</v>
      </c>
      <c r="E1664" s="79">
        <v>943</v>
      </c>
      <c r="F1664" s="79">
        <v>918</v>
      </c>
      <c r="G1664" s="79">
        <v>1861</v>
      </c>
    </row>
    <row r="1665" spans="1:7" x14ac:dyDescent="0.2">
      <c r="A1665" s="75">
        <v>2014</v>
      </c>
      <c r="B1665" s="75">
        <v>8</v>
      </c>
      <c r="C1665" s="94">
        <f t="shared" si="25"/>
        <v>41852</v>
      </c>
      <c r="D1665" s="76" t="s">
        <v>19</v>
      </c>
      <c r="E1665" s="79">
        <v>858</v>
      </c>
      <c r="F1665" s="79">
        <v>669</v>
      </c>
      <c r="G1665" s="79">
        <v>1527</v>
      </c>
    </row>
    <row r="1666" spans="1:7" x14ac:dyDescent="0.2">
      <c r="A1666" s="75">
        <v>2014</v>
      </c>
      <c r="B1666" s="75">
        <v>9</v>
      </c>
      <c r="C1666" s="94">
        <f t="shared" si="25"/>
        <v>41883</v>
      </c>
      <c r="D1666" s="76" t="s">
        <v>19</v>
      </c>
      <c r="E1666" s="79">
        <v>641</v>
      </c>
      <c r="F1666" s="79">
        <v>607</v>
      </c>
      <c r="G1666" s="79">
        <v>1248</v>
      </c>
    </row>
    <row r="1667" spans="1:7" x14ac:dyDescent="0.2">
      <c r="A1667" s="75">
        <v>2014</v>
      </c>
      <c r="B1667" s="75">
        <v>10</v>
      </c>
      <c r="C1667" s="94">
        <f t="shared" ref="C1667:C1730" si="26">DATE(A1667,B1667,1)</f>
        <v>41913</v>
      </c>
      <c r="D1667" s="76" t="s">
        <v>19</v>
      </c>
      <c r="E1667" s="79">
        <v>455</v>
      </c>
      <c r="F1667" s="79">
        <v>468</v>
      </c>
      <c r="G1667" s="79">
        <v>923</v>
      </c>
    </row>
    <row r="1668" spans="1:7" x14ac:dyDescent="0.2">
      <c r="A1668" s="75">
        <v>2014</v>
      </c>
      <c r="B1668" s="75">
        <v>11</v>
      </c>
      <c r="C1668" s="94">
        <f t="shared" si="26"/>
        <v>41944</v>
      </c>
      <c r="D1668" s="76" t="s">
        <v>19</v>
      </c>
      <c r="E1668" s="79">
        <v>398</v>
      </c>
      <c r="F1668" s="79">
        <v>366</v>
      </c>
      <c r="G1668" s="79">
        <v>764</v>
      </c>
    </row>
    <row r="1669" spans="1:7" x14ac:dyDescent="0.2">
      <c r="A1669" s="75">
        <v>2014</v>
      </c>
      <c r="B1669" s="75">
        <v>12</v>
      </c>
      <c r="C1669" s="94">
        <f t="shared" si="26"/>
        <v>41974</v>
      </c>
      <c r="D1669" s="76" t="s">
        <v>19</v>
      </c>
      <c r="E1669" s="79">
        <v>411</v>
      </c>
      <c r="F1669" s="79">
        <v>435</v>
      </c>
      <c r="G1669" s="79">
        <v>846</v>
      </c>
    </row>
    <row r="1670" spans="1:7" x14ac:dyDescent="0.2">
      <c r="A1670" s="75">
        <v>2015</v>
      </c>
      <c r="B1670" s="75">
        <v>1</v>
      </c>
      <c r="C1670" s="94">
        <f t="shared" si="26"/>
        <v>42005</v>
      </c>
      <c r="D1670" s="76" t="s">
        <v>19</v>
      </c>
      <c r="E1670" s="79">
        <v>425</v>
      </c>
      <c r="F1670" s="79">
        <v>383</v>
      </c>
      <c r="G1670" s="79">
        <v>808</v>
      </c>
    </row>
    <row r="1671" spans="1:7" x14ac:dyDescent="0.2">
      <c r="A1671" s="75">
        <v>2015</v>
      </c>
      <c r="B1671" s="75">
        <v>2</v>
      </c>
      <c r="C1671" s="94">
        <f t="shared" si="26"/>
        <v>42036</v>
      </c>
      <c r="D1671" s="76" t="s">
        <v>19</v>
      </c>
      <c r="E1671" s="79">
        <v>330</v>
      </c>
      <c r="F1671" s="79">
        <v>379</v>
      </c>
      <c r="G1671" s="79">
        <v>709</v>
      </c>
    </row>
    <row r="1672" spans="1:7" x14ac:dyDescent="0.2">
      <c r="A1672" s="75">
        <v>2015</v>
      </c>
      <c r="B1672" s="75">
        <v>3</v>
      </c>
      <c r="C1672" s="94">
        <f t="shared" si="26"/>
        <v>42064</v>
      </c>
      <c r="D1672" s="76" t="s">
        <v>19</v>
      </c>
      <c r="E1672" s="79">
        <v>457</v>
      </c>
      <c r="F1672" s="79">
        <v>470</v>
      </c>
      <c r="G1672" s="79">
        <v>927</v>
      </c>
    </row>
    <row r="1673" spans="1:7" x14ac:dyDescent="0.2">
      <c r="A1673" s="75">
        <v>2015</v>
      </c>
      <c r="B1673" s="75">
        <v>4</v>
      </c>
      <c r="C1673" s="94">
        <f t="shared" si="26"/>
        <v>42095</v>
      </c>
      <c r="D1673" s="76" t="s">
        <v>19</v>
      </c>
      <c r="E1673" s="79">
        <v>379</v>
      </c>
      <c r="F1673" s="79">
        <v>453</v>
      </c>
      <c r="G1673" s="79">
        <v>832</v>
      </c>
    </row>
    <row r="1674" spans="1:7" x14ac:dyDescent="0.2">
      <c r="A1674" s="75">
        <v>2015</v>
      </c>
      <c r="B1674" s="75">
        <v>5</v>
      </c>
      <c r="C1674" s="94">
        <f t="shared" si="26"/>
        <v>42125</v>
      </c>
      <c r="D1674" s="76" t="s">
        <v>19</v>
      </c>
      <c r="E1674" s="79">
        <v>312</v>
      </c>
      <c r="F1674" s="79">
        <v>314</v>
      </c>
      <c r="G1674" s="79">
        <v>626</v>
      </c>
    </row>
    <row r="1675" spans="1:7" x14ac:dyDescent="0.2">
      <c r="A1675" s="75">
        <v>2015</v>
      </c>
      <c r="B1675" s="75">
        <v>6</v>
      </c>
      <c r="C1675" s="94">
        <f t="shared" si="26"/>
        <v>42156</v>
      </c>
      <c r="D1675" s="76" t="s">
        <v>19</v>
      </c>
      <c r="E1675" s="78">
        <v>204</v>
      </c>
      <c r="F1675" s="78">
        <v>228</v>
      </c>
      <c r="G1675" s="78">
        <v>432</v>
      </c>
    </row>
    <row r="1676" spans="1:7" x14ac:dyDescent="0.2">
      <c r="A1676" s="75">
        <v>2015</v>
      </c>
      <c r="B1676" s="75">
        <v>7</v>
      </c>
      <c r="C1676" s="94">
        <f t="shared" si="26"/>
        <v>42186</v>
      </c>
      <c r="D1676" s="76" t="s">
        <v>19</v>
      </c>
      <c r="E1676" s="78">
        <v>201</v>
      </c>
      <c r="F1676" s="78">
        <v>202</v>
      </c>
      <c r="G1676" s="78">
        <v>403</v>
      </c>
    </row>
    <row r="1677" spans="1:7" x14ac:dyDescent="0.2">
      <c r="A1677" s="75">
        <v>2015</v>
      </c>
      <c r="B1677" s="75">
        <v>8</v>
      </c>
      <c r="C1677" s="94">
        <f t="shared" si="26"/>
        <v>42217</v>
      </c>
      <c r="D1677" s="76" t="s">
        <v>19</v>
      </c>
      <c r="E1677" s="78">
        <v>288</v>
      </c>
      <c r="F1677" s="78">
        <v>246</v>
      </c>
      <c r="G1677" s="78">
        <v>534</v>
      </c>
    </row>
    <row r="1678" spans="1:7" x14ac:dyDescent="0.2">
      <c r="A1678" s="75">
        <v>2015</v>
      </c>
      <c r="B1678" s="75">
        <v>9</v>
      </c>
      <c r="C1678" s="94">
        <f t="shared" si="26"/>
        <v>42248</v>
      </c>
      <c r="D1678" s="76" t="s">
        <v>19</v>
      </c>
      <c r="E1678" s="78">
        <v>219</v>
      </c>
      <c r="F1678" s="78">
        <v>226</v>
      </c>
      <c r="G1678" s="78">
        <v>445</v>
      </c>
    </row>
    <row r="1679" spans="1:7" x14ac:dyDescent="0.2">
      <c r="A1679" s="75">
        <v>2015</v>
      </c>
      <c r="B1679" s="75">
        <v>10</v>
      </c>
      <c r="C1679" s="94">
        <f t="shared" si="26"/>
        <v>42278</v>
      </c>
      <c r="D1679" s="76" t="s">
        <v>19</v>
      </c>
      <c r="E1679" s="78">
        <v>222</v>
      </c>
      <c r="F1679" s="78">
        <v>222</v>
      </c>
      <c r="G1679" s="78">
        <v>444</v>
      </c>
    </row>
    <row r="1680" spans="1:7" x14ac:dyDescent="0.2">
      <c r="A1680" s="75">
        <v>2015</v>
      </c>
      <c r="B1680" s="75">
        <v>11</v>
      </c>
      <c r="C1680" s="94">
        <f t="shared" si="26"/>
        <v>42309</v>
      </c>
      <c r="D1680" s="76" t="s">
        <v>19</v>
      </c>
      <c r="E1680" s="83">
        <v>271</v>
      </c>
      <c r="F1680" s="83">
        <v>251</v>
      </c>
      <c r="G1680" s="78">
        <v>522</v>
      </c>
    </row>
    <row r="1681" spans="1:7" x14ac:dyDescent="0.2">
      <c r="A1681" s="75">
        <v>2015</v>
      </c>
      <c r="B1681" s="75">
        <v>12</v>
      </c>
      <c r="C1681" s="94">
        <f t="shared" si="26"/>
        <v>42339</v>
      </c>
      <c r="D1681" s="76" t="s">
        <v>19</v>
      </c>
      <c r="E1681" s="83">
        <v>283</v>
      </c>
      <c r="F1681" s="83">
        <v>251</v>
      </c>
      <c r="G1681" s="78">
        <v>534</v>
      </c>
    </row>
    <row r="1682" spans="1:7" x14ac:dyDescent="0.2">
      <c r="A1682" s="75">
        <v>1996</v>
      </c>
      <c r="B1682" s="75">
        <v>1</v>
      </c>
      <c r="C1682" s="94">
        <f t="shared" si="26"/>
        <v>35065</v>
      </c>
      <c r="D1682" s="76" t="s">
        <v>20</v>
      </c>
      <c r="E1682" s="78">
        <v>792</v>
      </c>
      <c r="F1682" s="78">
        <v>792</v>
      </c>
      <c r="G1682" s="78">
        <v>1584</v>
      </c>
    </row>
    <row r="1683" spans="1:7" x14ac:dyDescent="0.2">
      <c r="A1683" s="75">
        <v>1996</v>
      </c>
      <c r="B1683" s="75">
        <v>2</v>
      </c>
      <c r="C1683" s="94">
        <f t="shared" si="26"/>
        <v>35096</v>
      </c>
      <c r="D1683" s="76" t="s">
        <v>20</v>
      </c>
      <c r="E1683" s="78">
        <v>689</v>
      </c>
      <c r="F1683" s="78">
        <v>681</v>
      </c>
      <c r="G1683" s="78">
        <v>1370</v>
      </c>
    </row>
    <row r="1684" spans="1:7" x14ac:dyDescent="0.2">
      <c r="A1684" s="75">
        <v>1996</v>
      </c>
      <c r="B1684" s="75">
        <v>3</v>
      </c>
      <c r="C1684" s="94">
        <f t="shared" si="26"/>
        <v>35125</v>
      </c>
      <c r="D1684" s="76" t="s">
        <v>20</v>
      </c>
      <c r="E1684" s="78">
        <v>829</v>
      </c>
      <c r="F1684" s="78">
        <v>773</v>
      </c>
      <c r="G1684" s="78">
        <v>1602</v>
      </c>
    </row>
    <row r="1685" spans="1:7" x14ac:dyDescent="0.2">
      <c r="A1685" s="75">
        <v>1996</v>
      </c>
      <c r="B1685" s="75">
        <v>4</v>
      </c>
      <c r="C1685" s="94">
        <f t="shared" si="26"/>
        <v>35156</v>
      </c>
      <c r="D1685" s="76" t="s">
        <v>20</v>
      </c>
      <c r="E1685" s="78">
        <v>686</v>
      </c>
      <c r="F1685" s="78">
        <v>720</v>
      </c>
      <c r="G1685" s="78">
        <v>1406</v>
      </c>
    </row>
    <row r="1686" spans="1:7" x14ac:dyDescent="0.2">
      <c r="A1686" s="75">
        <v>1996</v>
      </c>
      <c r="B1686" s="75">
        <v>5</v>
      </c>
      <c r="C1686" s="94">
        <f t="shared" si="26"/>
        <v>35186</v>
      </c>
      <c r="D1686" s="76" t="s">
        <v>20</v>
      </c>
      <c r="E1686" s="78">
        <v>805</v>
      </c>
      <c r="F1686" s="78">
        <v>805</v>
      </c>
      <c r="G1686" s="78">
        <v>1610</v>
      </c>
    </row>
    <row r="1687" spans="1:7" x14ac:dyDescent="0.2">
      <c r="A1687" s="75">
        <v>1996</v>
      </c>
      <c r="B1687" s="75">
        <v>6</v>
      </c>
      <c r="C1687" s="94">
        <f t="shared" si="26"/>
        <v>35217</v>
      </c>
      <c r="D1687" s="76" t="s">
        <v>20</v>
      </c>
      <c r="E1687" s="78">
        <v>739</v>
      </c>
      <c r="F1687" s="78">
        <v>779</v>
      </c>
      <c r="G1687" s="78">
        <v>1518</v>
      </c>
    </row>
    <row r="1688" spans="1:7" x14ac:dyDescent="0.2">
      <c r="A1688" s="75">
        <v>1996</v>
      </c>
      <c r="B1688" s="75">
        <v>7</v>
      </c>
      <c r="C1688" s="94">
        <f t="shared" si="26"/>
        <v>35247</v>
      </c>
      <c r="D1688" s="76" t="s">
        <v>20</v>
      </c>
      <c r="E1688" s="78">
        <v>675</v>
      </c>
      <c r="F1688" s="78">
        <v>704</v>
      </c>
      <c r="G1688" s="78">
        <v>1379</v>
      </c>
    </row>
    <row r="1689" spans="1:7" x14ac:dyDescent="0.2">
      <c r="A1689" s="75">
        <v>1996</v>
      </c>
      <c r="B1689" s="75">
        <v>8</v>
      </c>
      <c r="C1689" s="94">
        <f t="shared" si="26"/>
        <v>35278</v>
      </c>
      <c r="D1689" s="76" t="s">
        <v>20</v>
      </c>
      <c r="E1689" s="78">
        <v>762</v>
      </c>
      <c r="F1689" s="78">
        <v>776</v>
      </c>
      <c r="G1689" s="78">
        <v>1538</v>
      </c>
    </row>
    <row r="1690" spans="1:7" x14ac:dyDescent="0.2">
      <c r="A1690" s="75">
        <v>1996</v>
      </c>
      <c r="B1690" s="75">
        <v>9</v>
      </c>
      <c r="C1690" s="94">
        <f t="shared" si="26"/>
        <v>35309</v>
      </c>
      <c r="D1690" s="76" t="s">
        <v>20</v>
      </c>
      <c r="E1690" s="78">
        <v>784</v>
      </c>
      <c r="F1690" s="78">
        <v>748</v>
      </c>
      <c r="G1690" s="78">
        <v>1532</v>
      </c>
    </row>
    <row r="1691" spans="1:7" x14ac:dyDescent="0.2">
      <c r="A1691" s="75">
        <v>1996</v>
      </c>
      <c r="B1691" s="75">
        <v>10</v>
      </c>
      <c r="C1691" s="94">
        <f t="shared" si="26"/>
        <v>35339</v>
      </c>
      <c r="D1691" s="76" t="s">
        <v>20</v>
      </c>
      <c r="E1691" s="78">
        <v>772</v>
      </c>
      <c r="F1691" s="78">
        <v>819</v>
      </c>
      <c r="G1691" s="78">
        <v>1591</v>
      </c>
    </row>
    <row r="1692" spans="1:7" x14ac:dyDescent="0.2">
      <c r="A1692" s="75">
        <v>1996</v>
      </c>
      <c r="B1692" s="75">
        <v>11</v>
      </c>
      <c r="C1692" s="94">
        <f t="shared" si="26"/>
        <v>35370</v>
      </c>
      <c r="D1692" s="76" t="s">
        <v>20</v>
      </c>
      <c r="E1692" s="78">
        <v>706</v>
      </c>
      <c r="F1692" s="78">
        <v>739</v>
      </c>
      <c r="G1692" s="78">
        <v>1445</v>
      </c>
    </row>
    <row r="1693" spans="1:7" x14ac:dyDescent="0.2">
      <c r="A1693" s="75">
        <v>1996</v>
      </c>
      <c r="B1693" s="75">
        <v>12</v>
      </c>
      <c r="C1693" s="94">
        <f t="shared" si="26"/>
        <v>35400</v>
      </c>
      <c r="D1693" s="76" t="s">
        <v>20</v>
      </c>
      <c r="E1693" s="78">
        <v>715</v>
      </c>
      <c r="F1693" s="78">
        <v>831</v>
      </c>
      <c r="G1693" s="78">
        <v>1546</v>
      </c>
    </row>
    <row r="1694" spans="1:7" x14ac:dyDescent="0.2">
      <c r="A1694" s="75">
        <v>1997</v>
      </c>
      <c r="B1694" s="75">
        <v>1</v>
      </c>
      <c r="C1694" s="94">
        <f t="shared" si="26"/>
        <v>35431</v>
      </c>
      <c r="D1694" s="76" t="s">
        <v>20</v>
      </c>
      <c r="E1694" s="78">
        <v>712</v>
      </c>
      <c r="F1694" s="78">
        <v>711</v>
      </c>
      <c r="G1694" s="78">
        <v>1423</v>
      </c>
    </row>
    <row r="1695" spans="1:7" x14ac:dyDescent="0.2">
      <c r="A1695" s="75">
        <v>1997</v>
      </c>
      <c r="B1695" s="75">
        <v>2</v>
      </c>
      <c r="C1695" s="94">
        <f t="shared" si="26"/>
        <v>35462</v>
      </c>
      <c r="D1695" s="76" t="s">
        <v>20</v>
      </c>
      <c r="E1695" s="78">
        <v>651</v>
      </c>
      <c r="F1695" s="78">
        <v>696</v>
      </c>
      <c r="G1695" s="78">
        <v>1347</v>
      </c>
    </row>
    <row r="1696" spans="1:7" x14ac:dyDescent="0.2">
      <c r="A1696" s="75">
        <v>1997</v>
      </c>
      <c r="B1696" s="75">
        <v>3</v>
      </c>
      <c r="C1696" s="94">
        <f t="shared" si="26"/>
        <v>35490</v>
      </c>
      <c r="D1696" s="76" t="s">
        <v>20</v>
      </c>
      <c r="E1696" s="78">
        <v>713</v>
      </c>
      <c r="F1696" s="78">
        <v>767</v>
      </c>
      <c r="G1696" s="78">
        <v>1480</v>
      </c>
    </row>
    <row r="1697" spans="1:7" x14ac:dyDescent="0.2">
      <c r="A1697" s="75">
        <v>1997</v>
      </c>
      <c r="B1697" s="75">
        <v>4</v>
      </c>
      <c r="C1697" s="94">
        <f t="shared" si="26"/>
        <v>35521</v>
      </c>
      <c r="D1697" s="76" t="s">
        <v>20</v>
      </c>
      <c r="E1697" s="78">
        <v>806</v>
      </c>
      <c r="F1697" s="78">
        <v>878</v>
      </c>
      <c r="G1697" s="78">
        <v>1684</v>
      </c>
    </row>
    <row r="1698" spans="1:7" x14ac:dyDescent="0.2">
      <c r="A1698" s="75">
        <v>1997</v>
      </c>
      <c r="B1698" s="75">
        <v>5</v>
      </c>
      <c r="C1698" s="94">
        <f t="shared" si="26"/>
        <v>35551</v>
      </c>
      <c r="D1698" s="76" t="s">
        <v>20</v>
      </c>
      <c r="E1698" s="78">
        <v>922</v>
      </c>
      <c r="F1698" s="78">
        <v>969</v>
      </c>
      <c r="G1698" s="78">
        <v>1891</v>
      </c>
    </row>
    <row r="1699" spans="1:7" x14ac:dyDescent="0.2">
      <c r="A1699" s="75">
        <v>1997</v>
      </c>
      <c r="B1699" s="75">
        <v>6</v>
      </c>
      <c r="C1699" s="94">
        <f t="shared" si="26"/>
        <v>35582</v>
      </c>
      <c r="D1699" s="76" t="s">
        <v>20</v>
      </c>
      <c r="E1699" s="78">
        <v>1018</v>
      </c>
      <c r="F1699" s="78">
        <v>1086</v>
      </c>
      <c r="G1699" s="78">
        <v>2104</v>
      </c>
    </row>
    <row r="1700" spans="1:7" x14ac:dyDescent="0.2">
      <c r="A1700" s="75">
        <v>1997</v>
      </c>
      <c r="B1700" s="75">
        <v>7</v>
      </c>
      <c r="C1700" s="94">
        <f t="shared" si="26"/>
        <v>35612</v>
      </c>
      <c r="D1700" s="76" t="s">
        <v>20</v>
      </c>
      <c r="E1700" s="78">
        <v>1112</v>
      </c>
      <c r="F1700" s="78">
        <v>1184</v>
      </c>
      <c r="G1700" s="78">
        <v>2296</v>
      </c>
    </row>
    <row r="1701" spans="1:7" x14ac:dyDescent="0.2">
      <c r="A1701" s="75">
        <v>1997</v>
      </c>
      <c r="B1701" s="75">
        <v>8</v>
      </c>
      <c r="C1701" s="94">
        <f t="shared" si="26"/>
        <v>35643</v>
      </c>
      <c r="D1701" s="76" t="s">
        <v>20</v>
      </c>
      <c r="E1701" s="78">
        <v>1128</v>
      </c>
      <c r="F1701" s="78">
        <v>1132</v>
      </c>
      <c r="G1701" s="78">
        <v>2260</v>
      </c>
    </row>
    <row r="1702" spans="1:7" x14ac:dyDescent="0.2">
      <c r="A1702" s="75">
        <v>1997</v>
      </c>
      <c r="B1702" s="75">
        <v>9</v>
      </c>
      <c r="C1702" s="94">
        <f t="shared" si="26"/>
        <v>35674</v>
      </c>
      <c r="D1702" s="76" t="s">
        <v>20</v>
      </c>
      <c r="E1702" s="78">
        <v>1110</v>
      </c>
      <c r="F1702" s="78">
        <v>1127</v>
      </c>
      <c r="G1702" s="78">
        <v>2237</v>
      </c>
    </row>
    <row r="1703" spans="1:7" x14ac:dyDescent="0.2">
      <c r="A1703" s="75">
        <v>1997</v>
      </c>
      <c r="B1703" s="75">
        <v>10</v>
      </c>
      <c r="C1703" s="94">
        <f t="shared" si="26"/>
        <v>35704</v>
      </c>
      <c r="D1703" s="76" t="s">
        <v>20</v>
      </c>
      <c r="E1703" s="78">
        <v>930</v>
      </c>
      <c r="F1703" s="78">
        <v>912</v>
      </c>
      <c r="G1703" s="78">
        <v>1842</v>
      </c>
    </row>
    <row r="1704" spans="1:7" x14ac:dyDescent="0.2">
      <c r="A1704" s="75">
        <v>1997</v>
      </c>
      <c r="B1704" s="75">
        <v>11</v>
      </c>
      <c r="C1704" s="94">
        <f t="shared" si="26"/>
        <v>35735</v>
      </c>
      <c r="D1704" s="76" t="s">
        <v>20</v>
      </c>
      <c r="E1704" s="78">
        <v>879</v>
      </c>
      <c r="F1704" s="78">
        <v>903</v>
      </c>
      <c r="G1704" s="78">
        <v>1782</v>
      </c>
    </row>
    <row r="1705" spans="1:7" x14ac:dyDescent="0.2">
      <c r="A1705" s="75">
        <v>1997</v>
      </c>
      <c r="B1705" s="75">
        <v>12</v>
      </c>
      <c r="C1705" s="94">
        <f t="shared" si="26"/>
        <v>35765</v>
      </c>
      <c r="D1705" s="76" t="s">
        <v>20</v>
      </c>
      <c r="E1705" s="78">
        <v>934</v>
      </c>
      <c r="F1705" s="78">
        <v>979</v>
      </c>
      <c r="G1705" s="78">
        <v>1913</v>
      </c>
    </row>
    <row r="1706" spans="1:7" x14ac:dyDescent="0.2">
      <c r="A1706" s="75">
        <v>1998</v>
      </c>
      <c r="B1706" s="75">
        <v>1</v>
      </c>
      <c r="C1706" s="94">
        <f t="shared" si="26"/>
        <v>35796</v>
      </c>
      <c r="D1706" s="76" t="s">
        <v>20</v>
      </c>
      <c r="E1706" s="78">
        <v>921</v>
      </c>
      <c r="F1706" s="78">
        <v>926</v>
      </c>
      <c r="G1706" s="78">
        <v>1847</v>
      </c>
    </row>
    <row r="1707" spans="1:7" x14ac:dyDescent="0.2">
      <c r="A1707" s="75">
        <v>1998</v>
      </c>
      <c r="B1707" s="75">
        <v>2</v>
      </c>
      <c r="C1707" s="94">
        <f t="shared" si="26"/>
        <v>35827</v>
      </c>
      <c r="D1707" s="76" t="s">
        <v>20</v>
      </c>
      <c r="E1707" s="78">
        <v>782</v>
      </c>
      <c r="F1707" s="78">
        <v>829</v>
      </c>
      <c r="G1707" s="78">
        <v>1611</v>
      </c>
    </row>
    <row r="1708" spans="1:7" x14ac:dyDescent="0.2">
      <c r="A1708" s="75">
        <v>1998</v>
      </c>
      <c r="B1708" s="75">
        <v>3</v>
      </c>
      <c r="C1708" s="94">
        <f t="shared" si="26"/>
        <v>35855</v>
      </c>
      <c r="D1708" s="76" t="s">
        <v>20</v>
      </c>
      <c r="E1708" s="78">
        <v>890</v>
      </c>
      <c r="F1708" s="78">
        <v>833</v>
      </c>
      <c r="G1708" s="78">
        <v>1723</v>
      </c>
    </row>
    <row r="1709" spans="1:7" x14ac:dyDescent="0.2">
      <c r="A1709" s="75">
        <v>1998</v>
      </c>
      <c r="B1709" s="75">
        <v>4</v>
      </c>
      <c r="C1709" s="94">
        <f t="shared" si="26"/>
        <v>35886</v>
      </c>
      <c r="D1709" s="76" t="s">
        <v>20</v>
      </c>
      <c r="E1709" s="78">
        <v>815</v>
      </c>
      <c r="F1709" s="78">
        <v>815</v>
      </c>
      <c r="G1709" s="78">
        <v>1630</v>
      </c>
    </row>
    <row r="1710" spans="1:7" x14ac:dyDescent="0.2">
      <c r="A1710" s="75">
        <v>1998</v>
      </c>
      <c r="B1710" s="75">
        <v>5</v>
      </c>
      <c r="C1710" s="94">
        <f t="shared" si="26"/>
        <v>35916</v>
      </c>
      <c r="D1710" s="76" t="s">
        <v>20</v>
      </c>
      <c r="E1710" s="78">
        <v>846</v>
      </c>
      <c r="F1710" s="78">
        <v>881</v>
      </c>
      <c r="G1710" s="78">
        <v>1727</v>
      </c>
    </row>
    <row r="1711" spans="1:7" x14ac:dyDescent="0.2">
      <c r="A1711" s="75">
        <v>1998</v>
      </c>
      <c r="B1711" s="75">
        <v>6</v>
      </c>
      <c r="C1711" s="94">
        <f t="shared" si="26"/>
        <v>35947</v>
      </c>
      <c r="D1711" s="76" t="s">
        <v>20</v>
      </c>
      <c r="E1711" s="78">
        <v>877</v>
      </c>
      <c r="F1711" s="78">
        <v>843</v>
      </c>
      <c r="G1711" s="78">
        <v>1720</v>
      </c>
    </row>
    <row r="1712" spans="1:7" x14ac:dyDescent="0.2">
      <c r="A1712" s="75">
        <v>1998</v>
      </c>
      <c r="B1712" s="75">
        <v>7</v>
      </c>
      <c r="C1712" s="94">
        <f t="shared" si="26"/>
        <v>35977</v>
      </c>
      <c r="D1712" s="76" t="s">
        <v>20</v>
      </c>
      <c r="E1712" s="78">
        <v>965</v>
      </c>
      <c r="F1712" s="78">
        <v>951</v>
      </c>
      <c r="G1712" s="78">
        <v>1916</v>
      </c>
    </row>
    <row r="1713" spans="1:7" x14ac:dyDescent="0.2">
      <c r="A1713" s="75">
        <v>1998</v>
      </c>
      <c r="B1713" s="75">
        <v>8</v>
      </c>
      <c r="C1713" s="94">
        <f t="shared" si="26"/>
        <v>36008</v>
      </c>
      <c r="D1713" s="76" t="s">
        <v>20</v>
      </c>
      <c r="E1713" s="78">
        <v>940</v>
      </c>
      <c r="F1713" s="78">
        <v>980</v>
      </c>
      <c r="G1713" s="78">
        <v>1920</v>
      </c>
    </row>
    <row r="1714" spans="1:7" x14ac:dyDescent="0.2">
      <c r="A1714" s="75">
        <v>1998</v>
      </c>
      <c r="B1714" s="75">
        <v>9</v>
      </c>
      <c r="C1714" s="94">
        <f t="shared" si="26"/>
        <v>36039</v>
      </c>
      <c r="D1714" s="76" t="s">
        <v>20</v>
      </c>
      <c r="E1714" s="78">
        <v>828</v>
      </c>
      <c r="F1714" s="78">
        <v>826</v>
      </c>
      <c r="G1714" s="78">
        <v>1654</v>
      </c>
    </row>
    <row r="1715" spans="1:7" x14ac:dyDescent="0.2">
      <c r="A1715" s="75">
        <v>1998</v>
      </c>
      <c r="B1715" s="75">
        <v>10</v>
      </c>
      <c r="C1715" s="94">
        <f t="shared" si="26"/>
        <v>36069</v>
      </c>
      <c r="D1715" s="76" t="s">
        <v>20</v>
      </c>
      <c r="E1715" s="78">
        <v>883</v>
      </c>
      <c r="F1715" s="78">
        <v>810</v>
      </c>
      <c r="G1715" s="78">
        <v>1693</v>
      </c>
    </row>
    <row r="1716" spans="1:7" x14ac:dyDescent="0.2">
      <c r="A1716" s="75">
        <v>1998</v>
      </c>
      <c r="B1716" s="75">
        <v>11</v>
      </c>
      <c r="C1716" s="94">
        <f t="shared" si="26"/>
        <v>36100</v>
      </c>
      <c r="D1716" s="76" t="s">
        <v>20</v>
      </c>
      <c r="E1716" s="78">
        <v>744</v>
      </c>
      <c r="F1716" s="78">
        <v>741</v>
      </c>
      <c r="G1716" s="78">
        <v>1485</v>
      </c>
    </row>
    <row r="1717" spans="1:7" x14ac:dyDescent="0.2">
      <c r="A1717" s="75">
        <v>1998</v>
      </c>
      <c r="B1717" s="75">
        <v>12</v>
      </c>
      <c r="C1717" s="94">
        <f t="shared" si="26"/>
        <v>36130</v>
      </c>
      <c r="D1717" s="76" t="s">
        <v>20</v>
      </c>
      <c r="E1717" s="78">
        <v>809</v>
      </c>
      <c r="F1717" s="78">
        <v>854</v>
      </c>
      <c r="G1717" s="78">
        <v>1663</v>
      </c>
    </row>
    <row r="1718" spans="1:7" x14ac:dyDescent="0.2">
      <c r="A1718" s="75">
        <v>1999</v>
      </c>
      <c r="B1718" s="75">
        <v>1</v>
      </c>
      <c r="C1718" s="94">
        <f t="shared" si="26"/>
        <v>36161</v>
      </c>
      <c r="D1718" s="76" t="s">
        <v>20</v>
      </c>
      <c r="E1718" s="78">
        <v>721</v>
      </c>
      <c r="F1718" s="78">
        <v>714</v>
      </c>
      <c r="G1718" s="78">
        <v>1435</v>
      </c>
    </row>
    <row r="1719" spans="1:7" x14ac:dyDescent="0.2">
      <c r="A1719" s="75">
        <v>1999</v>
      </c>
      <c r="B1719" s="75">
        <v>2</v>
      </c>
      <c r="C1719" s="94">
        <f t="shared" si="26"/>
        <v>36192</v>
      </c>
      <c r="D1719" s="76" t="s">
        <v>20</v>
      </c>
      <c r="E1719" s="78">
        <v>649</v>
      </c>
      <c r="F1719" s="78">
        <v>657</v>
      </c>
      <c r="G1719" s="78">
        <v>1306</v>
      </c>
    </row>
    <row r="1720" spans="1:7" x14ac:dyDescent="0.2">
      <c r="A1720" s="75">
        <v>1999</v>
      </c>
      <c r="B1720" s="75">
        <v>3</v>
      </c>
      <c r="C1720" s="94">
        <f t="shared" si="26"/>
        <v>36220</v>
      </c>
      <c r="D1720" s="76" t="s">
        <v>20</v>
      </c>
      <c r="E1720" s="78">
        <v>673</v>
      </c>
      <c r="F1720" s="78">
        <v>679</v>
      </c>
      <c r="G1720" s="78">
        <v>1352</v>
      </c>
    </row>
    <row r="1721" spans="1:7" x14ac:dyDescent="0.2">
      <c r="A1721" s="75">
        <v>1999</v>
      </c>
      <c r="B1721" s="75">
        <v>4</v>
      </c>
      <c r="C1721" s="94">
        <f t="shared" si="26"/>
        <v>36251</v>
      </c>
      <c r="D1721" s="76" t="s">
        <v>20</v>
      </c>
      <c r="E1721" s="78">
        <v>691</v>
      </c>
      <c r="F1721" s="78">
        <v>660</v>
      </c>
      <c r="G1721" s="78">
        <v>1351</v>
      </c>
    </row>
    <row r="1722" spans="1:7" x14ac:dyDescent="0.2">
      <c r="A1722" s="75">
        <v>1999</v>
      </c>
      <c r="B1722" s="75">
        <v>5</v>
      </c>
      <c r="C1722" s="94">
        <f t="shared" si="26"/>
        <v>36281</v>
      </c>
      <c r="D1722" s="76" t="s">
        <v>20</v>
      </c>
      <c r="E1722" s="78">
        <v>692</v>
      </c>
      <c r="F1722" s="78">
        <v>649</v>
      </c>
      <c r="G1722" s="78">
        <v>1341</v>
      </c>
    </row>
    <row r="1723" spans="1:7" x14ac:dyDescent="0.2">
      <c r="A1723" s="75">
        <v>1999</v>
      </c>
      <c r="B1723" s="75">
        <v>6</v>
      </c>
      <c r="C1723" s="94">
        <f t="shared" si="26"/>
        <v>36312</v>
      </c>
      <c r="D1723" s="76" t="s">
        <v>20</v>
      </c>
      <c r="E1723" s="78">
        <v>795</v>
      </c>
      <c r="F1723" s="78">
        <v>764</v>
      </c>
      <c r="G1723" s="78">
        <v>1559</v>
      </c>
    </row>
    <row r="1724" spans="1:7" x14ac:dyDescent="0.2">
      <c r="A1724" s="75">
        <v>1999</v>
      </c>
      <c r="B1724" s="75">
        <v>7</v>
      </c>
      <c r="C1724" s="94">
        <f t="shared" si="26"/>
        <v>36342</v>
      </c>
      <c r="D1724" s="76" t="s">
        <v>20</v>
      </c>
      <c r="E1724" s="78">
        <v>815</v>
      </c>
      <c r="F1724" s="78">
        <v>819</v>
      </c>
      <c r="G1724" s="78">
        <v>1634</v>
      </c>
    </row>
    <row r="1725" spans="1:7" x14ac:dyDescent="0.2">
      <c r="A1725" s="75">
        <v>1999</v>
      </c>
      <c r="B1725" s="75">
        <v>8</v>
      </c>
      <c r="C1725" s="94">
        <f t="shared" si="26"/>
        <v>36373</v>
      </c>
      <c r="D1725" s="76" t="s">
        <v>20</v>
      </c>
      <c r="E1725" s="78">
        <v>956</v>
      </c>
      <c r="F1725" s="78">
        <v>956</v>
      </c>
      <c r="G1725" s="78">
        <v>1912</v>
      </c>
    </row>
    <row r="1726" spans="1:7" x14ac:dyDescent="0.2">
      <c r="A1726" s="75">
        <v>1999</v>
      </c>
      <c r="B1726" s="75">
        <v>9</v>
      </c>
      <c r="C1726" s="94">
        <f t="shared" si="26"/>
        <v>36404</v>
      </c>
      <c r="D1726" s="76" t="s">
        <v>20</v>
      </c>
      <c r="E1726" s="78">
        <v>873</v>
      </c>
      <c r="F1726" s="78">
        <v>817</v>
      </c>
      <c r="G1726" s="78">
        <v>1690</v>
      </c>
    </row>
    <row r="1727" spans="1:7" x14ac:dyDescent="0.2">
      <c r="A1727" s="75">
        <v>1999</v>
      </c>
      <c r="B1727" s="75">
        <v>10</v>
      </c>
      <c r="C1727" s="94">
        <f t="shared" si="26"/>
        <v>36434</v>
      </c>
      <c r="D1727" s="76" t="s">
        <v>20</v>
      </c>
      <c r="E1727" s="78">
        <v>799</v>
      </c>
      <c r="F1727" s="78">
        <v>733</v>
      </c>
      <c r="G1727" s="78">
        <v>1532</v>
      </c>
    </row>
    <row r="1728" spans="1:7" x14ac:dyDescent="0.2">
      <c r="A1728" s="75">
        <v>1999</v>
      </c>
      <c r="B1728" s="75">
        <v>11</v>
      </c>
      <c r="C1728" s="94">
        <f t="shared" si="26"/>
        <v>36465</v>
      </c>
      <c r="D1728" s="76" t="s">
        <v>20</v>
      </c>
      <c r="E1728" s="78">
        <v>782</v>
      </c>
      <c r="F1728" s="78">
        <v>770</v>
      </c>
      <c r="G1728" s="78">
        <v>1552</v>
      </c>
    </row>
    <row r="1729" spans="1:7" x14ac:dyDescent="0.2">
      <c r="A1729" s="75">
        <v>1999</v>
      </c>
      <c r="B1729" s="75">
        <v>12</v>
      </c>
      <c r="C1729" s="94">
        <f t="shared" si="26"/>
        <v>36495</v>
      </c>
      <c r="D1729" s="76" t="s">
        <v>20</v>
      </c>
      <c r="E1729" s="78">
        <v>808</v>
      </c>
      <c r="F1729" s="78">
        <v>1091</v>
      </c>
      <c r="G1729" s="78">
        <v>1899</v>
      </c>
    </row>
    <row r="1730" spans="1:7" x14ac:dyDescent="0.2">
      <c r="A1730" s="75">
        <v>2000</v>
      </c>
      <c r="B1730" s="75">
        <v>1</v>
      </c>
      <c r="C1730" s="94">
        <f t="shared" si="26"/>
        <v>36526</v>
      </c>
      <c r="D1730" s="76" t="s">
        <v>20</v>
      </c>
      <c r="E1730" s="78">
        <v>778</v>
      </c>
      <c r="F1730" s="78">
        <v>730</v>
      </c>
      <c r="G1730" s="78">
        <v>1508</v>
      </c>
    </row>
    <row r="1731" spans="1:7" x14ac:dyDescent="0.2">
      <c r="A1731" s="75">
        <v>2000</v>
      </c>
      <c r="B1731" s="75">
        <v>2</v>
      </c>
      <c r="C1731" s="94">
        <f t="shared" ref="C1731:C1794" si="27">DATE(A1731,B1731,1)</f>
        <v>36557</v>
      </c>
      <c r="D1731" s="76" t="s">
        <v>20</v>
      </c>
      <c r="E1731" s="78">
        <v>652</v>
      </c>
      <c r="F1731" s="78">
        <v>687</v>
      </c>
      <c r="G1731" s="78">
        <v>1339</v>
      </c>
    </row>
    <row r="1732" spans="1:7" x14ac:dyDescent="0.2">
      <c r="A1732" s="75">
        <v>2000</v>
      </c>
      <c r="B1732" s="75">
        <v>3</v>
      </c>
      <c r="C1732" s="94">
        <f t="shared" si="27"/>
        <v>36586</v>
      </c>
      <c r="D1732" s="76" t="s">
        <v>20</v>
      </c>
      <c r="E1732" s="78">
        <v>748</v>
      </c>
      <c r="F1732" s="78">
        <v>685</v>
      </c>
      <c r="G1732" s="78">
        <v>1433</v>
      </c>
    </row>
    <row r="1733" spans="1:7" x14ac:dyDescent="0.2">
      <c r="A1733" s="75">
        <v>2000</v>
      </c>
      <c r="B1733" s="75">
        <v>4</v>
      </c>
      <c r="C1733" s="94">
        <f t="shared" si="27"/>
        <v>36617</v>
      </c>
      <c r="D1733" s="76" t="s">
        <v>20</v>
      </c>
      <c r="E1733" s="78">
        <v>707</v>
      </c>
      <c r="F1733" s="78">
        <v>782</v>
      </c>
      <c r="G1733" s="78">
        <v>1489</v>
      </c>
    </row>
    <row r="1734" spans="1:7" x14ac:dyDescent="0.2">
      <c r="A1734" s="75">
        <v>2000</v>
      </c>
      <c r="B1734" s="75">
        <v>5</v>
      </c>
      <c r="C1734" s="94">
        <f t="shared" si="27"/>
        <v>36647</v>
      </c>
      <c r="D1734" s="76" t="s">
        <v>20</v>
      </c>
      <c r="E1734" s="78">
        <v>791</v>
      </c>
      <c r="F1734" s="78">
        <v>898</v>
      </c>
      <c r="G1734" s="78">
        <v>1689</v>
      </c>
    </row>
    <row r="1735" spans="1:7" x14ac:dyDescent="0.2">
      <c r="A1735" s="75">
        <v>2000</v>
      </c>
      <c r="B1735" s="75">
        <v>6</v>
      </c>
      <c r="C1735" s="94">
        <f t="shared" si="27"/>
        <v>36678</v>
      </c>
      <c r="D1735" s="76" t="s">
        <v>20</v>
      </c>
      <c r="E1735" s="78">
        <v>842</v>
      </c>
      <c r="F1735" s="78">
        <v>848</v>
      </c>
      <c r="G1735" s="78">
        <v>1690</v>
      </c>
    </row>
    <row r="1736" spans="1:7" x14ac:dyDescent="0.2">
      <c r="A1736" s="75">
        <v>2000</v>
      </c>
      <c r="B1736" s="75">
        <v>7</v>
      </c>
      <c r="C1736" s="94">
        <f t="shared" si="27"/>
        <v>36708</v>
      </c>
      <c r="D1736" s="76" t="s">
        <v>20</v>
      </c>
      <c r="E1736" s="78">
        <v>759</v>
      </c>
      <c r="F1736" s="78">
        <v>863</v>
      </c>
      <c r="G1736" s="78">
        <v>1622</v>
      </c>
    </row>
    <row r="1737" spans="1:7" x14ac:dyDescent="0.2">
      <c r="A1737" s="75">
        <v>2000</v>
      </c>
      <c r="B1737" s="75">
        <v>8</v>
      </c>
      <c r="C1737" s="94">
        <f t="shared" si="27"/>
        <v>36739</v>
      </c>
      <c r="D1737" s="76" t="s">
        <v>20</v>
      </c>
      <c r="E1737" s="78">
        <v>867</v>
      </c>
      <c r="F1737" s="78">
        <v>927</v>
      </c>
      <c r="G1737" s="78">
        <v>1794</v>
      </c>
    </row>
    <row r="1738" spans="1:7" x14ac:dyDescent="0.2">
      <c r="A1738" s="75">
        <v>2000</v>
      </c>
      <c r="B1738" s="75">
        <v>9</v>
      </c>
      <c r="C1738" s="94">
        <f t="shared" si="27"/>
        <v>36770</v>
      </c>
      <c r="D1738" s="76" t="s">
        <v>20</v>
      </c>
      <c r="E1738" s="78">
        <v>713</v>
      </c>
      <c r="F1738" s="78">
        <v>762</v>
      </c>
      <c r="G1738" s="78">
        <v>1475</v>
      </c>
    </row>
    <row r="1739" spans="1:7" x14ac:dyDescent="0.2">
      <c r="A1739" s="75">
        <v>2000</v>
      </c>
      <c r="B1739" s="75">
        <v>10</v>
      </c>
      <c r="C1739" s="94">
        <f t="shared" si="27"/>
        <v>36800</v>
      </c>
      <c r="D1739" s="76" t="s">
        <v>20</v>
      </c>
      <c r="E1739" s="78">
        <v>991</v>
      </c>
      <c r="F1739" s="78">
        <v>980</v>
      </c>
      <c r="G1739" s="78">
        <v>1971</v>
      </c>
    </row>
    <row r="1740" spans="1:7" x14ac:dyDescent="0.2">
      <c r="A1740" s="75">
        <v>2000</v>
      </c>
      <c r="B1740" s="75">
        <v>11</v>
      </c>
      <c r="C1740" s="94">
        <f t="shared" si="27"/>
        <v>36831</v>
      </c>
      <c r="D1740" s="76" t="s">
        <v>20</v>
      </c>
      <c r="E1740" s="78">
        <v>925</v>
      </c>
      <c r="F1740" s="78">
        <v>977</v>
      </c>
      <c r="G1740" s="78">
        <v>1902</v>
      </c>
    </row>
    <row r="1741" spans="1:7" x14ac:dyDescent="0.2">
      <c r="A1741" s="75">
        <v>2000</v>
      </c>
      <c r="B1741" s="75">
        <v>12</v>
      </c>
      <c r="C1741" s="94">
        <f t="shared" si="27"/>
        <v>36861</v>
      </c>
      <c r="D1741" s="76" t="s">
        <v>20</v>
      </c>
      <c r="E1741" s="78">
        <v>861</v>
      </c>
      <c r="F1741" s="78">
        <v>889</v>
      </c>
      <c r="G1741" s="78">
        <v>1750</v>
      </c>
    </row>
    <row r="1742" spans="1:7" x14ac:dyDescent="0.2">
      <c r="A1742" s="75">
        <v>2001</v>
      </c>
      <c r="B1742" s="75">
        <v>1</v>
      </c>
      <c r="C1742" s="94">
        <f t="shared" si="27"/>
        <v>36892</v>
      </c>
      <c r="D1742" s="76" t="s">
        <v>20</v>
      </c>
      <c r="E1742" s="78">
        <v>835</v>
      </c>
      <c r="F1742" s="78">
        <v>805</v>
      </c>
      <c r="G1742" s="78">
        <v>1640</v>
      </c>
    </row>
    <row r="1743" spans="1:7" x14ac:dyDescent="0.2">
      <c r="A1743" s="75">
        <v>2001</v>
      </c>
      <c r="B1743" s="75">
        <v>2</v>
      </c>
      <c r="C1743" s="94">
        <f t="shared" si="27"/>
        <v>36923</v>
      </c>
      <c r="D1743" s="76" t="s">
        <v>20</v>
      </c>
      <c r="E1743" s="78">
        <v>656</v>
      </c>
      <c r="F1743" s="78">
        <v>740</v>
      </c>
      <c r="G1743" s="78">
        <v>1396</v>
      </c>
    </row>
    <row r="1744" spans="1:7" x14ac:dyDescent="0.2">
      <c r="A1744" s="75">
        <v>2001</v>
      </c>
      <c r="B1744" s="75">
        <v>3</v>
      </c>
      <c r="C1744" s="94">
        <f t="shared" si="27"/>
        <v>36951</v>
      </c>
      <c r="D1744" s="76" t="s">
        <v>20</v>
      </c>
      <c r="E1744" s="78">
        <v>757</v>
      </c>
      <c r="F1744" s="78">
        <v>791</v>
      </c>
      <c r="G1744" s="78">
        <v>1548</v>
      </c>
    </row>
    <row r="1745" spans="1:7" x14ac:dyDescent="0.2">
      <c r="A1745" s="75">
        <v>2001</v>
      </c>
      <c r="B1745" s="75">
        <v>4</v>
      </c>
      <c r="C1745" s="94">
        <f t="shared" si="27"/>
        <v>36982</v>
      </c>
      <c r="D1745" s="76" t="s">
        <v>20</v>
      </c>
      <c r="E1745" s="78">
        <v>799</v>
      </c>
      <c r="F1745" s="78">
        <v>860</v>
      </c>
      <c r="G1745" s="78">
        <v>1659</v>
      </c>
    </row>
    <row r="1746" spans="1:7" x14ac:dyDescent="0.2">
      <c r="A1746" s="75">
        <v>2001</v>
      </c>
      <c r="B1746" s="75">
        <v>5</v>
      </c>
      <c r="C1746" s="94">
        <f t="shared" si="27"/>
        <v>37012</v>
      </c>
      <c r="D1746" s="76" t="s">
        <v>20</v>
      </c>
      <c r="E1746" s="79">
        <v>877</v>
      </c>
      <c r="F1746" s="79">
        <v>926</v>
      </c>
      <c r="G1746" s="79">
        <v>1803</v>
      </c>
    </row>
    <row r="1747" spans="1:7" x14ac:dyDescent="0.2">
      <c r="A1747" s="75">
        <v>2001</v>
      </c>
      <c r="B1747" s="75">
        <v>6</v>
      </c>
      <c r="C1747" s="94">
        <f t="shared" si="27"/>
        <v>37043</v>
      </c>
      <c r="D1747" s="76" t="s">
        <v>20</v>
      </c>
      <c r="E1747" s="79">
        <v>816</v>
      </c>
      <c r="F1747" s="79">
        <v>931</v>
      </c>
      <c r="G1747" s="79">
        <v>1747</v>
      </c>
    </row>
    <row r="1748" spans="1:7" x14ac:dyDescent="0.2">
      <c r="A1748" s="75">
        <v>2001</v>
      </c>
      <c r="B1748" s="75">
        <v>7</v>
      </c>
      <c r="C1748" s="94">
        <f t="shared" si="27"/>
        <v>37073</v>
      </c>
      <c r="D1748" s="76" t="s">
        <v>20</v>
      </c>
      <c r="E1748" s="79">
        <v>851</v>
      </c>
      <c r="F1748" s="79">
        <v>898</v>
      </c>
      <c r="G1748" s="79">
        <v>1749</v>
      </c>
    </row>
    <row r="1749" spans="1:7" x14ac:dyDescent="0.2">
      <c r="A1749" s="75">
        <v>2001</v>
      </c>
      <c r="B1749" s="75">
        <v>8</v>
      </c>
      <c r="C1749" s="94">
        <f t="shared" si="27"/>
        <v>37104</v>
      </c>
      <c r="D1749" s="76" t="s">
        <v>20</v>
      </c>
      <c r="E1749" s="79">
        <v>888</v>
      </c>
      <c r="F1749" s="79">
        <v>931</v>
      </c>
      <c r="G1749" s="79">
        <v>1819</v>
      </c>
    </row>
    <row r="1750" spans="1:7" x14ac:dyDescent="0.2">
      <c r="A1750" s="75">
        <v>2001</v>
      </c>
      <c r="B1750" s="75">
        <v>9</v>
      </c>
      <c r="C1750" s="94">
        <f t="shared" si="27"/>
        <v>37135</v>
      </c>
      <c r="D1750" s="76" t="s">
        <v>20</v>
      </c>
      <c r="E1750" s="79">
        <v>432</v>
      </c>
      <c r="F1750" s="79">
        <v>404</v>
      </c>
      <c r="G1750" s="79">
        <v>836</v>
      </c>
    </row>
    <row r="1751" spans="1:7" x14ac:dyDescent="0.2">
      <c r="A1751" s="75">
        <v>2001</v>
      </c>
      <c r="B1751" s="75">
        <v>10</v>
      </c>
      <c r="C1751" s="94">
        <f t="shared" si="27"/>
        <v>37165</v>
      </c>
      <c r="D1751" s="76" t="s">
        <v>20</v>
      </c>
      <c r="E1751" s="79">
        <v>557</v>
      </c>
      <c r="F1751" s="79">
        <v>619</v>
      </c>
      <c r="G1751" s="79">
        <v>1176</v>
      </c>
    </row>
    <row r="1752" spans="1:7" x14ac:dyDescent="0.2">
      <c r="A1752" s="75">
        <v>2001</v>
      </c>
      <c r="B1752" s="75">
        <v>11</v>
      </c>
      <c r="C1752" s="94">
        <f t="shared" si="27"/>
        <v>37196</v>
      </c>
      <c r="D1752" s="76" t="s">
        <v>20</v>
      </c>
      <c r="E1752" s="79">
        <v>551</v>
      </c>
      <c r="F1752" s="79">
        <v>510</v>
      </c>
      <c r="G1752" s="79">
        <v>1061</v>
      </c>
    </row>
    <row r="1753" spans="1:7" x14ac:dyDescent="0.2">
      <c r="A1753" s="75">
        <v>2001</v>
      </c>
      <c r="B1753" s="75">
        <v>12</v>
      </c>
      <c r="C1753" s="94">
        <f t="shared" si="27"/>
        <v>37226</v>
      </c>
      <c r="D1753" s="76" t="s">
        <v>20</v>
      </c>
      <c r="E1753" s="79">
        <v>602</v>
      </c>
      <c r="F1753" s="79">
        <v>668</v>
      </c>
      <c r="G1753" s="79">
        <v>1270</v>
      </c>
    </row>
    <row r="1754" spans="1:7" x14ac:dyDescent="0.2">
      <c r="A1754" s="75">
        <v>2002</v>
      </c>
      <c r="B1754" s="75">
        <v>1</v>
      </c>
      <c r="C1754" s="94">
        <f t="shared" si="27"/>
        <v>37257</v>
      </c>
      <c r="D1754" s="76" t="s">
        <v>20</v>
      </c>
      <c r="E1754" s="79">
        <v>593</v>
      </c>
      <c r="F1754" s="79">
        <v>607</v>
      </c>
      <c r="G1754" s="79">
        <v>1200</v>
      </c>
    </row>
    <row r="1755" spans="1:7" x14ac:dyDescent="0.2">
      <c r="A1755" s="75">
        <v>2002</v>
      </c>
      <c r="B1755" s="75">
        <v>2</v>
      </c>
      <c r="C1755" s="94">
        <f t="shared" si="27"/>
        <v>37288</v>
      </c>
      <c r="D1755" s="76" t="s">
        <v>20</v>
      </c>
      <c r="E1755" s="79">
        <v>758</v>
      </c>
      <c r="F1755" s="79">
        <v>760</v>
      </c>
      <c r="G1755" s="79">
        <v>1518</v>
      </c>
    </row>
    <row r="1756" spans="1:7" x14ac:dyDescent="0.2">
      <c r="A1756" s="75">
        <v>2002</v>
      </c>
      <c r="B1756" s="75">
        <v>3</v>
      </c>
      <c r="C1756" s="94">
        <f t="shared" si="27"/>
        <v>37316</v>
      </c>
      <c r="D1756" s="76" t="s">
        <v>20</v>
      </c>
      <c r="E1756" s="79">
        <v>689</v>
      </c>
      <c r="F1756" s="79">
        <v>680</v>
      </c>
      <c r="G1756" s="79">
        <v>1369</v>
      </c>
    </row>
    <row r="1757" spans="1:7" x14ac:dyDescent="0.2">
      <c r="A1757" s="75">
        <v>2002</v>
      </c>
      <c r="B1757" s="75">
        <v>4</v>
      </c>
      <c r="C1757" s="94">
        <f t="shared" si="27"/>
        <v>37347</v>
      </c>
      <c r="D1757" s="76" t="s">
        <v>20</v>
      </c>
      <c r="E1757" s="79">
        <v>692</v>
      </c>
      <c r="F1757" s="79">
        <v>718</v>
      </c>
      <c r="G1757" s="79">
        <v>1410</v>
      </c>
    </row>
    <row r="1758" spans="1:7" x14ac:dyDescent="0.2">
      <c r="A1758" s="75">
        <v>2002</v>
      </c>
      <c r="B1758" s="75">
        <v>5</v>
      </c>
      <c r="C1758" s="94">
        <f t="shared" si="27"/>
        <v>37377</v>
      </c>
      <c r="D1758" s="76" t="s">
        <v>20</v>
      </c>
      <c r="E1758" s="79">
        <v>743</v>
      </c>
      <c r="F1758" s="79">
        <v>718</v>
      </c>
      <c r="G1758" s="79">
        <v>1461</v>
      </c>
    </row>
    <row r="1759" spans="1:7" x14ac:dyDescent="0.2">
      <c r="A1759" s="75">
        <v>2002</v>
      </c>
      <c r="B1759" s="75">
        <v>6</v>
      </c>
      <c r="C1759" s="94">
        <f t="shared" si="27"/>
        <v>37408</v>
      </c>
      <c r="D1759" s="76" t="s">
        <v>20</v>
      </c>
      <c r="E1759" s="79">
        <v>663</v>
      </c>
      <c r="F1759" s="79">
        <v>699</v>
      </c>
      <c r="G1759" s="79">
        <v>1362</v>
      </c>
    </row>
    <row r="1760" spans="1:7" x14ac:dyDescent="0.2">
      <c r="A1760" s="75">
        <v>2002</v>
      </c>
      <c r="B1760" s="75">
        <v>7</v>
      </c>
      <c r="C1760" s="94">
        <f t="shared" si="27"/>
        <v>37438</v>
      </c>
      <c r="D1760" s="76" t="s">
        <v>20</v>
      </c>
      <c r="E1760" s="79">
        <v>616</v>
      </c>
      <c r="F1760" s="79">
        <v>642</v>
      </c>
      <c r="G1760" s="79">
        <v>1258</v>
      </c>
    </row>
    <row r="1761" spans="1:7" x14ac:dyDescent="0.2">
      <c r="A1761" s="75">
        <v>2002</v>
      </c>
      <c r="B1761" s="75">
        <v>8</v>
      </c>
      <c r="C1761" s="94">
        <f t="shared" si="27"/>
        <v>37469</v>
      </c>
      <c r="D1761" s="76" t="s">
        <v>20</v>
      </c>
      <c r="E1761" s="79">
        <v>668</v>
      </c>
      <c r="F1761" s="79">
        <v>694</v>
      </c>
      <c r="G1761" s="79">
        <v>1362</v>
      </c>
    </row>
    <row r="1762" spans="1:7" x14ac:dyDescent="0.2">
      <c r="A1762" s="75">
        <v>2002</v>
      </c>
      <c r="B1762" s="75">
        <v>9</v>
      </c>
      <c r="C1762" s="94">
        <f t="shared" si="27"/>
        <v>37500</v>
      </c>
      <c r="D1762" s="76" t="s">
        <v>20</v>
      </c>
      <c r="E1762" s="79">
        <v>653</v>
      </c>
      <c r="F1762" s="79">
        <v>699</v>
      </c>
      <c r="G1762" s="79">
        <v>1352</v>
      </c>
    </row>
    <row r="1763" spans="1:7" x14ac:dyDescent="0.2">
      <c r="A1763" s="75">
        <v>2002</v>
      </c>
      <c r="B1763" s="75">
        <v>10</v>
      </c>
      <c r="C1763" s="94">
        <f t="shared" si="27"/>
        <v>37530</v>
      </c>
      <c r="D1763" s="76" t="s">
        <v>20</v>
      </c>
      <c r="E1763" s="79">
        <v>652</v>
      </c>
      <c r="F1763" s="79">
        <v>702</v>
      </c>
      <c r="G1763" s="79">
        <v>1354</v>
      </c>
    </row>
    <row r="1764" spans="1:7" x14ac:dyDescent="0.2">
      <c r="A1764" s="75">
        <v>2002</v>
      </c>
      <c r="B1764" s="75">
        <v>11</v>
      </c>
      <c r="C1764" s="94">
        <f t="shared" si="27"/>
        <v>37561</v>
      </c>
      <c r="D1764" s="76" t="s">
        <v>20</v>
      </c>
      <c r="E1764" s="79">
        <v>643</v>
      </c>
      <c r="F1764" s="79">
        <v>645</v>
      </c>
      <c r="G1764" s="79">
        <v>1288</v>
      </c>
    </row>
    <row r="1765" spans="1:7" x14ac:dyDescent="0.2">
      <c r="A1765" s="75">
        <v>2002</v>
      </c>
      <c r="B1765" s="75">
        <v>12</v>
      </c>
      <c r="C1765" s="94">
        <f t="shared" si="27"/>
        <v>37591</v>
      </c>
      <c r="D1765" s="76" t="s">
        <v>20</v>
      </c>
      <c r="E1765" s="79">
        <v>693</v>
      </c>
      <c r="F1765" s="79">
        <v>738</v>
      </c>
      <c r="G1765" s="79">
        <v>1431</v>
      </c>
    </row>
    <row r="1766" spans="1:7" x14ac:dyDescent="0.2">
      <c r="A1766" s="75">
        <v>2003</v>
      </c>
      <c r="B1766" s="75">
        <v>1</v>
      </c>
      <c r="C1766" s="94">
        <f t="shared" si="27"/>
        <v>37622</v>
      </c>
      <c r="D1766" s="76" t="s">
        <v>20</v>
      </c>
      <c r="E1766" s="79">
        <v>602</v>
      </c>
      <c r="F1766" s="79">
        <v>636</v>
      </c>
      <c r="G1766" s="79">
        <v>1238</v>
      </c>
    </row>
    <row r="1767" spans="1:7" x14ac:dyDescent="0.2">
      <c r="A1767" s="75">
        <v>2003</v>
      </c>
      <c r="B1767" s="75">
        <v>2</v>
      </c>
      <c r="C1767" s="94">
        <f t="shared" si="27"/>
        <v>37653</v>
      </c>
      <c r="D1767" s="76" t="s">
        <v>20</v>
      </c>
      <c r="E1767" s="79">
        <v>524</v>
      </c>
      <c r="F1767" s="79">
        <v>506</v>
      </c>
      <c r="G1767" s="79">
        <v>1030</v>
      </c>
    </row>
    <row r="1768" spans="1:7" x14ac:dyDescent="0.2">
      <c r="A1768" s="75">
        <v>2003</v>
      </c>
      <c r="B1768" s="75">
        <v>3</v>
      </c>
      <c r="C1768" s="94">
        <f t="shared" si="27"/>
        <v>37681</v>
      </c>
      <c r="D1768" s="76" t="s">
        <v>20</v>
      </c>
      <c r="E1768" s="79">
        <v>543</v>
      </c>
      <c r="F1768" s="79">
        <v>608</v>
      </c>
      <c r="G1768" s="79">
        <v>1151</v>
      </c>
    </row>
    <row r="1769" spans="1:7" x14ac:dyDescent="0.2">
      <c r="A1769" s="75">
        <v>2003</v>
      </c>
      <c r="B1769" s="75">
        <v>4</v>
      </c>
      <c r="C1769" s="94">
        <f t="shared" si="27"/>
        <v>37712</v>
      </c>
      <c r="D1769" s="76" t="s">
        <v>20</v>
      </c>
      <c r="E1769" s="79">
        <v>641</v>
      </c>
      <c r="F1769" s="79">
        <v>637</v>
      </c>
      <c r="G1769" s="79">
        <v>1278</v>
      </c>
    </row>
    <row r="1770" spans="1:7" x14ac:dyDescent="0.2">
      <c r="A1770" s="75">
        <v>2003</v>
      </c>
      <c r="B1770" s="75">
        <v>5</v>
      </c>
      <c r="C1770" s="94">
        <f t="shared" si="27"/>
        <v>37742</v>
      </c>
      <c r="D1770" s="76" t="s">
        <v>20</v>
      </c>
      <c r="E1770" s="79">
        <v>770</v>
      </c>
      <c r="F1770" s="79">
        <v>840</v>
      </c>
      <c r="G1770" s="79">
        <v>1610</v>
      </c>
    </row>
    <row r="1771" spans="1:7" x14ac:dyDescent="0.2">
      <c r="A1771" s="75">
        <v>2003</v>
      </c>
      <c r="B1771" s="75">
        <v>6</v>
      </c>
      <c r="C1771" s="94">
        <f t="shared" si="27"/>
        <v>37773</v>
      </c>
      <c r="D1771" s="76" t="s">
        <v>20</v>
      </c>
      <c r="E1771" s="79">
        <v>691</v>
      </c>
      <c r="F1771" s="79">
        <v>738</v>
      </c>
      <c r="G1771" s="79">
        <v>1429</v>
      </c>
    </row>
    <row r="1772" spans="1:7" x14ac:dyDescent="0.2">
      <c r="A1772" s="75">
        <v>2003</v>
      </c>
      <c r="B1772" s="75">
        <v>7</v>
      </c>
      <c r="C1772" s="94">
        <f t="shared" si="27"/>
        <v>37803</v>
      </c>
      <c r="D1772" s="76" t="s">
        <v>20</v>
      </c>
      <c r="E1772" s="79">
        <v>676</v>
      </c>
      <c r="F1772" s="79">
        <v>685</v>
      </c>
      <c r="G1772" s="79">
        <v>1361</v>
      </c>
    </row>
    <row r="1773" spans="1:7" x14ac:dyDescent="0.2">
      <c r="A1773" s="75">
        <v>2003</v>
      </c>
      <c r="B1773" s="75">
        <v>8</v>
      </c>
      <c r="C1773" s="94">
        <f t="shared" si="27"/>
        <v>37834</v>
      </c>
      <c r="D1773" s="76" t="s">
        <v>20</v>
      </c>
      <c r="E1773" s="79">
        <v>795</v>
      </c>
      <c r="F1773" s="79">
        <v>812</v>
      </c>
      <c r="G1773" s="79">
        <v>1607</v>
      </c>
    </row>
    <row r="1774" spans="1:7" x14ac:dyDescent="0.2">
      <c r="A1774" s="75">
        <v>2003</v>
      </c>
      <c r="B1774" s="75">
        <v>9</v>
      </c>
      <c r="C1774" s="94">
        <f t="shared" si="27"/>
        <v>37865</v>
      </c>
      <c r="D1774" s="76" t="s">
        <v>20</v>
      </c>
      <c r="E1774" s="79">
        <v>745</v>
      </c>
      <c r="F1774" s="79">
        <v>802</v>
      </c>
      <c r="G1774" s="79">
        <v>1547</v>
      </c>
    </row>
    <row r="1775" spans="1:7" x14ac:dyDescent="0.2">
      <c r="A1775" s="75">
        <v>2003</v>
      </c>
      <c r="B1775" s="75">
        <v>10</v>
      </c>
      <c r="C1775" s="94">
        <f t="shared" si="27"/>
        <v>37895</v>
      </c>
      <c r="D1775" s="76" t="s">
        <v>20</v>
      </c>
      <c r="E1775" s="79">
        <v>838</v>
      </c>
      <c r="F1775" s="79">
        <v>860</v>
      </c>
      <c r="G1775" s="79">
        <v>1698</v>
      </c>
    </row>
    <row r="1776" spans="1:7" x14ac:dyDescent="0.2">
      <c r="A1776" s="75">
        <v>2003</v>
      </c>
      <c r="B1776" s="75">
        <v>11</v>
      </c>
      <c r="C1776" s="94">
        <f t="shared" si="27"/>
        <v>37926</v>
      </c>
      <c r="D1776" s="76" t="s">
        <v>20</v>
      </c>
      <c r="E1776" s="79">
        <v>885</v>
      </c>
      <c r="F1776" s="79">
        <v>836</v>
      </c>
      <c r="G1776" s="79">
        <v>1721</v>
      </c>
    </row>
    <row r="1777" spans="1:7" x14ac:dyDescent="0.2">
      <c r="A1777" s="75">
        <v>2003</v>
      </c>
      <c r="B1777" s="75">
        <v>12</v>
      </c>
      <c r="C1777" s="94">
        <f t="shared" si="27"/>
        <v>37956</v>
      </c>
      <c r="D1777" s="76" t="s">
        <v>20</v>
      </c>
      <c r="E1777" s="79">
        <v>873</v>
      </c>
      <c r="F1777" s="79">
        <v>939</v>
      </c>
      <c r="G1777" s="79">
        <v>1812</v>
      </c>
    </row>
    <row r="1778" spans="1:7" x14ac:dyDescent="0.2">
      <c r="A1778" s="75">
        <v>2004</v>
      </c>
      <c r="B1778" s="75">
        <v>1</v>
      </c>
      <c r="C1778" s="94">
        <f t="shared" si="27"/>
        <v>37987</v>
      </c>
      <c r="D1778" s="76" t="s">
        <v>20</v>
      </c>
      <c r="E1778" s="79">
        <v>883</v>
      </c>
      <c r="F1778" s="79">
        <v>799</v>
      </c>
      <c r="G1778" s="79">
        <v>1682</v>
      </c>
    </row>
    <row r="1779" spans="1:7" x14ac:dyDescent="0.2">
      <c r="A1779" s="75">
        <v>2004</v>
      </c>
      <c r="B1779" s="75">
        <v>2</v>
      </c>
      <c r="C1779" s="94">
        <f t="shared" si="27"/>
        <v>38018</v>
      </c>
      <c r="D1779" s="76" t="s">
        <v>20</v>
      </c>
      <c r="E1779" s="79">
        <v>792</v>
      </c>
      <c r="F1779" s="79">
        <v>792</v>
      </c>
      <c r="G1779" s="79">
        <v>1584</v>
      </c>
    </row>
    <row r="1780" spans="1:7" x14ac:dyDescent="0.2">
      <c r="A1780" s="75">
        <v>2004</v>
      </c>
      <c r="B1780" s="75">
        <v>3</v>
      </c>
      <c r="C1780" s="94">
        <f t="shared" si="27"/>
        <v>38047</v>
      </c>
      <c r="D1780" s="76" t="s">
        <v>20</v>
      </c>
      <c r="E1780" s="79">
        <v>877</v>
      </c>
      <c r="F1780" s="79">
        <v>841</v>
      </c>
      <c r="G1780" s="79">
        <v>1718</v>
      </c>
    </row>
    <row r="1781" spans="1:7" x14ac:dyDescent="0.2">
      <c r="A1781" s="75">
        <v>2004</v>
      </c>
      <c r="B1781" s="75">
        <v>4</v>
      </c>
      <c r="C1781" s="94">
        <f t="shared" si="27"/>
        <v>38078</v>
      </c>
      <c r="D1781" s="76" t="s">
        <v>20</v>
      </c>
      <c r="E1781" s="79">
        <v>835</v>
      </c>
      <c r="F1781" s="79">
        <v>893</v>
      </c>
      <c r="G1781" s="79">
        <v>1728</v>
      </c>
    </row>
    <row r="1782" spans="1:7" x14ac:dyDescent="0.2">
      <c r="A1782" s="75">
        <v>2004</v>
      </c>
      <c r="B1782" s="75">
        <v>5</v>
      </c>
      <c r="C1782" s="94">
        <f t="shared" si="27"/>
        <v>38108</v>
      </c>
      <c r="D1782" s="76" t="s">
        <v>20</v>
      </c>
      <c r="E1782" s="79">
        <v>971</v>
      </c>
      <c r="F1782" s="79">
        <v>931</v>
      </c>
      <c r="G1782" s="79">
        <v>1902</v>
      </c>
    </row>
    <row r="1783" spans="1:7" x14ac:dyDescent="0.2">
      <c r="A1783" s="75">
        <v>2004</v>
      </c>
      <c r="B1783" s="75">
        <v>6</v>
      </c>
      <c r="C1783" s="94">
        <f t="shared" si="27"/>
        <v>38139</v>
      </c>
      <c r="D1783" s="76" t="s">
        <v>20</v>
      </c>
      <c r="E1783" s="79">
        <v>980</v>
      </c>
      <c r="F1783" s="79">
        <v>952</v>
      </c>
      <c r="G1783" s="79">
        <v>1932</v>
      </c>
    </row>
    <row r="1784" spans="1:7" x14ac:dyDescent="0.2">
      <c r="A1784" s="75">
        <v>2004</v>
      </c>
      <c r="B1784" s="75">
        <v>7</v>
      </c>
      <c r="C1784" s="94">
        <f t="shared" si="27"/>
        <v>38169</v>
      </c>
      <c r="D1784" s="76" t="s">
        <v>20</v>
      </c>
      <c r="E1784" s="79">
        <v>945</v>
      </c>
      <c r="F1784" s="79">
        <v>969</v>
      </c>
      <c r="G1784" s="79">
        <v>1914</v>
      </c>
    </row>
    <row r="1785" spans="1:7" x14ac:dyDescent="0.2">
      <c r="A1785" s="75">
        <v>2004</v>
      </c>
      <c r="B1785" s="75">
        <v>8</v>
      </c>
      <c r="C1785" s="94">
        <f t="shared" si="27"/>
        <v>38200</v>
      </c>
      <c r="D1785" s="76" t="s">
        <v>20</v>
      </c>
      <c r="E1785" s="79">
        <v>1156</v>
      </c>
      <c r="F1785" s="79">
        <v>1131</v>
      </c>
      <c r="G1785" s="79">
        <v>2287</v>
      </c>
    </row>
    <row r="1786" spans="1:7" x14ac:dyDescent="0.2">
      <c r="A1786" s="75">
        <v>2004</v>
      </c>
      <c r="B1786" s="75">
        <v>9</v>
      </c>
      <c r="C1786" s="94">
        <f t="shared" si="27"/>
        <v>38231</v>
      </c>
      <c r="D1786" s="76" t="s">
        <v>20</v>
      </c>
      <c r="E1786" s="79">
        <v>1073</v>
      </c>
      <c r="F1786" s="79">
        <v>1093</v>
      </c>
      <c r="G1786" s="79">
        <v>2166</v>
      </c>
    </row>
    <row r="1787" spans="1:7" x14ac:dyDescent="0.2">
      <c r="A1787" s="75">
        <v>2004</v>
      </c>
      <c r="B1787" s="75">
        <v>10</v>
      </c>
      <c r="C1787" s="94">
        <f t="shared" si="27"/>
        <v>38261</v>
      </c>
      <c r="D1787" s="76" t="s">
        <v>20</v>
      </c>
      <c r="E1787" s="79">
        <v>1237</v>
      </c>
      <c r="F1787" s="79">
        <v>1172</v>
      </c>
      <c r="G1787" s="79">
        <v>2409</v>
      </c>
    </row>
    <row r="1788" spans="1:7" x14ac:dyDescent="0.2">
      <c r="A1788" s="75">
        <v>2004</v>
      </c>
      <c r="B1788" s="75">
        <v>11</v>
      </c>
      <c r="C1788" s="94">
        <f t="shared" si="27"/>
        <v>38292</v>
      </c>
      <c r="D1788" s="76" t="s">
        <v>20</v>
      </c>
      <c r="E1788" s="79">
        <v>1109</v>
      </c>
      <c r="F1788" s="79">
        <v>1125</v>
      </c>
      <c r="G1788" s="79">
        <v>2234</v>
      </c>
    </row>
    <row r="1789" spans="1:7" x14ac:dyDescent="0.2">
      <c r="A1789" s="75">
        <v>2004</v>
      </c>
      <c r="B1789" s="75">
        <v>12</v>
      </c>
      <c r="C1789" s="94">
        <f t="shared" si="27"/>
        <v>38322</v>
      </c>
      <c r="D1789" s="76" t="s">
        <v>20</v>
      </c>
      <c r="E1789" s="79">
        <v>1177</v>
      </c>
      <c r="F1789" s="79">
        <v>1129</v>
      </c>
      <c r="G1789" s="79">
        <v>2306</v>
      </c>
    </row>
    <row r="1790" spans="1:7" x14ac:dyDescent="0.2">
      <c r="A1790" s="75">
        <v>2005</v>
      </c>
      <c r="B1790" s="75">
        <v>1</v>
      </c>
      <c r="C1790" s="94">
        <f t="shared" si="27"/>
        <v>38353</v>
      </c>
      <c r="D1790" s="76" t="s">
        <v>20</v>
      </c>
      <c r="E1790" s="79">
        <v>1106</v>
      </c>
      <c r="F1790" s="79">
        <v>1108</v>
      </c>
      <c r="G1790" s="79">
        <v>2214</v>
      </c>
    </row>
    <row r="1791" spans="1:7" x14ac:dyDescent="0.2">
      <c r="A1791" s="75">
        <v>2005</v>
      </c>
      <c r="B1791" s="75">
        <v>2</v>
      </c>
      <c r="C1791" s="94">
        <f t="shared" si="27"/>
        <v>38384</v>
      </c>
      <c r="D1791" s="76" t="s">
        <v>20</v>
      </c>
      <c r="E1791" s="79">
        <v>1097</v>
      </c>
      <c r="F1791" s="79">
        <v>953</v>
      </c>
      <c r="G1791" s="79">
        <v>2050</v>
      </c>
    </row>
    <row r="1792" spans="1:7" x14ac:dyDescent="0.2">
      <c r="A1792" s="75">
        <v>2005</v>
      </c>
      <c r="B1792" s="75">
        <v>3</v>
      </c>
      <c r="C1792" s="94">
        <f t="shared" si="27"/>
        <v>38412</v>
      </c>
      <c r="D1792" s="76" t="s">
        <v>20</v>
      </c>
      <c r="E1792" s="79">
        <v>1144</v>
      </c>
      <c r="F1792" s="79">
        <v>1116</v>
      </c>
      <c r="G1792" s="79">
        <v>2260</v>
      </c>
    </row>
    <row r="1793" spans="1:7" x14ac:dyDescent="0.2">
      <c r="A1793" s="75">
        <v>2005</v>
      </c>
      <c r="B1793" s="75">
        <v>4</v>
      </c>
      <c r="C1793" s="94">
        <f t="shared" si="27"/>
        <v>38443</v>
      </c>
      <c r="D1793" s="76" t="s">
        <v>20</v>
      </c>
      <c r="E1793" s="79">
        <v>1088</v>
      </c>
      <c r="F1793" s="79">
        <v>1075</v>
      </c>
      <c r="G1793" s="79">
        <v>2163</v>
      </c>
    </row>
    <row r="1794" spans="1:7" x14ac:dyDescent="0.2">
      <c r="A1794" s="75">
        <v>2005</v>
      </c>
      <c r="B1794" s="75">
        <v>5</v>
      </c>
      <c r="C1794" s="94">
        <f t="shared" si="27"/>
        <v>38473</v>
      </c>
      <c r="D1794" s="76" t="s">
        <v>20</v>
      </c>
      <c r="E1794" s="79">
        <v>1195</v>
      </c>
      <c r="F1794" s="79">
        <v>1237</v>
      </c>
      <c r="G1794" s="79">
        <v>2432</v>
      </c>
    </row>
    <row r="1795" spans="1:7" x14ac:dyDescent="0.2">
      <c r="A1795" s="75">
        <v>2005</v>
      </c>
      <c r="B1795" s="75">
        <v>6</v>
      </c>
      <c r="C1795" s="94">
        <f t="shared" ref="C1795:C1858" si="28">DATE(A1795,B1795,1)</f>
        <v>38504</v>
      </c>
      <c r="D1795" s="76" t="s">
        <v>20</v>
      </c>
      <c r="E1795" s="79">
        <v>1244</v>
      </c>
      <c r="F1795" s="79">
        <v>1171</v>
      </c>
      <c r="G1795" s="79">
        <v>2415</v>
      </c>
    </row>
    <row r="1796" spans="1:7" x14ac:dyDescent="0.2">
      <c r="A1796" s="75">
        <v>2005</v>
      </c>
      <c r="B1796" s="75">
        <v>7</v>
      </c>
      <c r="C1796" s="94">
        <f t="shared" si="28"/>
        <v>38534</v>
      </c>
      <c r="D1796" s="76" t="s">
        <v>20</v>
      </c>
      <c r="E1796" s="79">
        <v>1127</v>
      </c>
      <c r="F1796" s="79">
        <v>1145</v>
      </c>
      <c r="G1796" s="79">
        <v>2272</v>
      </c>
    </row>
    <row r="1797" spans="1:7" x14ac:dyDescent="0.2">
      <c r="A1797" s="75">
        <v>2005</v>
      </c>
      <c r="B1797" s="75">
        <v>8</v>
      </c>
      <c r="C1797" s="94">
        <f t="shared" si="28"/>
        <v>38565</v>
      </c>
      <c r="D1797" s="76" t="s">
        <v>20</v>
      </c>
      <c r="E1797" s="79">
        <v>1222</v>
      </c>
      <c r="F1797" s="79">
        <v>1203</v>
      </c>
      <c r="G1797" s="79">
        <v>2425</v>
      </c>
    </row>
    <row r="1798" spans="1:7" x14ac:dyDescent="0.2">
      <c r="A1798" s="75">
        <v>2005</v>
      </c>
      <c r="B1798" s="75">
        <v>9</v>
      </c>
      <c r="C1798" s="94">
        <f t="shared" si="28"/>
        <v>38596</v>
      </c>
      <c r="D1798" s="76" t="s">
        <v>20</v>
      </c>
      <c r="E1798" s="79">
        <v>1166</v>
      </c>
      <c r="F1798" s="79">
        <v>1145</v>
      </c>
      <c r="G1798" s="79">
        <v>2311</v>
      </c>
    </row>
    <row r="1799" spans="1:7" x14ac:dyDescent="0.2">
      <c r="A1799" s="75">
        <v>2005</v>
      </c>
      <c r="B1799" s="75">
        <v>10</v>
      </c>
      <c r="C1799" s="94">
        <f t="shared" si="28"/>
        <v>38626</v>
      </c>
      <c r="D1799" s="76" t="s">
        <v>20</v>
      </c>
      <c r="E1799" s="79">
        <v>1318</v>
      </c>
      <c r="F1799" s="79">
        <v>1307</v>
      </c>
      <c r="G1799" s="79">
        <v>2625</v>
      </c>
    </row>
    <row r="1800" spans="1:7" x14ac:dyDescent="0.2">
      <c r="A1800" s="75">
        <v>2005</v>
      </c>
      <c r="B1800" s="75">
        <v>11</v>
      </c>
      <c r="C1800" s="94">
        <f t="shared" si="28"/>
        <v>38657</v>
      </c>
      <c r="D1800" s="76" t="s">
        <v>20</v>
      </c>
      <c r="E1800" s="79">
        <v>1348</v>
      </c>
      <c r="F1800" s="79">
        <v>1310</v>
      </c>
      <c r="G1800" s="79">
        <v>2658</v>
      </c>
    </row>
    <row r="1801" spans="1:7" x14ac:dyDescent="0.2">
      <c r="A1801" s="75">
        <v>2005</v>
      </c>
      <c r="B1801" s="75">
        <v>12</v>
      </c>
      <c r="C1801" s="94">
        <f t="shared" si="28"/>
        <v>38687</v>
      </c>
      <c r="D1801" s="76" t="s">
        <v>20</v>
      </c>
      <c r="E1801" s="79">
        <v>1338</v>
      </c>
      <c r="F1801" s="79">
        <v>1281</v>
      </c>
      <c r="G1801" s="79">
        <v>2619</v>
      </c>
    </row>
    <row r="1802" spans="1:7" x14ac:dyDescent="0.2">
      <c r="A1802" s="75">
        <v>2006</v>
      </c>
      <c r="B1802" s="75">
        <v>1</v>
      </c>
      <c r="C1802" s="94">
        <f t="shared" si="28"/>
        <v>38718</v>
      </c>
      <c r="D1802" s="76" t="s">
        <v>20</v>
      </c>
      <c r="E1802" s="79">
        <v>1249</v>
      </c>
      <c r="F1802" s="79">
        <v>1316</v>
      </c>
      <c r="G1802" s="79">
        <v>2565</v>
      </c>
    </row>
    <row r="1803" spans="1:7" x14ac:dyDescent="0.2">
      <c r="A1803" s="75">
        <v>2006</v>
      </c>
      <c r="B1803" s="75">
        <v>2</v>
      </c>
      <c r="C1803" s="94">
        <f t="shared" si="28"/>
        <v>38749</v>
      </c>
      <c r="D1803" s="76" t="s">
        <v>20</v>
      </c>
      <c r="E1803" s="79">
        <v>1231</v>
      </c>
      <c r="F1803" s="79">
        <v>1183</v>
      </c>
      <c r="G1803" s="79">
        <v>2414</v>
      </c>
    </row>
    <row r="1804" spans="1:7" x14ac:dyDescent="0.2">
      <c r="A1804" s="75">
        <v>2006</v>
      </c>
      <c r="B1804" s="75">
        <v>3</v>
      </c>
      <c r="C1804" s="94">
        <f t="shared" si="28"/>
        <v>38777</v>
      </c>
      <c r="D1804" s="76" t="s">
        <v>20</v>
      </c>
      <c r="E1804" s="79">
        <v>1432</v>
      </c>
      <c r="F1804" s="79">
        <v>1383</v>
      </c>
      <c r="G1804" s="79">
        <v>2815</v>
      </c>
    </row>
    <row r="1805" spans="1:7" x14ac:dyDescent="0.2">
      <c r="A1805" s="75">
        <v>2006</v>
      </c>
      <c r="B1805" s="75">
        <v>4</v>
      </c>
      <c r="C1805" s="94">
        <f t="shared" si="28"/>
        <v>38808</v>
      </c>
      <c r="D1805" s="76" t="s">
        <v>20</v>
      </c>
      <c r="E1805" s="79">
        <v>1365</v>
      </c>
      <c r="F1805" s="79">
        <v>1288</v>
      </c>
      <c r="G1805" s="79">
        <v>2653</v>
      </c>
    </row>
    <row r="1806" spans="1:7" x14ac:dyDescent="0.2">
      <c r="A1806" s="75">
        <v>2006</v>
      </c>
      <c r="B1806" s="75">
        <v>5</v>
      </c>
      <c r="C1806" s="94">
        <f t="shared" si="28"/>
        <v>38838</v>
      </c>
      <c r="D1806" s="76" t="s">
        <v>20</v>
      </c>
      <c r="E1806" s="79">
        <v>1546</v>
      </c>
      <c r="F1806" s="79">
        <v>1549</v>
      </c>
      <c r="G1806" s="79">
        <v>3095</v>
      </c>
    </row>
    <row r="1807" spans="1:7" x14ac:dyDescent="0.2">
      <c r="A1807" s="75">
        <v>2006</v>
      </c>
      <c r="B1807" s="75">
        <v>6</v>
      </c>
      <c r="C1807" s="94">
        <f t="shared" si="28"/>
        <v>38869</v>
      </c>
      <c r="D1807" s="76" t="s">
        <v>20</v>
      </c>
      <c r="E1807" s="79">
        <v>1528</v>
      </c>
      <c r="F1807" s="79">
        <v>1544</v>
      </c>
      <c r="G1807" s="79">
        <v>3072</v>
      </c>
    </row>
    <row r="1808" spans="1:7" x14ac:dyDescent="0.2">
      <c r="A1808" s="75">
        <v>2006</v>
      </c>
      <c r="B1808" s="75">
        <v>7</v>
      </c>
      <c r="C1808" s="94">
        <f t="shared" si="28"/>
        <v>38899</v>
      </c>
      <c r="D1808" s="76" t="s">
        <v>20</v>
      </c>
      <c r="E1808" s="79">
        <v>1336</v>
      </c>
      <c r="F1808" s="79">
        <v>1399</v>
      </c>
      <c r="G1808" s="79">
        <v>2735</v>
      </c>
    </row>
    <row r="1809" spans="1:7" x14ac:dyDescent="0.2">
      <c r="A1809" s="75">
        <v>2006</v>
      </c>
      <c r="B1809" s="75">
        <v>8</v>
      </c>
      <c r="C1809" s="94">
        <f t="shared" si="28"/>
        <v>38930</v>
      </c>
      <c r="D1809" s="76" t="s">
        <v>20</v>
      </c>
      <c r="E1809" s="79">
        <v>1644</v>
      </c>
      <c r="F1809" s="79">
        <v>1633</v>
      </c>
      <c r="G1809" s="79">
        <v>3277</v>
      </c>
    </row>
    <row r="1810" spans="1:7" x14ac:dyDescent="0.2">
      <c r="A1810" s="75">
        <v>2006</v>
      </c>
      <c r="B1810" s="75">
        <v>9</v>
      </c>
      <c r="C1810" s="94">
        <f t="shared" si="28"/>
        <v>38961</v>
      </c>
      <c r="D1810" s="76" t="s">
        <v>20</v>
      </c>
      <c r="E1810" s="79">
        <v>1599</v>
      </c>
      <c r="F1810" s="79">
        <v>1557</v>
      </c>
      <c r="G1810" s="79">
        <v>3156</v>
      </c>
    </row>
    <row r="1811" spans="1:7" x14ac:dyDescent="0.2">
      <c r="A1811" s="75">
        <v>2006</v>
      </c>
      <c r="B1811" s="75">
        <v>10</v>
      </c>
      <c r="C1811" s="94">
        <f t="shared" si="28"/>
        <v>38991</v>
      </c>
      <c r="D1811" s="76" t="s">
        <v>20</v>
      </c>
      <c r="E1811" s="79">
        <v>1683</v>
      </c>
      <c r="F1811" s="79">
        <v>1675</v>
      </c>
      <c r="G1811" s="79">
        <v>3358</v>
      </c>
    </row>
    <row r="1812" spans="1:7" x14ac:dyDescent="0.2">
      <c r="A1812" s="75">
        <v>2006</v>
      </c>
      <c r="B1812" s="75">
        <v>11</v>
      </c>
      <c r="C1812" s="94">
        <f t="shared" si="28"/>
        <v>39022</v>
      </c>
      <c r="D1812" s="76" t="s">
        <v>20</v>
      </c>
      <c r="E1812" s="79">
        <v>1671</v>
      </c>
      <c r="F1812" s="79">
        <v>1583</v>
      </c>
      <c r="G1812" s="79">
        <v>3254</v>
      </c>
    </row>
    <row r="1813" spans="1:7" x14ac:dyDescent="0.2">
      <c r="A1813" s="75">
        <v>2006</v>
      </c>
      <c r="B1813" s="75">
        <v>12</v>
      </c>
      <c r="C1813" s="94">
        <f t="shared" si="28"/>
        <v>39052</v>
      </c>
      <c r="D1813" s="76" t="s">
        <v>20</v>
      </c>
      <c r="E1813" s="79">
        <v>1341</v>
      </c>
      <c r="F1813" s="79">
        <v>1326</v>
      </c>
      <c r="G1813" s="79">
        <v>2667</v>
      </c>
    </row>
    <row r="1814" spans="1:7" x14ac:dyDescent="0.2">
      <c r="A1814" s="75">
        <v>2007</v>
      </c>
      <c r="B1814" s="75">
        <v>1</v>
      </c>
      <c r="C1814" s="94">
        <f t="shared" si="28"/>
        <v>39083</v>
      </c>
      <c r="D1814" s="76" t="s">
        <v>20</v>
      </c>
      <c r="E1814" s="79">
        <v>1616</v>
      </c>
      <c r="F1814" s="79">
        <v>1655</v>
      </c>
      <c r="G1814" s="79">
        <v>3271</v>
      </c>
    </row>
    <row r="1815" spans="1:7" x14ac:dyDescent="0.2">
      <c r="A1815" s="75">
        <v>2007</v>
      </c>
      <c r="B1815" s="75">
        <v>2</v>
      </c>
      <c r="C1815" s="94">
        <f t="shared" si="28"/>
        <v>39114</v>
      </c>
      <c r="D1815" s="76" t="s">
        <v>20</v>
      </c>
      <c r="E1815" s="79">
        <v>1603</v>
      </c>
      <c r="F1815" s="79">
        <v>1569</v>
      </c>
      <c r="G1815" s="79">
        <v>3172</v>
      </c>
    </row>
    <row r="1816" spans="1:7" x14ac:dyDescent="0.2">
      <c r="A1816" s="75">
        <v>2007</v>
      </c>
      <c r="B1816" s="75">
        <v>3</v>
      </c>
      <c r="C1816" s="94">
        <f t="shared" si="28"/>
        <v>39142</v>
      </c>
      <c r="D1816" s="76" t="s">
        <v>20</v>
      </c>
      <c r="E1816" s="79">
        <v>1740</v>
      </c>
      <c r="F1816" s="79">
        <v>1692</v>
      </c>
      <c r="G1816" s="79">
        <v>3432</v>
      </c>
    </row>
    <row r="1817" spans="1:7" x14ac:dyDescent="0.2">
      <c r="A1817" s="75">
        <v>2007</v>
      </c>
      <c r="B1817" s="75">
        <v>4</v>
      </c>
      <c r="C1817" s="94">
        <f t="shared" si="28"/>
        <v>39173</v>
      </c>
      <c r="D1817" s="76" t="s">
        <v>20</v>
      </c>
      <c r="E1817" s="79">
        <v>1757</v>
      </c>
      <c r="F1817" s="79">
        <v>1786</v>
      </c>
      <c r="G1817" s="79">
        <v>3543</v>
      </c>
    </row>
    <row r="1818" spans="1:7" x14ac:dyDescent="0.2">
      <c r="A1818" s="75">
        <v>2007</v>
      </c>
      <c r="B1818" s="75">
        <v>5</v>
      </c>
      <c r="C1818" s="94">
        <f t="shared" si="28"/>
        <v>39203</v>
      </c>
      <c r="D1818" s="76" t="s">
        <v>20</v>
      </c>
      <c r="E1818" s="79">
        <v>1882</v>
      </c>
      <c r="F1818" s="79">
        <v>1869</v>
      </c>
      <c r="G1818" s="79">
        <v>3751</v>
      </c>
    </row>
    <row r="1819" spans="1:7" x14ac:dyDescent="0.2">
      <c r="A1819" s="75">
        <v>2007</v>
      </c>
      <c r="B1819" s="75">
        <v>6</v>
      </c>
      <c r="C1819" s="94">
        <f t="shared" si="28"/>
        <v>39234</v>
      </c>
      <c r="D1819" s="76" t="s">
        <v>20</v>
      </c>
      <c r="E1819" s="79">
        <v>1866</v>
      </c>
      <c r="F1819" s="79">
        <v>1849</v>
      </c>
      <c r="G1819" s="79">
        <v>3715</v>
      </c>
    </row>
    <row r="1820" spans="1:7" x14ac:dyDescent="0.2">
      <c r="A1820" s="75">
        <v>2007</v>
      </c>
      <c r="B1820" s="75">
        <v>7</v>
      </c>
      <c r="C1820" s="94">
        <f t="shared" si="28"/>
        <v>39264</v>
      </c>
      <c r="D1820" s="76" t="s">
        <v>20</v>
      </c>
      <c r="E1820" s="79">
        <v>1858</v>
      </c>
      <c r="F1820" s="79">
        <v>1808</v>
      </c>
      <c r="G1820" s="79">
        <v>3666</v>
      </c>
    </row>
    <row r="1821" spans="1:7" x14ac:dyDescent="0.2">
      <c r="A1821" s="75">
        <v>2007</v>
      </c>
      <c r="B1821" s="75">
        <v>8</v>
      </c>
      <c r="C1821" s="94">
        <f t="shared" si="28"/>
        <v>39295</v>
      </c>
      <c r="D1821" s="76" t="s">
        <v>20</v>
      </c>
      <c r="E1821" s="79">
        <v>1923</v>
      </c>
      <c r="F1821" s="79">
        <v>1938</v>
      </c>
      <c r="G1821" s="79">
        <v>3861</v>
      </c>
    </row>
    <row r="1822" spans="1:7" x14ac:dyDescent="0.2">
      <c r="A1822" s="75">
        <v>2007</v>
      </c>
      <c r="B1822" s="75">
        <v>9</v>
      </c>
      <c r="C1822" s="94">
        <f t="shared" si="28"/>
        <v>39326</v>
      </c>
      <c r="D1822" s="76" t="s">
        <v>20</v>
      </c>
      <c r="E1822" s="79">
        <v>1873</v>
      </c>
      <c r="F1822" s="79">
        <v>1807</v>
      </c>
      <c r="G1822" s="79">
        <v>3680</v>
      </c>
    </row>
    <row r="1823" spans="1:7" x14ac:dyDescent="0.2">
      <c r="A1823" s="75">
        <v>2007</v>
      </c>
      <c r="B1823" s="75">
        <v>10</v>
      </c>
      <c r="C1823" s="94">
        <f t="shared" si="28"/>
        <v>39356</v>
      </c>
      <c r="D1823" s="76" t="s">
        <v>20</v>
      </c>
      <c r="E1823" s="79">
        <v>1972</v>
      </c>
      <c r="F1823" s="79">
        <v>2023</v>
      </c>
      <c r="G1823" s="79">
        <v>3995</v>
      </c>
    </row>
    <row r="1824" spans="1:7" x14ac:dyDescent="0.2">
      <c r="A1824" s="75">
        <v>2007</v>
      </c>
      <c r="B1824" s="75">
        <v>11</v>
      </c>
      <c r="C1824" s="94">
        <f t="shared" si="28"/>
        <v>39387</v>
      </c>
      <c r="D1824" s="76" t="s">
        <v>20</v>
      </c>
      <c r="E1824" s="79">
        <v>1899</v>
      </c>
      <c r="F1824" s="79">
        <v>1929</v>
      </c>
      <c r="G1824" s="79">
        <v>3828</v>
      </c>
    </row>
    <row r="1825" spans="1:7" x14ac:dyDescent="0.2">
      <c r="A1825" s="75">
        <v>2007</v>
      </c>
      <c r="B1825" s="75">
        <v>12</v>
      </c>
      <c r="C1825" s="94">
        <f t="shared" si="28"/>
        <v>39417</v>
      </c>
      <c r="D1825" s="76" t="s">
        <v>20</v>
      </c>
      <c r="E1825" s="79">
        <v>1802</v>
      </c>
      <c r="F1825" s="79">
        <v>1797</v>
      </c>
      <c r="G1825" s="79">
        <v>3599</v>
      </c>
    </row>
    <row r="1826" spans="1:7" x14ac:dyDescent="0.2">
      <c r="A1826" s="75">
        <v>2008</v>
      </c>
      <c r="B1826" s="75">
        <v>1</v>
      </c>
      <c r="C1826" s="94">
        <f t="shared" si="28"/>
        <v>39448</v>
      </c>
      <c r="D1826" s="76" t="s">
        <v>20</v>
      </c>
      <c r="E1826" s="79">
        <v>1808</v>
      </c>
      <c r="F1826" s="79">
        <v>1884</v>
      </c>
      <c r="G1826" s="79">
        <v>3692</v>
      </c>
    </row>
    <row r="1827" spans="1:7" x14ac:dyDescent="0.2">
      <c r="A1827" s="75">
        <v>2008</v>
      </c>
      <c r="B1827" s="75">
        <v>2</v>
      </c>
      <c r="C1827" s="94">
        <f t="shared" si="28"/>
        <v>39479</v>
      </c>
      <c r="D1827" s="76" t="s">
        <v>20</v>
      </c>
      <c r="E1827" s="79">
        <v>1903</v>
      </c>
      <c r="F1827" s="79">
        <v>1774</v>
      </c>
      <c r="G1827" s="79">
        <v>3677</v>
      </c>
    </row>
    <row r="1828" spans="1:7" x14ac:dyDescent="0.2">
      <c r="A1828" s="75">
        <v>2008</v>
      </c>
      <c r="B1828" s="75">
        <v>3</v>
      </c>
      <c r="C1828" s="94">
        <f t="shared" si="28"/>
        <v>39508</v>
      </c>
      <c r="D1828" s="76" t="s">
        <v>20</v>
      </c>
      <c r="E1828" s="79">
        <v>1892</v>
      </c>
      <c r="F1828" s="79">
        <v>1853</v>
      </c>
      <c r="G1828" s="79">
        <v>3745</v>
      </c>
    </row>
    <row r="1829" spans="1:7" x14ac:dyDescent="0.2">
      <c r="A1829" s="75">
        <v>2008</v>
      </c>
      <c r="B1829" s="75">
        <v>4</v>
      </c>
      <c r="C1829" s="94">
        <f t="shared" si="28"/>
        <v>39539</v>
      </c>
      <c r="D1829" s="76" t="s">
        <v>20</v>
      </c>
      <c r="E1829" s="79">
        <v>1988</v>
      </c>
      <c r="F1829" s="79">
        <v>2052</v>
      </c>
      <c r="G1829" s="79">
        <v>4040</v>
      </c>
    </row>
    <row r="1830" spans="1:7" x14ac:dyDescent="0.2">
      <c r="A1830" s="75">
        <v>2008</v>
      </c>
      <c r="B1830" s="75">
        <v>5</v>
      </c>
      <c r="C1830" s="94">
        <f t="shared" si="28"/>
        <v>39569</v>
      </c>
      <c r="D1830" s="76" t="s">
        <v>20</v>
      </c>
      <c r="E1830" s="79">
        <v>1939</v>
      </c>
      <c r="F1830" s="79">
        <v>2058</v>
      </c>
      <c r="G1830" s="79">
        <v>3997</v>
      </c>
    </row>
    <row r="1831" spans="1:7" x14ac:dyDescent="0.2">
      <c r="A1831" s="75">
        <v>2008</v>
      </c>
      <c r="B1831" s="75">
        <v>6</v>
      </c>
      <c r="C1831" s="94">
        <f t="shared" si="28"/>
        <v>39600</v>
      </c>
      <c r="D1831" s="76" t="s">
        <v>20</v>
      </c>
      <c r="E1831" s="79">
        <v>2023</v>
      </c>
      <c r="F1831" s="79">
        <v>1965</v>
      </c>
      <c r="G1831" s="79">
        <v>3988</v>
      </c>
    </row>
    <row r="1832" spans="1:7" x14ac:dyDescent="0.2">
      <c r="A1832" s="75">
        <v>2008</v>
      </c>
      <c r="B1832" s="75">
        <v>7</v>
      </c>
      <c r="C1832" s="94">
        <f t="shared" si="28"/>
        <v>39630</v>
      </c>
      <c r="D1832" s="76" t="s">
        <v>20</v>
      </c>
      <c r="E1832" s="79">
        <v>2045</v>
      </c>
      <c r="F1832" s="79">
        <v>2106</v>
      </c>
      <c r="G1832" s="79">
        <v>4151</v>
      </c>
    </row>
    <row r="1833" spans="1:7" x14ac:dyDescent="0.2">
      <c r="A1833" s="75">
        <v>2008</v>
      </c>
      <c r="B1833" s="75">
        <v>8</v>
      </c>
      <c r="C1833" s="94">
        <f t="shared" si="28"/>
        <v>39661</v>
      </c>
      <c r="D1833" s="76" t="s">
        <v>20</v>
      </c>
      <c r="E1833" s="79">
        <v>2172</v>
      </c>
      <c r="F1833" s="79">
        <v>2191</v>
      </c>
      <c r="G1833" s="79">
        <v>4363</v>
      </c>
    </row>
    <row r="1834" spans="1:7" x14ac:dyDescent="0.2">
      <c r="A1834" s="75">
        <v>2008</v>
      </c>
      <c r="B1834" s="75">
        <v>9</v>
      </c>
      <c r="C1834" s="94">
        <f t="shared" si="28"/>
        <v>39692</v>
      </c>
      <c r="D1834" s="76" t="s">
        <v>20</v>
      </c>
      <c r="E1834" s="79">
        <v>2018</v>
      </c>
      <c r="F1834" s="79">
        <v>2075</v>
      </c>
      <c r="G1834" s="79">
        <v>4093</v>
      </c>
    </row>
    <row r="1835" spans="1:7" x14ac:dyDescent="0.2">
      <c r="A1835" s="75">
        <v>2008</v>
      </c>
      <c r="B1835" s="75">
        <v>10</v>
      </c>
      <c r="C1835" s="94">
        <f t="shared" si="28"/>
        <v>39722</v>
      </c>
      <c r="D1835" s="76" t="s">
        <v>20</v>
      </c>
      <c r="E1835" s="79">
        <v>2362</v>
      </c>
      <c r="F1835" s="79">
        <v>2123</v>
      </c>
      <c r="G1835" s="79">
        <v>4485</v>
      </c>
    </row>
    <row r="1836" spans="1:7" x14ac:dyDescent="0.2">
      <c r="A1836" s="75">
        <v>2008</v>
      </c>
      <c r="B1836" s="75">
        <v>11</v>
      </c>
      <c r="C1836" s="94">
        <f t="shared" si="28"/>
        <v>39753</v>
      </c>
      <c r="D1836" s="76" t="s">
        <v>20</v>
      </c>
      <c r="E1836" s="79">
        <v>2135</v>
      </c>
      <c r="F1836" s="79">
        <v>2351</v>
      </c>
      <c r="G1836" s="79">
        <v>4486</v>
      </c>
    </row>
    <row r="1837" spans="1:7" x14ac:dyDescent="0.2">
      <c r="A1837" s="75">
        <v>2008</v>
      </c>
      <c r="B1837" s="75">
        <v>12</v>
      </c>
      <c r="C1837" s="94">
        <f t="shared" si="28"/>
        <v>39783</v>
      </c>
      <c r="D1837" s="76" t="s">
        <v>20</v>
      </c>
      <c r="E1837" s="79">
        <v>2300</v>
      </c>
      <c r="F1837" s="79">
        <v>2555</v>
      </c>
      <c r="G1837" s="79">
        <v>4855</v>
      </c>
    </row>
    <row r="1838" spans="1:7" x14ac:dyDescent="0.2">
      <c r="A1838" s="75">
        <v>2009</v>
      </c>
      <c r="B1838" s="75">
        <v>1</v>
      </c>
      <c r="C1838" s="94">
        <f t="shared" si="28"/>
        <v>39814</v>
      </c>
      <c r="D1838" s="76" t="s">
        <v>20</v>
      </c>
      <c r="E1838" s="79">
        <v>1840</v>
      </c>
      <c r="F1838" s="79">
        <v>2122</v>
      </c>
      <c r="G1838" s="79">
        <v>3962</v>
      </c>
    </row>
    <row r="1839" spans="1:7" x14ac:dyDescent="0.2">
      <c r="A1839" s="75">
        <v>2009</v>
      </c>
      <c r="B1839" s="75">
        <v>2</v>
      </c>
      <c r="C1839" s="94">
        <f t="shared" si="28"/>
        <v>39845</v>
      </c>
      <c r="D1839" s="76" t="s">
        <v>20</v>
      </c>
      <c r="E1839" s="79">
        <v>1756</v>
      </c>
      <c r="F1839" s="79">
        <v>2095</v>
      </c>
      <c r="G1839" s="79">
        <v>3851</v>
      </c>
    </row>
    <row r="1840" spans="1:7" x14ac:dyDescent="0.2">
      <c r="A1840" s="75">
        <v>2009</v>
      </c>
      <c r="B1840" s="75">
        <v>3</v>
      </c>
      <c r="C1840" s="94">
        <f t="shared" si="28"/>
        <v>39873</v>
      </c>
      <c r="D1840" s="76" t="s">
        <v>20</v>
      </c>
      <c r="E1840" s="79">
        <v>1441</v>
      </c>
      <c r="F1840" s="79">
        <v>1796</v>
      </c>
      <c r="G1840" s="79">
        <v>3237</v>
      </c>
    </row>
    <row r="1841" spans="1:7" x14ac:dyDescent="0.2">
      <c r="A1841" s="75">
        <v>2009</v>
      </c>
      <c r="B1841" s="75">
        <v>4</v>
      </c>
      <c r="C1841" s="94">
        <f t="shared" si="28"/>
        <v>39904</v>
      </c>
      <c r="D1841" s="76" t="s">
        <v>20</v>
      </c>
      <c r="E1841" s="79">
        <v>1585</v>
      </c>
      <c r="F1841" s="79">
        <v>1988</v>
      </c>
      <c r="G1841" s="79">
        <v>3573</v>
      </c>
    </row>
    <row r="1842" spans="1:7" x14ac:dyDescent="0.2">
      <c r="A1842" s="75">
        <v>2009</v>
      </c>
      <c r="B1842" s="75">
        <v>5</v>
      </c>
      <c r="C1842" s="94">
        <f t="shared" si="28"/>
        <v>39934</v>
      </c>
      <c r="D1842" s="76" t="s">
        <v>20</v>
      </c>
      <c r="E1842" s="79">
        <v>1517</v>
      </c>
      <c r="F1842" s="79">
        <v>1528</v>
      </c>
      <c r="G1842" s="79">
        <v>3045</v>
      </c>
    </row>
    <row r="1843" spans="1:7" x14ac:dyDescent="0.2">
      <c r="A1843" s="75">
        <v>2009</v>
      </c>
      <c r="B1843" s="75">
        <v>6</v>
      </c>
      <c r="C1843" s="94">
        <f t="shared" si="28"/>
        <v>39965</v>
      </c>
      <c r="D1843" s="76" t="s">
        <v>20</v>
      </c>
      <c r="E1843" s="79">
        <v>1516</v>
      </c>
      <c r="F1843" s="79">
        <v>1506</v>
      </c>
      <c r="G1843" s="79">
        <v>3022</v>
      </c>
    </row>
    <row r="1844" spans="1:7" x14ac:dyDescent="0.2">
      <c r="A1844" s="75">
        <v>2009</v>
      </c>
      <c r="B1844" s="75">
        <v>7</v>
      </c>
      <c r="C1844" s="94">
        <f t="shared" si="28"/>
        <v>39995</v>
      </c>
      <c r="D1844" s="76" t="s">
        <v>20</v>
      </c>
      <c r="E1844" s="79">
        <v>1379</v>
      </c>
      <c r="F1844" s="79">
        <v>1483</v>
      </c>
      <c r="G1844" s="79">
        <v>2862</v>
      </c>
    </row>
    <row r="1845" spans="1:7" x14ac:dyDescent="0.2">
      <c r="A1845" s="75">
        <v>2009</v>
      </c>
      <c r="B1845" s="75">
        <v>8</v>
      </c>
      <c r="C1845" s="94">
        <f t="shared" si="28"/>
        <v>40026</v>
      </c>
      <c r="D1845" s="76" t="s">
        <v>20</v>
      </c>
      <c r="E1845" s="79">
        <v>1465</v>
      </c>
      <c r="F1845" s="79">
        <v>1442</v>
      </c>
      <c r="G1845" s="79">
        <v>2907</v>
      </c>
    </row>
    <row r="1846" spans="1:7" x14ac:dyDescent="0.2">
      <c r="A1846" s="75">
        <v>2009</v>
      </c>
      <c r="B1846" s="75">
        <v>9</v>
      </c>
      <c r="C1846" s="94">
        <f t="shared" si="28"/>
        <v>40057</v>
      </c>
      <c r="D1846" s="76" t="s">
        <v>20</v>
      </c>
      <c r="E1846" s="79">
        <v>1373</v>
      </c>
      <c r="F1846" s="79">
        <v>1421</v>
      </c>
      <c r="G1846" s="79">
        <v>2794</v>
      </c>
    </row>
    <row r="1847" spans="1:7" x14ac:dyDescent="0.2">
      <c r="A1847" s="75">
        <v>2009</v>
      </c>
      <c r="B1847" s="75">
        <v>10</v>
      </c>
      <c r="C1847" s="94">
        <f t="shared" si="28"/>
        <v>40087</v>
      </c>
      <c r="D1847" s="76" t="s">
        <v>20</v>
      </c>
      <c r="E1847" s="79">
        <v>1559</v>
      </c>
      <c r="F1847" s="79">
        <v>1409</v>
      </c>
      <c r="G1847" s="79">
        <v>2968</v>
      </c>
    </row>
    <row r="1848" spans="1:7" x14ac:dyDescent="0.2">
      <c r="A1848" s="75">
        <v>2009</v>
      </c>
      <c r="B1848" s="75">
        <v>11</v>
      </c>
      <c r="C1848" s="94">
        <f t="shared" si="28"/>
        <v>40118</v>
      </c>
      <c r="D1848" s="76" t="s">
        <v>20</v>
      </c>
      <c r="E1848" s="79">
        <v>1633</v>
      </c>
      <c r="F1848" s="79">
        <v>2137</v>
      </c>
      <c r="G1848" s="79">
        <v>3770</v>
      </c>
    </row>
    <row r="1849" spans="1:7" x14ac:dyDescent="0.2">
      <c r="A1849" s="75">
        <v>2009</v>
      </c>
      <c r="B1849" s="75">
        <v>12</v>
      </c>
      <c r="C1849" s="94">
        <f t="shared" si="28"/>
        <v>40148</v>
      </c>
      <c r="D1849" s="76" t="s">
        <v>20</v>
      </c>
      <c r="E1849" s="79">
        <v>1751</v>
      </c>
      <c r="F1849" s="79">
        <v>1695</v>
      </c>
      <c r="G1849" s="79">
        <v>3446</v>
      </c>
    </row>
    <row r="1850" spans="1:7" x14ac:dyDescent="0.2">
      <c r="A1850" s="75">
        <v>2010</v>
      </c>
      <c r="B1850" s="75">
        <v>1</v>
      </c>
      <c r="C1850" s="94">
        <f t="shared" si="28"/>
        <v>40179</v>
      </c>
      <c r="D1850" s="76" t="s">
        <v>20</v>
      </c>
      <c r="E1850" s="79">
        <v>1441</v>
      </c>
      <c r="F1850" s="79">
        <v>1822</v>
      </c>
      <c r="G1850" s="79">
        <v>3263</v>
      </c>
    </row>
    <row r="1851" spans="1:7" x14ac:dyDescent="0.2">
      <c r="A1851" s="75">
        <v>2010</v>
      </c>
      <c r="B1851" s="75">
        <v>2</v>
      </c>
      <c r="C1851" s="94">
        <f t="shared" si="28"/>
        <v>40210</v>
      </c>
      <c r="D1851" s="76" t="s">
        <v>20</v>
      </c>
      <c r="E1851" s="79">
        <v>1325</v>
      </c>
      <c r="F1851" s="79">
        <v>1675</v>
      </c>
      <c r="G1851" s="79">
        <v>3000</v>
      </c>
    </row>
    <row r="1852" spans="1:7" x14ac:dyDescent="0.2">
      <c r="A1852" s="75">
        <v>2010</v>
      </c>
      <c r="B1852" s="75">
        <v>3</v>
      </c>
      <c r="C1852" s="94">
        <f t="shared" si="28"/>
        <v>40238</v>
      </c>
      <c r="D1852" s="76" t="s">
        <v>20</v>
      </c>
      <c r="E1852" s="79">
        <v>1475</v>
      </c>
      <c r="F1852" s="79">
        <v>1865</v>
      </c>
      <c r="G1852" s="79">
        <v>3340</v>
      </c>
    </row>
    <row r="1853" spans="1:7" x14ac:dyDescent="0.2">
      <c r="A1853" s="75">
        <v>2010</v>
      </c>
      <c r="B1853" s="75">
        <v>4</v>
      </c>
      <c r="C1853" s="94">
        <f t="shared" si="28"/>
        <v>40269</v>
      </c>
      <c r="D1853" s="76" t="s">
        <v>20</v>
      </c>
      <c r="E1853" s="79">
        <v>1542</v>
      </c>
      <c r="F1853" s="79">
        <v>1953</v>
      </c>
      <c r="G1853" s="79">
        <v>3495</v>
      </c>
    </row>
    <row r="1854" spans="1:7" x14ac:dyDescent="0.2">
      <c r="A1854" s="75">
        <v>2010</v>
      </c>
      <c r="B1854" s="75">
        <v>5</v>
      </c>
      <c r="C1854" s="94">
        <f t="shared" si="28"/>
        <v>40299</v>
      </c>
      <c r="D1854" s="76" t="s">
        <v>20</v>
      </c>
      <c r="E1854" s="79">
        <v>1709</v>
      </c>
      <c r="F1854" s="79">
        <v>2159</v>
      </c>
      <c r="G1854" s="79">
        <v>3868</v>
      </c>
    </row>
    <row r="1855" spans="1:7" x14ac:dyDescent="0.2">
      <c r="A1855" s="75">
        <v>2010</v>
      </c>
      <c r="B1855" s="75">
        <v>6</v>
      </c>
      <c r="C1855" s="94">
        <f t="shared" si="28"/>
        <v>40330</v>
      </c>
      <c r="D1855" s="76" t="s">
        <v>20</v>
      </c>
      <c r="E1855" s="79">
        <v>1662</v>
      </c>
      <c r="F1855" s="79">
        <v>2230</v>
      </c>
      <c r="G1855" s="79">
        <v>3892</v>
      </c>
    </row>
    <row r="1856" spans="1:7" x14ac:dyDescent="0.2">
      <c r="A1856" s="75">
        <v>2010</v>
      </c>
      <c r="B1856" s="75">
        <v>7</v>
      </c>
      <c r="C1856" s="94">
        <f t="shared" si="28"/>
        <v>40360</v>
      </c>
      <c r="D1856" s="76" t="s">
        <v>20</v>
      </c>
      <c r="E1856" s="79">
        <v>1664</v>
      </c>
      <c r="F1856" s="79">
        <v>2126</v>
      </c>
      <c r="G1856" s="79">
        <v>3790</v>
      </c>
    </row>
    <row r="1857" spans="1:7" x14ac:dyDescent="0.2">
      <c r="A1857" s="75">
        <v>2010</v>
      </c>
      <c r="B1857" s="75">
        <v>8</v>
      </c>
      <c r="C1857" s="94">
        <f t="shared" si="28"/>
        <v>40391</v>
      </c>
      <c r="D1857" s="76" t="s">
        <v>20</v>
      </c>
      <c r="E1857" s="79">
        <v>1750</v>
      </c>
      <c r="F1857" s="79">
        <v>2295</v>
      </c>
      <c r="G1857" s="79">
        <v>4045</v>
      </c>
    </row>
    <row r="1858" spans="1:7" x14ac:dyDescent="0.2">
      <c r="A1858" s="75">
        <v>2010</v>
      </c>
      <c r="B1858" s="75">
        <v>9</v>
      </c>
      <c r="C1858" s="94">
        <f t="shared" si="28"/>
        <v>40422</v>
      </c>
      <c r="D1858" s="76" t="s">
        <v>20</v>
      </c>
      <c r="E1858" s="79">
        <v>1753</v>
      </c>
      <c r="F1858" s="79">
        <v>2091</v>
      </c>
      <c r="G1858" s="79">
        <v>3844</v>
      </c>
    </row>
    <row r="1859" spans="1:7" x14ac:dyDescent="0.2">
      <c r="A1859" s="75">
        <v>2010</v>
      </c>
      <c r="B1859" s="75">
        <v>10</v>
      </c>
      <c r="C1859" s="94">
        <f t="shared" ref="C1859:C1922" si="29">DATE(A1859,B1859,1)</f>
        <v>40452</v>
      </c>
      <c r="D1859" s="76" t="s">
        <v>20</v>
      </c>
      <c r="E1859" s="79">
        <v>1879</v>
      </c>
      <c r="F1859" s="79">
        <v>2186</v>
      </c>
      <c r="G1859" s="79">
        <v>4065</v>
      </c>
    </row>
    <row r="1860" spans="1:7" x14ac:dyDescent="0.2">
      <c r="A1860" s="75">
        <v>2010</v>
      </c>
      <c r="B1860" s="75">
        <v>11</v>
      </c>
      <c r="C1860" s="94">
        <f t="shared" si="29"/>
        <v>40483</v>
      </c>
      <c r="D1860" s="76" t="s">
        <v>20</v>
      </c>
      <c r="E1860" s="79">
        <v>1856</v>
      </c>
      <c r="F1860" s="79">
        <v>2384</v>
      </c>
      <c r="G1860" s="79">
        <v>4240</v>
      </c>
    </row>
    <row r="1861" spans="1:7" x14ac:dyDescent="0.2">
      <c r="A1861" s="75">
        <v>2010</v>
      </c>
      <c r="B1861" s="75">
        <v>12</v>
      </c>
      <c r="C1861" s="94">
        <f t="shared" si="29"/>
        <v>40513</v>
      </c>
      <c r="D1861" s="76" t="s">
        <v>20</v>
      </c>
      <c r="E1861" s="79">
        <v>1977</v>
      </c>
      <c r="F1861" s="79">
        <v>2330</v>
      </c>
      <c r="G1861" s="79">
        <v>4307</v>
      </c>
    </row>
    <row r="1862" spans="1:7" x14ac:dyDescent="0.2">
      <c r="A1862" s="75">
        <v>2011</v>
      </c>
      <c r="B1862" s="75">
        <v>1</v>
      </c>
      <c r="C1862" s="94">
        <f t="shared" si="29"/>
        <v>40544</v>
      </c>
      <c r="D1862" s="76" t="s">
        <v>20</v>
      </c>
      <c r="E1862" s="79">
        <v>1736</v>
      </c>
      <c r="F1862" s="79">
        <v>2238</v>
      </c>
      <c r="G1862" s="79">
        <v>3974</v>
      </c>
    </row>
    <row r="1863" spans="1:7" x14ac:dyDescent="0.2">
      <c r="A1863" s="75">
        <v>2011</v>
      </c>
      <c r="B1863" s="75">
        <v>2</v>
      </c>
      <c r="C1863" s="94">
        <f t="shared" si="29"/>
        <v>40575</v>
      </c>
      <c r="D1863" s="76" t="s">
        <v>20</v>
      </c>
      <c r="E1863" s="79">
        <v>1710</v>
      </c>
      <c r="F1863" s="79">
        <v>2149</v>
      </c>
      <c r="G1863" s="79">
        <v>3859</v>
      </c>
    </row>
    <row r="1864" spans="1:7" x14ac:dyDescent="0.2">
      <c r="A1864" s="75">
        <v>2011</v>
      </c>
      <c r="B1864" s="75">
        <v>3</v>
      </c>
      <c r="C1864" s="94">
        <f t="shared" si="29"/>
        <v>40603</v>
      </c>
      <c r="D1864" s="76" t="s">
        <v>20</v>
      </c>
      <c r="E1864" s="79">
        <v>2066</v>
      </c>
      <c r="F1864" s="79">
        <v>1973</v>
      </c>
      <c r="G1864" s="79">
        <v>4039</v>
      </c>
    </row>
    <row r="1865" spans="1:7" x14ac:dyDescent="0.2">
      <c r="A1865" s="75">
        <v>2011</v>
      </c>
      <c r="B1865" s="75">
        <v>4</v>
      </c>
      <c r="C1865" s="94">
        <f t="shared" si="29"/>
        <v>40634</v>
      </c>
      <c r="D1865" s="76" t="s">
        <v>20</v>
      </c>
      <c r="E1865" s="79">
        <v>1935</v>
      </c>
      <c r="F1865" s="79">
        <v>2395</v>
      </c>
      <c r="G1865" s="79">
        <v>4330</v>
      </c>
    </row>
    <row r="1866" spans="1:7" x14ac:dyDescent="0.2">
      <c r="A1866" s="75">
        <v>2011</v>
      </c>
      <c r="B1866" s="75">
        <v>5</v>
      </c>
      <c r="C1866" s="94">
        <f t="shared" si="29"/>
        <v>40664</v>
      </c>
      <c r="D1866" s="76" t="s">
        <v>20</v>
      </c>
      <c r="E1866" s="79">
        <v>2245</v>
      </c>
      <c r="F1866" s="79">
        <v>2204</v>
      </c>
      <c r="G1866" s="79">
        <v>4449</v>
      </c>
    </row>
    <row r="1867" spans="1:7" x14ac:dyDescent="0.2">
      <c r="A1867" s="75">
        <v>2011</v>
      </c>
      <c r="B1867" s="75">
        <v>6</v>
      </c>
      <c r="C1867" s="94">
        <f t="shared" si="29"/>
        <v>40695</v>
      </c>
      <c r="D1867" s="76" t="s">
        <v>20</v>
      </c>
      <c r="E1867" s="79">
        <v>2233</v>
      </c>
      <c r="F1867" s="79">
        <v>2761</v>
      </c>
      <c r="G1867" s="79">
        <v>4994</v>
      </c>
    </row>
    <row r="1868" spans="1:7" x14ac:dyDescent="0.2">
      <c r="A1868" s="75">
        <v>2011</v>
      </c>
      <c r="B1868" s="75">
        <v>7</v>
      </c>
      <c r="C1868" s="94">
        <f t="shared" si="29"/>
        <v>40725</v>
      </c>
      <c r="D1868" s="76" t="s">
        <v>20</v>
      </c>
      <c r="E1868" s="79">
        <v>2742</v>
      </c>
      <c r="F1868" s="79">
        <v>2098</v>
      </c>
      <c r="G1868" s="79">
        <v>4840</v>
      </c>
    </row>
    <row r="1869" spans="1:7" x14ac:dyDescent="0.2">
      <c r="A1869" s="75">
        <v>2011</v>
      </c>
      <c r="B1869" s="75">
        <v>8</v>
      </c>
      <c r="C1869" s="94">
        <f t="shared" si="29"/>
        <v>40756</v>
      </c>
      <c r="D1869" s="76" t="s">
        <v>20</v>
      </c>
      <c r="E1869" s="79">
        <v>2964</v>
      </c>
      <c r="F1869" s="79">
        <v>2490</v>
      </c>
      <c r="G1869" s="79">
        <v>5454</v>
      </c>
    </row>
    <row r="1870" spans="1:7" x14ac:dyDescent="0.2">
      <c r="A1870" s="75">
        <v>2011</v>
      </c>
      <c r="B1870" s="75">
        <v>9</v>
      </c>
      <c r="C1870" s="94">
        <f t="shared" si="29"/>
        <v>40787</v>
      </c>
      <c r="D1870" s="76" t="s">
        <v>20</v>
      </c>
      <c r="E1870" s="79">
        <v>2734</v>
      </c>
      <c r="F1870" s="79">
        <v>2373</v>
      </c>
      <c r="G1870" s="79">
        <v>5107</v>
      </c>
    </row>
    <row r="1871" spans="1:7" x14ac:dyDescent="0.2">
      <c r="A1871" s="75">
        <v>2011</v>
      </c>
      <c r="B1871" s="75">
        <v>10</v>
      </c>
      <c r="C1871" s="94">
        <f t="shared" si="29"/>
        <v>40817</v>
      </c>
      <c r="D1871" s="76" t="s">
        <v>20</v>
      </c>
      <c r="E1871" s="79">
        <v>2574</v>
      </c>
      <c r="F1871" s="79">
        <v>3209</v>
      </c>
      <c r="G1871" s="79">
        <v>5783</v>
      </c>
    </row>
    <row r="1872" spans="1:7" x14ac:dyDescent="0.2">
      <c r="A1872" s="75">
        <v>2011</v>
      </c>
      <c r="B1872" s="75">
        <v>11</v>
      </c>
      <c r="C1872" s="94">
        <f t="shared" si="29"/>
        <v>40848</v>
      </c>
      <c r="D1872" s="76" t="s">
        <v>20</v>
      </c>
      <c r="E1872" s="79">
        <v>2636</v>
      </c>
      <c r="F1872" s="79">
        <v>3090</v>
      </c>
      <c r="G1872" s="79">
        <v>5726</v>
      </c>
    </row>
    <row r="1873" spans="1:7" x14ac:dyDescent="0.2">
      <c r="A1873" s="75">
        <v>2011</v>
      </c>
      <c r="B1873" s="75">
        <v>12</v>
      </c>
      <c r="C1873" s="94">
        <f t="shared" si="29"/>
        <v>40878</v>
      </c>
      <c r="D1873" s="76" t="s">
        <v>20</v>
      </c>
      <c r="E1873" s="79">
        <v>2386</v>
      </c>
      <c r="F1873" s="79">
        <v>2894</v>
      </c>
      <c r="G1873" s="79">
        <v>5280</v>
      </c>
    </row>
    <row r="1874" spans="1:7" x14ac:dyDescent="0.2">
      <c r="A1874" s="75">
        <v>2012</v>
      </c>
      <c r="B1874" s="75">
        <v>1</v>
      </c>
      <c r="C1874" s="94">
        <f t="shared" si="29"/>
        <v>40909</v>
      </c>
      <c r="D1874" s="76" t="s">
        <v>20</v>
      </c>
      <c r="E1874" s="79">
        <v>2271</v>
      </c>
      <c r="F1874" s="79">
        <v>2741</v>
      </c>
      <c r="G1874" s="79">
        <v>5012</v>
      </c>
    </row>
    <row r="1875" spans="1:7" x14ac:dyDescent="0.2">
      <c r="A1875" s="75">
        <v>2012</v>
      </c>
      <c r="B1875" s="75">
        <v>2</v>
      </c>
      <c r="C1875" s="94">
        <f t="shared" si="29"/>
        <v>40940</v>
      </c>
      <c r="D1875" s="76" t="s">
        <v>20</v>
      </c>
      <c r="E1875" s="79">
        <v>2152</v>
      </c>
      <c r="F1875" s="79">
        <v>2556</v>
      </c>
      <c r="G1875" s="79">
        <v>4708</v>
      </c>
    </row>
    <row r="1876" spans="1:7" x14ac:dyDescent="0.2">
      <c r="A1876" s="75">
        <v>2012</v>
      </c>
      <c r="B1876" s="75">
        <v>3</v>
      </c>
      <c r="C1876" s="94">
        <f t="shared" si="29"/>
        <v>40969</v>
      </c>
      <c r="D1876" s="76" t="s">
        <v>20</v>
      </c>
      <c r="E1876" s="79">
        <v>2413</v>
      </c>
      <c r="F1876" s="79">
        <v>2758</v>
      </c>
      <c r="G1876" s="79">
        <v>5171</v>
      </c>
    </row>
    <row r="1877" spans="1:7" x14ac:dyDescent="0.2">
      <c r="A1877" s="75">
        <v>2012</v>
      </c>
      <c r="B1877" s="75">
        <v>4</v>
      </c>
      <c r="C1877" s="94">
        <f t="shared" si="29"/>
        <v>41000</v>
      </c>
      <c r="D1877" s="76" t="s">
        <v>20</v>
      </c>
      <c r="E1877" s="79">
        <v>2226</v>
      </c>
      <c r="F1877" s="79">
        <v>2755</v>
      </c>
      <c r="G1877" s="79">
        <v>4981</v>
      </c>
    </row>
    <row r="1878" spans="1:7" x14ac:dyDescent="0.2">
      <c r="A1878" s="75">
        <v>2012</v>
      </c>
      <c r="B1878" s="75">
        <v>5</v>
      </c>
      <c r="C1878" s="94">
        <f t="shared" si="29"/>
        <v>41030</v>
      </c>
      <c r="D1878" s="76" t="s">
        <v>20</v>
      </c>
      <c r="E1878" s="79">
        <v>2411</v>
      </c>
      <c r="F1878" s="79">
        <v>3019</v>
      </c>
      <c r="G1878" s="79">
        <v>5430</v>
      </c>
    </row>
    <row r="1879" spans="1:7" x14ac:dyDescent="0.2">
      <c r="A1879" s="75">
        <v>2012</v>
      </c>
      <c r="B1879" s="75">
        <v>6</v>
      </c>
      <c r="C1879" s="94">
        <f t="shared" si="29"/>
        <v>41061</v>
      </c>
      <c r="D1879" s="76" t="s">
        <v>20</v>
      </c>
      <c r="E1879" s="79">
        <v>2371</v>
      </c>
      <c r="F1879" s="79">
        <v>2969</v>
      </c>
      <c r="G1879" s="79">
        <v>5340</v>
      </c>
    </row>
    <row r="1880" spans="1:7" x14ac:dyDescent="0.2">
      <c r="A1880" s="75">
        <v>2012</v>
      </c>
      <c r="B1880" s="75">
        <v>7</v>
      </c>
      <c r="C1880" s="94">
        <f t="shared" si="29"/>
        <v>41091</v>
      </c>
      <c r="D1880" s="76" t="s">
        <v>20</v>
      </c>
      <c r="E1880" s="79">
        <v>2271</v>
      </c>
      <c r="F1880" s="79">
        <v>2893</v>
      </c>
      <c r="G1880" s="79">
        <v>5164</v>
      </c>
    </row>
    <row r="1881" spans="1:7" x14ac:dyDescent="0.2">
      <c r="A1881" s="75">
        <v>2012</v>
      </c>
      <c r="B1881" s="75">
        <v>8</v>
      </c>
      <c r="C1881" s="94">
        <f t="shared" si="29"/>
        <v>41122</v>
      </c>
      <c r="D1881" s="76" t="s">
        <v>20</v>
      </c>
      <c r="E1881" s="79">
        <v>2392</v>
      </c>
      <c r="F1881" s="79">
        <v>2919</v>
      </c>
      <c r="G1881" s="79">
        <v>5311</v>
      </c>
    </row>
    <row r="1882" spans="1:7" x14ac:dyDescent="0.2">
      <c r="A1882" s="75">
        <v>2012</v>
      </c>
      <c r="B1882" s="75">
        <v>9</v>
      </c>
      <c r="C1882" s="94">
        <f t="shared" si="29"/>
        <v>41153</v>
      </c>
      <c r="D1882" s="76" t="s">
        <v>20</v>
      </c>
      <c r="E1882" s="79">
        <v>2142</v>
      </c>
      <c r="F1882" s="79">
        <v>2690</v>
      </c>
      <c r="G1882" s="79">
        <v>4832</v>
      </c>
    </row>
    <row r="1883" spans="1:7" x14ac:dyDescent="0.2">
      <c r="A1883" s="75">
        <v>2012</v>
      </c>
      <c r="B1883" s="75">
        <v>10</v>
      </c>
      <c r="C1883" s="94">
        <f t="shared" si="29"/>
        <v>41183</v>
      </c>
      <c r="D1883" s="76" t="s">
        <v>20</v>
      </c>
      <c r="E1883" s="79">
        <v>2464</v>
      </c>
      <c r="F1883" s="79">
        <v>2950</v>
      </c>
      <c r="G1883" s="79">
        <v>5414</v>
      </c>
    </row>
    <row r="1884" spans="1:7" x14ac:dyDescent="0.2">
      <c r="A1884" s="75">
        <v>2012</v>
      </c>
      <c r="B1884" s="75">
        <v>11</v>
      </c>
      <c r="C1884" s="94">
        <f t="shared" si="29"/>
        <v>41214</v>
      </c>
      <c r="D1884" s="76" t="s">
        <v>20</v>
      </c>
      <c r="E1884" s="79">
        <v>2353</v>
      </c>
      <c r="F1884" s="79">
        <v>2702</v>
      </c>
      <c r="G1884" s="79">
        <v>5055</v>
      </c>
    </row>
    <row r="1885" spans="1:7" x14ac:dyDescent="0.2">
      <c r="A1885" s="75">
        <v>2012</v>
      </c>
      <c r="B1885" s="75">
        <v>12</v>
      </c>
      <c r="C1885" s="94">
        <f t="shared" si="29"/>
        <v>41244</v>
      </c>
      <c r="D1885" s="76" t="s">
        <v>20</v>
      </c>
      <c r="E1885" s="79">
        <v>2378</v>
      </c>
      <c r="F1885" s="79">
        <v>2904</v>
      </c>
      <c r="G1885" s="79">
        <v>5282</v>
      </c>
    </row>
    <row r="1886" spans="1:7" x14ac:dyDescent="0.2">
      <c r="A1886" s="75">
        <v>2013</v>
      </c>
      <c r="B1886" s="75">
        <v>1</v>
      </c>
      <c r="C1886" s="94">
        <f t="shared" si="29"/>
        <v>41275</v>
      </c>
      <c r="D1886" s="76" t="s">
        <v>20</v>
      </c>
      <c r="E1886" s="79">
        <v>2056</v>
      </c>
      <c r="F1886" s="79">
        <v>2533</v>
      </c>
      <c r="G1886" s="79">
        <v>4589</v>
      </c>
    </row>
    <row r="1887" spans="1:7" x14ac:dyDescent="0.2">
      <c r="A1887" s="75">
        <v>2013</v>
      </c>
      <c r="B1887" s="75">
        <v>2</v>
      </c>
      <c r="C1887" s="94">
        <f t="shared" si="29"/>
        <v>41306</v>
      </c>
      <c r="D1887" s="76" t="s">
        <v>20</v>
      </c>
      <c r="E1887" s="79">
        <v>1909</v>
      </c>
      <c r="F1887" s="79">
        <v>2317</v>
      </c>
      <c r="G1887" s="79">
        <v>4226</v>
      </c>
    </row>
    <row r="1888" spans="1:7" x14ac:dyDescent="0.2">
      <c r="A1888" s="75">
        <v>2013</v>
      </c>
      <c r="B1888" s="75">
        <v>3</v>
      </c>
      <c r="C1888" s="94">
        <f t="shared" si="29"/>
        <v>41334</v>
      </c>
      <c r="D1888" s="76" t="s">
        <v>20</v>
      </c>
      <c r="E1888" s="79">
        <v>2195</v>
      </c>
      <c r="F1888" s="79">
        <v>2812</v>
      </c>
      <c r="G1888" s="79">
        <v>5007</v>
      </c>
    </row>
    <row r="1889" spans="1:7" x14ac:dyDescent="0.2">
      <c r="A1889" s="75">
        <v>2013</v>
      </c>
      <c r="B1889" s="75">
        <v>4</v>
      </c>
      <c r="C1889" s="94">
        <f t="shared" si="29"/>
        <v>41365</v>
      </c>
      <c r="D1889" s="76" t="s">
        <v>20</v>
      </c>
      <c r="E1889" s="79">
        <v>2158</v>
      </c>
      <c r="F1889" s="79">
        <v>2797</v>
      </c>
      <c r="G1889" s="79">
        <v>4955</v>
      </c>
    </row>
    <row r="1890" spans="1:7" x14ac:dyDescent="0.2">
      <c r="A1890" s="75">
        <v>2013</v>
      </c>
      <c r="B1890" s="75">
        <v>5</v>
      </c>
      <c r="C1890" s="94">
        <f t="shared" si="29"/>
        <v>41395</v>
      </c>
      <c r="D1890" s="76" t="s">
        <v>20</v>
      </c>
      <c r="E1890" s="79">
        <v>2188</v>
      </c>
      <c r="F1890" s="79">
        <v>2581</v>
      </c>
      <c r="G1890" s="79">
        <v>4769</v>
      </c>
    </row>
    <row r="1891" spans="1:7" x14ac:dyDescent="0.2">
      <c r="A1891" s="75">
        <v>2013</v>
      </c>
      <c r="B1891" s="75">
        <v>6</v>
      </c>
      <c r="C1891" s="94">
        <f t="shared" si="29"/>
        <v>41426</v>
      </c>
      <c r="D1891" s="76" t="s">
        <v>20</v>
      </c>
      <c r="E1891" s="79">
        <v>1856</v>
      </c>
      <c r="F1891" s="79">
        <v>2642</v>
      </c>
      <c r="G1891" s="79">
        <v>4498</v>
      </c>
    </row>
    <row r="1892" spans="1:7" x14ac:dyDescent="0.2">
      <c r="A1892" s="75">
        <v>2013</v>
      </c>
      <c r="B1892" s="75">
        <v>7</v>
      </c>
      <c r="C1892" s="94">
        <f t="shared" si="29"/>
        <v>41456</v>
      </c>
      <c r="D1892" s="76" t="s">
        <v>20</v>
      </c>
      <c r="E1892" s="79">
        <v>1896</v>
      </c>
      <c r="F1892" s="79">
        <v>2573</v>
      </c>
      <c r="G1892" s="79">
        <v>4469</v>
      </c>
    </row>
    <row r="1893" spans="1:7" x14ac:dyDescent="0.2">
      <c r="A1893" s="75">
        <v>2013</v>
      </c>
      <c r="B1893" s="75">
        <v>8</v>
      </c>
      <c r="C1893" s="94">
        <f t="shared" si="29"/>
        <v>41487</v>
      </c>
      <c r="D1893" s="76" t="s">
        <v>20</v>
      </c>
      <c r="E1893" s="79">
        <v>1838</v>
      </c>
      <c r="F1893" s="79">
        <v>2328</v>
      </c>
      <c r="G1893" s="79">
        <v>4166</v>
      </c>
    </row>
    <row r="1894" spans="1:7" x14ac:dyDescent="0.2">
      <c r="A1894" s="75">
        <v>2013</v>
      </c>
      <c r="B1894" s="75">
        <v>9</v>
      </c>
      <c r="C1894" s="94">
        <f t="shared" si="29"/>
        <v>41518</v>
      </c>
      <c r="D1894" s="76" t="s">
        <v>20</v>
      </c>
      <c r="E1894" s="79">
        <v>1730</v>
      </c>
      <c r="F1894" s="79">
        <v>2227</v>
      </c>
      <c r="G1894" s="79">
        <v>3957</v>
      </c>
    </row>
    <row r="1895" spans="1:7" x14ac:dyDescent="0.2">
      <c r="A1895" s="75">
        <v>2013</v>
      </c>
      <c r="B1895" s="75">
        <v>10</v>
      </c>
      <c r="C1895" s="94">
        <f t="shared" si="29"/>
        <v>41548</v>
      </c>
      <c r="D1895" s="76" t="s">
        <v>20</v>
      </c>
      <c r="E1895" s="79">
        <v>1879</v>
      </c>
      <c r="F1895" s="79">
        <v>2352</v>
      </c>
      <c r="G1895" s="79">
        <v>4231</v>
      </c>
    </row>
    <row r="1896" spans="1:7" x14ac:dyDescent="0.2">
      <c r="A1896" s="75">
        <v>2013</v>
      </c>
      <c r="B1896" s="75">
        <v>11</v>
      </c>
      <c r="C1896" s="94">
        <f t="shared" si="29"/>
        <v>41579</v>
      </c>
      <c r="D1896" s="76" t="s">
        <v>20</v>
      </c>
      <c r="E1896" s="79">
        <v>1765</v>
      </c>
      <c r="F1896" s="79">
        <v>2284</v>
      </c>
      <c r="G1896" s="79">
        <v>4049</v>
      </c>
    </row>
    <row r="1897" spans="1:7" x14ac:dyDescent="0.2">
      <c r="A1897" s="75">
        <v>2013</v>
      </c>
      <c r="B1897" s="75">
        <v>12</v>
      </c>
      <c r="C1897" s="94">
        <f t="shared" si="29"/>
        <v>41609</v>
      </c>
      <c r="D1897" s="76" t="s">
        <v>20</v>
      </c>
      <c r="E1897" s="79">
        <v>2109</v>
      </c>
      <c r="F1897" s="79">
        <v>2682</v>
      </c>
      <c r="G1897" s="79">
        <v>4791</v>
      </c>
    </row>
    <row r="1898" spans="1:7" x14ac:dyDescent="0.2">
      <c r="A1898" s="75">
        <v>2014</v>
      </c>
      <c r="B1898" s="75">
        <v>1</v>
      </c>
      <c r="C1898" s="94">
        <f t="shared" si="29"/>
        <v>41640</v>
      </c>
      <c r="D1898" s="76" t="s">
        <v>20</v>
      </c>
      <c r="E1898" s="79">
        <v>1660</v>
      </c>
      <c r="F1898" s="79">
        <v>2135</v>
      </c>
      <c r="G1898" s="79">
        <v>3795</v>
      </c>
    </row>
    <row r="1899" spans="1:7" x14ac:dyDescent="0.2">
      <c r="A1899" s="75">
        <v>2014</v>
      </c>
      <c r="B1899" s="75">
        <v>2</v>
      </c>
      <c r="C1899" s="94">
        <f t="shared" si="29"/>
        <v>41671</v>
      </c>
      <c r="D1899" s="76" t="s">
        <v>20</v>
      </c>
      <c r="E1899" s="79">
        <v>1646</v>
      </c>
      <c r="F1899" s="79">
        <v>2085</v>
      </c>
      <c r="G1899" s="79">
        <v>3731</v>
      </c>
    </row>
    <row r="1900" spans="1:7" x14ac:dyDescent="0.2">
      <c r="A1900" s="75">
        <v>2014</v>
      </c>
      <c r="B1900" s="75">
        <v>3</v>
      </c>
      <c r="C1900" s="94">
        <f t="shared" si="29"/>
        <v>41699</v>
      </c>
      <c r="D1900" s="76" t="s">
        <v>20</v>
      </c>
      <c r="E1900" s="79">
        <v>1654</v>
      </c>
      <c r="F1900" s="79">
        <v>2346</v>
      </c>
      <c r="G1900" s="79">
        <v>4000</v>
      </c>
    </row>
    <row r="1901" spans="1:7" x14ac:dyDescent="0.2">
      <c r="A1901" s="75">
        <v>2014</v>
      </c>
      <c r="B1901" s="75">
        <v>4</v>
      </c>
      <c r="C1901" s="94">
        <f t="shared" si="29"/>
        <v>41730</v>
      </c>
      <c r="D1901" s="76" t="s">
        <v>20</v>
      </c>
      <c r="E1901" s="79">
        <v>1825</v>
      </c>
      <c r="F1901" s="79">
        <v>2610</v>
      </c>
      <c r="G1901" s="79">
        <v>4435</v>
      </c>
    </row>
    <row r="1902" spans="1:7" x14ac:dyDescent="0.2">
      <c r="A1902" s="75">
        <v>2014</v>
      </c>
      <c r="B1902" s="75">
        <v>5</v>
      </c>
      <c r="C1902" s="94">
        <f t="shared" si="29"/>
        <v>41760</v>
      </c>
      <c r="D1902" s="76" t="s">
        <v>20</v>
      </c>
      <c r="E1902" s="79">
        <v>1790</v>
      </c>
      <c r="F1902" s="79">
        <v>2394</v>
      </c>
      <c r="G1902" s="79">
        <v>4184</v>
      </c>
    </row>
    <row r="1903" spans="1:7" x14ac:dyDescent="0.2">
      <c r="A1903" s="75">
        <v>2014</v>
      </c>
      <c r="B1903" s="75">
        <v>6</v>
      </c>
      <c r="C1903" s="94">
        <f t="shared" si="29"/>
        <v>41791</v>
      </c>
      <c r="D1903" s="76" t="s">
        <v>20</v>
      </c>
      <c r="E1903" s="79">
        <v>1714</v>
      </c>
      <c r="F1903" s="79">
        <v>2304</v>
      </c>
      <c r="G1903" s="79">
        <v>4018</v>
      </c>
    </row>
    <row r="1904" spans="1:7" x14ac:dyDescent="0.2">
      <c r="A1904" s="75">
        <v>2014</v>
      </c>
      <c r="B1904" s="75">
        <v>7</v>
      </c>
      <c r="C1904" s="94">
        <f t="shared" si="29"/>
        <v>41821</v>
      </c>
      <c r="D1904" s="76" t="s">
        <v>20</v>
      </c>
      <c r="E1904" s="79">
        <v>1760</v>
      </c>
      <c r="F1904" s="79">
        <v>2642</v>
      </c>
      <c r="G1904" s="79">
        <v>4402</v>
      </c>
    </row>
    <row r="1905" spans="1:10" x14ac:dyDescent="0.2">
      <c r="A1905" s="75">
        <v>2014</v>
      </c>
      <c r="B1905" s="75">
        <v>8</v>
      </c>
      <c r="C1905" s="94">
        <f t="shared" si="29"/>
        <v>41852</v>
      </c>
      <c r="D1905" s="76" t="s">
        <v>20</v>
      </c>
      <c r="E1905" s="79">
        <v>1691</v>
      </c>
      <c r="F1905" s="79">
        <v>1577</v>
      </c>
      <c r="G1905" s="79">
        <v>3268</v>
      </c>
    </row>
    <row r="1906" spans="1:10" x14ac:dyDescent="0.2">
      <c r="A1906" s="75">
        <v>2014</v>
      </c>
      <c r="B1906" s="75">
        <v>9</v>
      </c>
      <c r="C1906" s="94">
        <f t="shared" si="29"/>
        <v>41883</v>
      </c>
      <c r="D1906" s="76" t="s">
        <v>20</v>
      </c>
      <c r="E1906" s="79">
        <v>1529</v>
      </c>
      <c r="F1906" s="79">
        <v>1556</v>
      </c>
      <c r="G1906" s="79">
        <v>3085</v>
      </c>
    </row>
    <row r="1907" spans="1:10" x14ac:dyDescent="0.2">
      <c r="A1907" s="75">
        <v>2014</v>
      </c>
      <c r="B1907" s="75">
        <v>10</v>
      </c>
      <c r="C1907" s="94">
        <f t="shared" si="29"/>
        <v>41913</v>
      </c>
      <c r="D1907" s="76" t="s">
        <v>20</v>
      </c>
      <c r="E1907" s="79">
        <v>1524</v>
      </c>
      <c r="F1907" s="79">
        <v>1379</v>
      </c>
      <c r="G1907" s="79">
        <v>2903</v>
      </c>
    </row>
    <row r="1908" spans="1:10" x14ac:dyDescent="0.2">
      <c r="A1908" s="75">
        <v>2014</v>
      </c>
      <c r="B1908" s="75">
        <v>11</v>
      </c>
      <c r="C1908" s="94">
        <f t="shared" si="29"/>
        <v>41944</v>
      </c>
      <c r="D1908" s="76" t="s">
        <v>20</v>
      </c>
      <c r="E1908" s="79">
        <v>1367</v>
      </c>
      <c r="F1908" s="79">
        <v>1347</v>
      </c>
      <c r="G1908" s="79">
        <v>2714</v>
      </c>
    </row>
    <row r="1909" spans="1:10" x14ac:dyDescent="0.2">
      <c r="A1909" s="75">
        <v>2014</v>
      </c>
      <c r="B1909" s="75">
        <v>12</v>
      </c>
      <c r="C1909" s="94">
        <f t="shared" si="29"/>
        <v>41974</v>
      </c>
      <c r="D1909" s="76" t="s">
        <v>20</v>
      </c>
      <c r="E1909" s="79">
        <v>1476</v>
      </c>
      <c r="F1909" s="79">
        <v>1470</v>
      </c>
      <c r="G1909" s="79">
        <v>2946</v>
      </c>
    </row>
    <row r="1910" spans="1:10" x14ac:dyDescent="0.2">
      <c r="A1910" s="75">
        <v>2015</v>
      </c>
      <c r="B1910" s="75">
        <v>1</v>
      </c>
      <c r="C1910" s="94">
        <f t="shared" si="29"/>
        <v>42005</v>
      </c>
      <c r="D1910" s="76" t="s">
        <v>20</v>
      </c>
      <c r="E1910" s="79">
        <v>1427</v>
      </c>
      <c r="F1910" s="79">
        <v>1370</v>
      </c>
      <c r="G1910" s="79">
        <v>2797</v>
      </c>
    </row>
    <row r="1911" spans="1:10" x14ac:dyDescent="0.2">
      <c r="A1911" s="75">
        <v>2015</v>
      </c>
      <c r="B1911" s="75">
        <v>2</v>
      </c>
      <c r="C1911" s="94">
        <f t="shared" si="29"/>
        <v>42036</v>
      </c>
      <c r="D1911" s="76" t="s">
        <v>20</v>
      </c>
      <c r="E1911" s="79">
        <v>1196</v>
      </c>
      <c r="F1911" s="79">
        <v>1222</v>
      </c>
      <c r="G1911" s="79">
        <v>2418</v>
      </c>
      <c r="I1911" s="98"/>
    </row>
    <row r="1912" spans="1:10" x14ac:dyDescent="0.2">
      <c r="A1912" s="75">
        <v>2015</v>
      </c>
      <c r="B1912" s="75">
        <v>3</v>
      </c>
      <c r="C1912" s="94">
        <f t="shared" si="29"/>
        <v>42064</v>
      </c>
      <c r="D1912" s="76" t="s">
        <v>20</v>
      </c>
      <c r="E1912" s="79">
        <v>1491</v>
      </c>
      <c r="F1912" s="79">
        <v>1404</v>
      </c>
      <c r="G1912" s="79">
        <v>2895</v>
      </c>
    </row>
    <row r="1913" spans="1:10" x14ac:dyDescent="0.2">
      <c r="A1913" s="75">
        <v>2015</v>
      </c>
      <c r="B1913" s="75">
        <v>4</v>
      </c>
      <c r="C1913" s="94">
        <f t="shared" si="29"/>
        <v>42095</v>
      </c>
      <c r="D1913" s="76" t="s">
        <v>20</v>
      </c>
      <c r="E1913" s="79">
        <v>1323</v>
      </c>
      <c r="F1913" s="79">
        <v>1418</v>
      </c>
      <c r="G1913" s="79">
        <v>2741</v>
      </c>
    </row>
    <row r="1914" spans="1:10" x14ac:dyDescent="0.2">
      <c r="A1914" s="75">
        <v>2015</v>
      </c>
      <c r="B1914" s="75">
        <v>5</v>
      </c>
      <c r="C1914" s="94">
        <f t="shared" si="29"/>
        <v>42125</v>
      </c>
      <c r="D1914" s="76" t="s">
        <v>20</v>
      </c>
      <c r="E1914" s="79">
        <v>1473</v>
      </c>
      <c r="F1914" s="79">
        <v>1343</v>
      </c>
      <c r="G1914" s="79">
        <v>2816</v>
      </c>
      <c r="J1914" s="99"/>
    </row>
    <row r="1915" spans="1:10" x14ac:dyDescent="0.2">
      <c r="A1915" s="75">
        <v>2015</v>
      </c>
      <c r="B1915" s="75">
        <v>6</v>
      </c>
      <c r="C1915" s="94">
        <f t="shared" si="29"/>
        <v>42156</v>
      </c>
      <c r="D1915" s="76" t="s">
        <v>20</v>
      </c>
      <c r="E1915" s="78">
        <v>1368</v>
      </c>
      <c r="F1915" s="78">
        <v>1490</v>
      </c>
      <c r="G1915" s="78">
        <v>2858</v>
      </c>
    </row>
    <row r="1916" spans="1:10" x14ac:dyDescent="0.2">
      <c r="A1916" s="75">
        <v>2015</v>
      </c>
      <c r="B1916" s="75">
        <v>7</v>
      </c>
      <c r="C1916" s="94">
        <f t="shared" si="29"/>
        <v>42186</v>
      </c>
      <c r="D1916" s="76" t="s">
        <v>20</v>
      </c>
      <c r="E1916" s="78">
        <v>1605</v>
      </c>
      <c r="F1916" s="78">
        <v>1634</v>
      </c>
      <c r="G1916" s="78">
        <v>3239</v>
      </c>
    </row>
    <row r="1917" spans="1:10" x14ac:dyDescent="0.2">
      <c r="A1917" s="75">
        <v>2015</v>
      </c>
      <c r="B1917" s="75">
        <v>8</v>
      </c>
      <c r="C1917" s="94">
        <f t="shared" si="29"/>
        <v>42217</v>
      </c>
      <c r="D1917" s="76" t="s">
        <v>20</v>
      </c>
      <c r="E1917" s="78">
        <v>1473</v>
      </c>
      <c r="F1917" s="78">
        <v>1466</v>
      </c>
      <c r="G1917" s="78">
        <v>2939</v>
      </c>
    </row>
    <row r="1918" spans="1:10" x14ac:dyDescent="0.2">
      <c r="A1918" s="75">
        <v>2015</v>
      </c>
      <c r="B1918" s="75">
        <v>9</v>
      </c>
      <c r="C1918" s="94">
        <f t="shared" si="29"/>
        <v>42248</v>
      </c>
      <c r="D1918" s="76" t="s">
        <v>20</v>
      </c>
      <c r="E1918" s="79">
        <v>1410</v>
      </c>
      <c r="F1918" s="79">
        <v>1362</v>
      </c>
      <c r="G1918" s="78">
        <v>2772</v>
      </c>
    </row>
    <row r="1919" spans="1:10" x14ac:dyDescent="0.2">
      <c r="A1919" s="75">
        <v>2015</v>
      </c>
      <c r="B1919" s="75">
        <v>10</v>
      </c>
      <c r="C1919" s="94">
        <f t="shared" si="29"/>
        <v>42278</v>
      </c>
      <c r="D1919" s="76" t="s">
        <v>20</v>
      </c>
      <c r="E1919" s="78">
        <v>1470</v>
      </c>
      <c r="F1919" s="78">
        <v>1449</v>
      </c>
      <c r="G1919" s="78">
        <v>2919</v>
      </c>
    </row>
    <row r="1920" spans="1:10" x14ac:dyDescent="0.2">
      <c r="A1920" s="75">
        <v>2015</v>
      </c>
      <c r="B1920" s="75">
        <v>11</v>
      </c>
      <c r="C1920" s="94">
        <f t="shared" si="29"/>
        <v>42309</v>
      </c>
      <c r="D1920" s="76" t="s">
        <v>20</v>
      </c>
      <c r="E1920" s="78">
        <v>1408</v>
      </c>
      <c r="F1920" s="78">
        <v>1411</v>
      </c>
      <c r="G1920" s="78">
        <v>2819</v>
      </c>
    </row>
    <row r="1921" spans="1:7" x14ac:dyDescent="0.2">
      <c r="A1921" s="75">
        <v>1996</v>
      </c>
      <c r="B1921" s="75">
        <v>1</v>
      </c>
      <c r="C1921" s="94">
        <f t="shared" si="29"/>
        <v>35065</v>
      </c>
      <c r="D1921" s="76" t="s">
        <v>21</v>
      </c>
      <c r="E1921" s="78">
        <v>1084</v>
      </c>
      <c r="F1921" s="78">
        <v>990</v>
      </c>
      <c r="G1921" s="78">
        <v>2074</v>
      </c>
    </row>
    <row r="1922" spans="1:7" x14ac:dyDescent="0.2">
      <c r="A1922" s="75">
        <v>1996</v>
      </c>
      <c r="B1922" s="75">
        <v>2</v>
      </c>
      <c r="C1922" s="94">
        <f t="shared" si="29"/>
        <v>35096</v>
      </c>
      <c r="D1922" s="76" t="s">
        <v>21</v>
      </c>
      <c r="E1922" s="78">
        <v>938</v>
      </c>
      <c r="F1922" s="78">
        <v>929</v>
      </c>
      <c r="G1922" s="78">
        <v>1867</v>
      </c>
    </row>
    <row r="1923" spans="1:7" x14ac:dyDescent="0.2">
      <c r="A1923" s="75">
        <v>1996</v>
      </c>
      <c r="B1923" s="75">
        <v>3</v>
      </c>
      <c r="C1923" s="94">
        <f t="shared" ref="C1923:C1986" si="30">DATE(A1923,B1923,1)</f>
        <v>35125</v>
      </c>
      <c r="D1923" s="76" t="s">
        <v>21</v>
      </c>
      <c r="E1923" s="78">
        <v>1059</v>
      </c>
      <c r="F1923" s="78">
        <v>1102</v>
      </c>
      <c r="G1923" s="78">
        <v>2161</v>
      </c>
    </row>
    <row r="1924" spans="1:7" x14ac:dyDescent="0.2">
      <c r="A1924" s="75">
        <v>1996</v>
      </c>
      <c r="B1924" s="75">
        <v>4</v>
      </c>
      <c r="C1924" s="94">
        <f t="shared" si="30"/>
        <v>35156</v>
      </c>
      <c r="D1924" s="76" t="s">
        <v>21</v>
      </c>
      <c r="E1924" s="78">
        <v>891</v>
      </c>
      <c r="F1924" s="78">
        <v>879</v>
      </c>
      <c r="G1924" s="78">
        <v>1770</v>
      </c>
    </row>
    <row r="1925" spans="1:7" x14ac:dyDescent="0.2">
      <c r="A1925" s="75">
        <v>1996</v>
      </c>
      <c r="B1925" s="75">
        <v>5</v>
      </c>
      <c r="C1925" s="94">
        <f t="shared" si="30"/>
        <v>35186</v>
      </c>
      <c r="D1925" s="76" t="s">
        <v>21</v>
      </c>
      <c r="E1925" s="78">
        <v>963</v>
      </c>
      <c r="F1925" s="78">
        <v>1043</v>
      </c>
      <c r="G1925" s="78">
        <v>2006</v>
      </c>
    </row>
    <row r="1926" spans="1:7" x14ac:dyDescent="0.2">
      <c r="A1926" s="75">
        <v>1996</v>
      </c>
      <c r="B1926" s="75">
        <v>6</v>
      </c>
      <c r="C1926" s="94">
        <f t="shared" si="30"/>
        <v>35217</v>
      </c>
      <c r="D1926" s="76" t="s">
        <v>21</v>
      </c>
      <c r="E1926" s="78">
        <v>1165</v>
      </c>
      <c r="F1926" s="78">
        <v>1315</v>
      </c>
      <c r="G1926" s="78">
        <v>2480</v>
      </c>
    </row>
    <row r="1927" spans="1:7" x14ac:dyDescent="0.2">
      <c r="A1927" s="75">
        <v>1996</v>
      </c>
      <c r="B1927" s="75">
        <v>7</v>
      </c>
      <c r="C1927" s="94">
        <f t="shared" si="30"/>
        <v>35247</v>
      </c>
      <c r="D1927" s="76" t="s">
        <v>21</v>
      </c>
      <c r="E1927" s="78">
        <v>1731</v>
      </c>
      <c r="F1927" s="78">
        <v>1757</v>
      </c>
      <c r="G1927" s="78">
        <v>3488</v>
      </c>
    </row>
    <row r="1928" spans="1:7" x14ac:dyDescent="0.2">
      <c r="A1928" s="75">
        <v>1996</v>
      </c>
      <c r="B1928" s="75">
        <v>8</v>
      </c>
      <c r="C1928" s="94">
        <f t="shared" si="30"/>
        <v>35278</v>
      </c>
      <c r="D1928" s="76" t="s">
        <v>21</v>
      </c>
      <c r="E1928" s="78">
        <v>1722</v>
      </c>
      <c r="F1928" s="78">
        <v>1781</v>
      </c>
      <c r="G1928" s="78">
        <v>3503</v>
      </c>
    </row>
    <row r="1929" spans="1:7" x14ac:dyDescent="0.2">
      <c r="A1929" s="75">
        <v>1996</v>
      </c>
      <c r="B1929" s="75">
        <v>9</v>
      </c>
      <c r="C1929" s="94">
        <f t="shared" si="30"/>
        <v>35309</v>
      </c>
      <c r="D1929" s="76" t="s">
        <v>21</v>
      </c>
      <c r="E1929" s="78">
        <v>1279</v>
      </c>
      <c r="F1929" s="78">
        <v>1155</v>
      </c>
      <c r="G1929" s="78">
        <v>2434</v>
      </c>
    </row>
    <row r="1930" spans="1:7" x14ac:dyDescent="0.2">
      <c r="A1930" s="75">
        <v>1996</v>
      </c>
      <c r="B1930" s="75">
        <v>10</v>
      </c>
      <c r="C1930" s="94">
        <f t="shared" si="30"/>
        <v>35339</v>
      </c>
      <c r="D1930" s="76" t="s">
        <v>21</v>
      </c>
      <c r="E1930" s="78">
        <v>1259</v>
      </c>
      <c r="F1930" s="78">
        <v>1237</v>
      </c>
      <c r="G1930" s="78">
        <v>2496</v>
      </c>
    </row>
    <row r="1931" spans="1:7" x14ac:dyDescent="0.2">
      <c r="A1931" s="75">
        <v>1996</v>
      </c>
      <c r="B1931" s="75">
        <v>11</v>
      </c>
      <c r="C1931" s="94">
        <f t="shared" si="30"/>
        <v>35370</v>
      </c>
      <c r="D1931" s="76" t="s">
        <v>21</v>
      </c>
      <c r="E1931" s="78">
        <v>1080</v>
      </c>
      <c r="F1931" s="78">
        <v>1032</v>
      </c>
      <c r="G1931" s="78">
        <v>2112</v>
      </c>
    </row>
    <row r="1932" spans="1:7" x14ac:dyDescent="0.2">
      <c r="A1932" s="75">
        <v>1996</v>
      </c>
      <c r="B1932" s="75">
        <v>12</v>
      </c>
      <c r="C1932" s="94">
        <f t="shared" si="30"/>
        <v>35400</v>
      </c>
      <c r="D1932" s="76" t="s">
        <v>21</v>
      </c>
      <c r="E1932" s="78">
        <v>1128</v>
      </c>
      <c r="F1932" s="78">
        <v>1255</v>
      </c>
      <c r="G1932" s="78">
        <v>2383</v>
      </c>
    </row>
    <row r="1933" spans="1:7" x14ac:dyDescent="0.2">
      <c r="A1933" s="75">
        <v>1997</v>
      </c>
      <c r="B1933" s="75">
        <v>1</v>
      </c>
      <c r="C1933" s="94">
        <f t="shared" si="30"/>
        <v>35431</v>
      </c>
      <c r="D1933" s="76" t="s">
        <v>21</v>
      </c>
      <c r="E1933" s="78">
        <v>1006</v>
      </c>
      <c r="F1933" s="78">
        <v>832</v>
      </c>
      <c r="G1933" s="78">
        <v>1838</v>
      </c>
    </row>
    <row r="1934" spans="1:7" x14ac:dyDescent="0.2">
      <c r="A1934" s="75">
        <v>1997</v>
      </c>
      <c r="B1934" s="75">
        <v>2</v>
      </c>
      <c r="C1934" s="94">
        <f t="shared" si="30"/>
        <v>35462</v>
      </c>
      <c r="D1934" s="76" t="s">
        <v>21</v>
      </c>
      <c r="E1934" s="78">
        <v>795</v>
      </c>
      <c r="F1934" s="78">
        <v>787</v>
      </c>
      <c r="G1934" s="78">
        <v>1582</v>
      </c>
    </row>
    <row r="1935" spans="1:7" x14ac:dyDescent="0.2">
      <c r="A1935" s="75">
        <v>1997</v>
      </c>
      <c r="B1935" s="75">
        <v>3</v>
      </c>
      <c r="C1935" s="94">
        <f t="shared" si="30"/>
        <v>35490</v>
      </c>
      <c r="D1935" s="76" t="s">
        <v>21</v>
      </c>
      <c r="E1935" s="78">
        <v>867</v>
      </c>
      <c r="F1935" s="78">
        <v>849</v>
      </c>
      <c r="G1935" s="78">
        <v>1716</v>
      </c>
    </row>
    <row r="1936" spans="1:7" x14ac:dyDescent="0.2">
      <c r="A1936" s="75">
        <v>1997</v>
      </c>
      <c r="B1936" s="75">
        <v>4</v>
      </c>
      <c r="C1936" s="94">
        <f t="shared" si="30"/>
        <v>35521</v>
      </c>
      <c r="D1936" s="76" t="s">
        <v>21</v>
      </c>
      <c r="E1936" s="78">
        <v>945</v>
      </c>
      <c r="F1936" s="78">
        <v>946</v>
      </c>
      <c r="G1936" s="78">
        <v>1891</v>
      </c>
    </row>
    <row r="1937" spans="1:7" x14ac:dyDescent="0.2">
      <c r="A1937" s="75">
        <v>1997</v>
      </c>
      <c r="B1937" s="75">
        <v>5</v>
      </c>
      <c r="C1937" s="94">
        <f t="shared" si="30"/>
        <v>35551</v>
      </c>
      <c r="D1937" s="76" t="s">
        <v>21</v>
      </c>
      <c r="E1937" s="78">
        <v>1046</v>
      </c>
      <c r="F1937" s="78">
        <v>1055</v>
      </c>
      <c r="G1937" s="78">
        <v>2101</v>
      </c>
    </row>
    <row r="1938" spans="1:7" x14ac:dyDescent="0.2">
      <c r="A1938" s="75">
        <v>1997</v>
      </c>
      <c r="B1938" s="75">
        <v>6</v>
      </c>
      <c r="C1938" s="94">
        <f t="shared" si="30"/>
        <v>35582</v>
      </c>
      <c r="D1938" s="76" t="s">
        <v>21</v>
      </c>
      <c r="E1938" s="78">
        <v>1588</v>
      </c>
      <c r="F1938" s="78">
        <v>1679</v>
      </c>
      <c r="G1938" s="78">
        <v>3267</v>
      </c>
    </row>
    <row r="1939" spans="1:7" x14ac:dyDescent="0.2">
      <c r="A1939" s="75">
        <v>1997</v>
      </c>
      <c r="B1939" s="75">
        <v>7</v>
      </c>
      <c r="C1939" s="94">
        <f t="shared" si="30"/>
        <v>35612</v>
      </c>
      <c r="D1939" s="76" t="s">
        <v>21</v>
      </c>
      <c r="E1939" s="78">
        <v>1913</v>
      </c>
      <c r="F1939" s="78">
        <v>1925</v>
      </c>
      <c r="G1939" s="78">
        <v>3838</v>
      </c>
    </row>
    <row r="1940" spans="1:7" x14ac:dyDescent="0.2">
      <c r="A1940" s="75">
        <v>1997</v>
      </c>
      <c r="B1940" s="75">
        <v>8</v>
      </c>
      <c r="C1940" s="94">
        <f t="shared" si="30"/>
        <v>35643</v>
      </c>
      <c r="D1940" s="76" t="s">
        <v>21</v>
      </c>
      <c r="E1940" s="78">
        <v>2324</v>
      </c>
      <c r="F1940" s="78">
        <v>1938</v>
      </c>
      <c r="G1940" s="78">
        <v>4262</v>
      </c>
    </row>
    <row r="1941" spans="1:7" x14ac:dyDescent="0.2">
      <c r="A1941" s="75">
        <v>1997</v>
      </c>
      <c r="B1941" s="75">
        <v>9</v>
      </c>
      <c r="C1941" s="94">
        <f t="shared" si="30"/>
        <v>35674</v>
      </c>
      <c r="D1941" s="76" t="s">
        <v>21</v>
      </c>
      <c r="E1941" s="78">
        <v>1653</v>
      </c>
      <c r="F1941" s="78">
        <v>1453</v>
      </c>
      <c r="G1941" s="78">
        <v>3106</v>
      </c>
    </row>
    <row r="1942" spans="1:7" x14ac:dyDescent="0.2">
      <c r="A1942" s="75">
        <v>1997</v>
      </c>
      <c r="B1942" s="75">
        <v>10</v>
      </c>
      <c r="C1942" s="94">
        <f t="shared" si="30"/>
        <v>35704</v>
      </c>
      <c r="D1942" s="76" t="s">
        <v>21</v>
      </c>
      <c r="E1942" s="78">
        <v>1539</v>
      </c>
      <c r="F1942" s="78">
        <v>1443</v>
      </c>
      <c r="G1942" s="78">
        <v>2982</v>
      </c>
    </row>
    <row r="1943" spans="1:7" x14ac:dyDescent="0.2">
      <c r="A1943" s="75">
        <v>1997</v>
      </c>
      <c r="B1943" s="75">
        <v>11</v>
      </c>
      <c r="C1943" s="94">
        <f t="shared" si="30"/>
        <v>35735</v>
      </c>
      <c r="D1943" s="76" t="s">
        <v>21</v>
      </c>
      <c r="E1943" s="78">
        <v>1134</v>
      </c>
      <c r="F1943" s="78">
        <v>1102</v>
      </c>
      <c r="G1943" s="78">
        <v>2236</v>
      </c>
    </row>
    <row r="1944" spans="1:7" x14ac:dyDescent="0.2">
      <c r="A1944" s="75">
        <v>1997</v>
      </c>
      <c r="B1944" s="75">
        <v>12</v>
      </c>
      <c r="C1944" s="94">
        <f t="shared" si="30"/>
        <v>35765</v>
      </c>
      <c r="D1944" s="76" t="s">
        <v>21</v>
      </c>
      <c r="E1944" s="78">
        <v>1268</v>
      </c>
      <c r="F1944" s="78">
        <v>1270</v>
      </c>
      <c r="G1944" s="78">
        <v>2538</v>
      </c>
    </row>
    <row r="1945" spans="1:7" x14ac:dyDescent="0.2">
      <c r="A1945" s="75">
        <v>1998</v>
      </c>
      <c r="B1945" s="75">
        <v>1</v>
      </c>
      <c r="C1945" s="94">
        <f t="shared" si="30"/>
        <v>35796</v>
      </c>
      <c r="D1945" s="76" t="s">
        <v>21</v>
      </c>
      <c r="E1945" s="78">
        <v>1140</v>
      </c>
      <c r="F1945" s="78">
        <v>1008</v>
      </c>
      <c r="G1945" s="78">
        <v>2148</v>
      </c>
    </row>
    <row r="1946" spans="1:7" x14ac:dyDescent="0.2">
      <c r="A1946" s="75">
        <v>1998</v>
      </c>
      <c r="B1946" s="75">
        <v>2</v>
      </c>
      <c r="C1946" s="94">
        <f t="shared" si="30"/>
        <v>35827</v>
      </c>
      <c r="D1946" s="76" t="s">
        <v>21</v>
      </c>
      <c r="E1946" s="78">
        <v>938</v>
      </c>
      <c r="F1946" s="78">
        <v>947</v>
      </c>
      <c r="G1946" s="78">
        <v>1885</v>
      </c>
    </row>
    <row r="1947" spans="1:7" x14ac:dyDescent="0.2">
      <c r="A1947" s="75">
        <v>1998</v>
      </c>
      <c r="B1947" s="75">
        <v>3</v>
      </c>
      <c r="C1947" s="94">
        <f t="shared" si="30"/>
        <v>35855</v>
      </c>
      <c r="D1947" s="76" t="s">
        <v>21</v>
      </c>
      <c r="E1947" s="78">
        <v>1122</v>
      </c>
      <c r="F1947" s="78">
        <v>1123</v>
      </c>
      <c r="G1947" s="78">
        <v>2245</v>
      </c>
    </row>
    <row r="1948" spans="1:7" x14ac:dyDescent="0.2">
      <c r="A1948" s="75">
        <v>1998</v>
      </c>
      <c r="B1948" s="75">
        <v>4</v>
      </c>
      <c r="C1948" s="94">
        <f t="shared" si="30"/>
        <v>35886</v>
      </c>
      <c r="D1948" s="76" t="s">
        <v>21</v>
      </c>
      <c r="E1948" s="78">
        <v>1082</v>
      </c>
      <c r="F1948" s="78">
        <v>1199</v>
      </c>
      <c r="G1948" s="78">
        <v>2281</v>
      </c>
    </row>
    <row r="1949" spans="1:7" x14ac:dyDescent="0.2">
      <c r="A1949" s="75">
        <v>1998</v>
      </c>
      <c r="B1949" s="75">
        <v>5</v>
      </c>
      <c r="C1949" s="94">
        <f t="shared" si="30"/>
        <v>35916</v>
      </c>
      <c r="D1949" s="76" t="s">
        <v>21</v>
      </c>
      <c r="E1949" s="78">
        <v>1298</v>
      </c>
      <c r="F1949" s="78">
        <v>1314</v>
      </c>
      <c r="G1949" s="78">
        <v>2612</v>
      </c>
    </row>
    <row r="1950" spans="1:7" x14ac:dyDescent="0.2">
      <c r="A1950" s="75">
        <v>1998</v>
      </c>
      <c r="B1950" s="75">
        <v>6</v>
      </c>
      <c r="C1950" s="94">
        <f t="shared" si="30"/>
        <v>35947</v>
      </c>
      <c r="D1950" s="76" t="s">
        <v>21</v>
      </c>
      <c r="E1950" s="78">
        <v>1473</v>
      </c>
      <c r="F1950" s="78">
        <v>1621</v>
      </c>
      <c r="G1950" s="78">
        <v>3094</v>
      </c>
    </row>
    <row r="1951" spans="1:7" x14ac:dyDescent="0.2">
      <c r="A1951" s="75">
        <v>1998</v>
      </c>
      <c r="B1951" s="75">
        <v>7</v>
      </c>
      <c r="C1951" s="94">
        <f t="shared" si="30"/>
        <v>35977</v>
      </c>
      <c r="D1951" s="76" t="s">
        <v>21</v>
      </c>
      <c r="E1951" s="78">
        <v>1611</v>
      </c>
      <c r="F1951" s="78">
        <v>1631</v>
      </c>
      <c r="G1951" s="78">
        <v>3242</v>
      </c>
    </row>
    <row r="1952" spans="1:7" x14ac:dyDescent="0.2">
      <c r="A1952" s="75">
        <v>1998</v>
      </c>
      <c r="B1952" s="75">
        <v>8</v>
      </c>
      <c r="C1952" s="94">
        <f t="shared" si="30"/>
        <v>36008</v>
      </c>
      <c r="D1952" s="76" t="s">
        <v>21</v>
      </c>
      <c r="E1952" s="78">
        <v>1667</v>
      </c>
      <c r="F1952" s="78">
        <v>1661</v>
      </c>
      <c r="G1952" s="78">
        <v>3328</v>
      </c>
    </row>
    <row r="1953" spans="1:7" x14ac:dyDescent="0.2">
      <c r="A1953" s="75">
        <v>1998</v>
      </c>
      <c r="B1953" s="75">
        <v>9</v>
      </c>
      <c r="C1953" s="94">
        <f t="shared" si="30"/>
        <v>36039</v>
      </c>
      <c r="D1953" s="76" t="s">
        <v>21</v>
      </c>
      <c r="E1953" s="78">
        <v>1355</v>
      </c>
      <c r="F1953" s="78">
        <v>1352</v>
      </c>
      <c r="G1953" s="78">
        <v>2707</v>
      </c>
    </row>
    <row r="1954" spans="1:7" x14ac:dyDescent="0.2">
      <c r="A1954" s="75">
        <v>1998</v>
      </c>
      <c r="B1954" s="75">
        <v>10</v>
      </c>
      <c r="C1954" s="94">
        <f t="shared" si="30"/>
        <v>36069</v>
      </c>
      <c r="D1954" s="76" t="s">
        <v>21</v>
      </c>
      <c r="E1954" s="78">
        <v>1172</v>
      </c>
      <c r="F1954" s="78">
        <v>1210</v>
      </c>
      <c r="G1954" s="78">
        <v>2382</v>
      </c>
    </row>
    <row r="1955" spans="1:7" x14ac:dyDescent="0.2">
      <c r="A1955" s="75">
        <v>1998</v>
      </c>
      <c r="B1955" s="75">
        <v>11</v>
      </c>
      <c r="C1955" s="94">
        <f t="shared" si="30"/>
        <v>36100</v>
      </c>
      <c r="D1955" s="76" t="s">
        <v>21</v>
      </c>
      <c r="E1955" s="78">
        <v>965</v>
      </c>
      <c r="F1955" s="78">
        <v>939</v>
      </c>
      <c r="G1955" s="78">
        <v>1904</v>
      </c>
    </row>
    <row r="1956" spans="1:7" x14ac:dyDescent="0.2">
      <c r="A1956" s="75">
        <v>1998</v>
      </c>
      <c r="B1956" s="75">
        <v>12</v>
      </c>
      <c r="C1956" s="94">
        <f t="shared" si="30"/>
        <v>36130</v>
      </c>
      <c r="D1956" s="76" t="s">
        <v>21</v>
      </c>
      <c r="E1956" s="78">
        <v>967</v>
      </c>
      <c r="F1956" s="78">
        <v>1078</v>
      </c>
      <c r="G1956" s="78">
        <v>2045</v>
      </c>
    </row>
    <row r="1957" spans="1:7" x14ac:dyDescent="0.2">
      <c r="A1957" s="75">
        <v>1999</v>
      </c>
      <c r="B1957" s="75">
        <v>1</v>
      </c>
      <c r="C1957" s="94">
        <f t="shared" si="30"/>
        <v>36161</v>
      </c>
      <c r="D1957" s="76" t="s">
        <v>21</v>
      </c>
      <c r="E1957" s="78">
        <v>905</v>
      </c>
      <c r="F1957" s="78">
        <v>812</v>
      </c>
      <c r="G1957" s="78">
        <v>1717</v>
      </c>
    </row>
    <row r="1958" spans="1:7" x14ac:dyDescent="0.2">
      <c r="A1958" s="75">
        <v>1999</v>
      </c>
      <c r="B1958" s="75">
        <v>2</v>
      </c>
      <c r="C1958" s="94">
        <f t="shared" si="30"/>
        <v>36192</v>
      </c>
      <c r="D1958" s="76" t="s">
        <v>21</v>
      </c>
      <c r="E1958" s="78">
        <v>783</v>
      </c>
      <c r="F1958" s="78">
        <v>820</v>
      </c>
      <c r="G1958" s="78">
        <v>1603</v>
      </c>
    </row>
    <row r="1959" spans="1:7" x14ac:dyDescent="0.2">
      <c r="A1959" s="75">
        <v>1999</v>
      </c>
      <c r="B1959" s="75">
        <v>3</v>
      </c>
      <c r="C1959" s="94">
        <f t="shared" si="30"/>
        <v>36220</v>
      </c>
      <c r="D1959" s="76" t="s">
        <v>21</v>
      </c>
      <c r="E1959" s="78">
        <v>922</v>
      </c>
      <c r="F1959" s="78">
        <v>897</v>
      </c>
      <c r="G1959" s="78">
        <v>1819</v>
      </c>
    </row>
    <row r="1960" spans="1:7" x14ac:dyDescent="0.2">
      <c r="A1960" s="75">
        <v>1999</v>
      </c>
      <c r="B1960" s="75">
        <v>4</v>
      </c>
      <c r="C1960" s="94">
        <f t="shared" si="30"/>
        <v>36251</v>
      </c>
      <c r="D1960" s="76" t="s">
        <v>21</v>
      </c>
      <c r="E1960" s="78">
        <v>797</v>
      </c>
      <c r="F1960" s="78">
        <v>841</v>
      </c>
      <c r="G1960" s="78">
        <v>1638</v>
      </c>
    </row>
    <row r="1961" spans="1:7" x14ac:dyDescent="0.2">
      <c r="A1961" s="75">
        <v>1999</v>
      </c>
      <c r="B1961" s="75">
        <v>5</v>
      </c>
      <c r="C1961" s="94">
        <f t="shared" si="30"/>
        <v>36281</v>
      </c>
      <c r="D1961" s="76" t="s">
        <v>21</v>
      </c>
      <c r="E1961" s="78">
        <v>1037</v>
      </c>
      <c r="F1961" s="78">
        <v>1088</v>
      </c>
      <c r="G1961" s="78">
        <v>2125</v>
      </c>
    </row>
    <row r="1962" spans="1:7" x14ac:dyDescent="0.2">
      <c r="A1962" s="75">
        <v>1999</v>
      </c>
      <c r="B1962" s="75">
        <v>6</v>
      </c>
      <c r="C1962" s="94">
        <f t="shared" si="30"/>
        <v>36312</v>
      </c>
      <c r="D1962" s="76" t="s">
        <v>21</v>
      </c>
      <c r="E1962" s="78">
        <v>1545</v>
      </c>
      <c r="F1962" s="78">
        <v>1662</v>
      </c>
      <c r="G1962" s="78">
        <v>3207</v>
      </c>
    </row>
    <row r="1963" spans="1:7" x14ac:dyDescent="0.2">
      <c r="A1963" s="75">
        <v>1999</v>
      </c>
      <c r="B1963" s="75">
        <v>7</v>
      </c>
      <c r="C1963" s="94">
        <f t="shared" si="30"/>
        <v>36342</v>
      </c>
      <c r="D1963" s="76" t="s">
        <v>21</v>
      </c>
      <c r="E1963" s="78">
        <v>1883</v>
      </c>
      <c r="F1963" s="78">
        <v>2025</v>
      </c>
      <c r="G1963" s="78">
        <v>3908</v>
      </c>
    </row>
    <row r="1964" spans="1:7" x14ac:dyDescent="0.2">
      <c r="A1964" s="75">
        <v>1999</v>
      </c>
      <c r="B1964" s="75">
        <v>8</v>
      </c>
      <c r="C1964" s="94">
        <f t="shared" si="30"/>
        <v>36373</v>
      </c>
      <c r="D1964" s="76" t="s">
        <v>21</v>
      </c>
      <c r="E1964" s="78">
        <v>2093</v>
      </c>
      <c r="F1964" s="78">
        <v>1935</v>
      </c>
      <c r="G1964" s="78">
        <v>4028</v>
      </c>
    </row>
    <row r="1965" spans="1:7" x14ac:dyDescent="0.2">
      <c r="A1965" s="75">
        <v>1999</v>
      </c>
      <c r="B1965" s="75">
        <v>9</v>
      </c>
      <c r="C1965" s="94">
        <f t="shared" si="30"/>
        <v>36404</v>
      </c>
      <c r="D1965" s="76" t="s">
        <v>21</v>
      </c>
      <c r="E1965" s="78">
        <v>1664</v>
      </c>
      <c r="F1965" s="78">
        <v>1471</v>
      </c>
      <c r="G1965" s="78">
        <v>3135</v>
      </c>
    </row>
    <row r="1966" spans="1:7" x14ac:dyDescent="0.2">
      <c r="A1966" s="75">
        <v>1999</v>
      </c>
      <c r="B1966" s="75">
        <v>10</v>
      </c>
      <c r="C1966" s="94">
        <f t="shared" si="30"/>
        <v>36434</v>
      </c>
      <c r="D1966" s="76" t="s">
        <v>21</v>
      </c>
      <c r="E1966" s="78">
        <v>1481</v>
      </c>
      <c r="F1966" s="78">
        <v>1386</v>
      </c>
      <c r="G1966" s="78">
        <v>2867</v>
      </c>
    </row>
    <row r="1967" spans="1:7" x14ac:dyDescent="0.2">
      <c r="A1967" s="75">
        <v>1999</v>
      </c>
      <c r="B1967" s="75">
        <v>11</v>
      </c>
      <c r="C1967" s="94">
        <f t="shared" si="30"/>
        <v>36465</v>
      </c>
      <c r="D1967" s="76" t="s">
        <v>21</v>
      </c>
      <c r="E1967" s="78">
        <v>1189</v>
      </c>
      <c r="F1967" s="78">
        <v>1175</v>
      </c>
      <c r="G1967" s="78">
        <v>2364</v>
      </c>
    </row>
    <row r="1968" spans="1:7" x14ac:dyDescent="0.2">
      <c r="A1968" s="75">
        <v>1999</v>
      </c>
      <c r="B1968" s="75">
        <v>12</v>
      </c>
      <c r="C1968" s="94">
        <f t="shared" si="30"/>
        <v>36495</v>
      </c>
      <c r="D1968" s="76" t="s">
        <v>21</v>
      </c>
      <c r="E1968" s="78">
        <v>1272</v>
      </c>
      <c r="F1968" s="78">
        <v>1335</v>
      </c>
      <c r="G1968" s="78">
        <v>2607</v>
      </c>
    </row>
    <row r="1969" spans="1:7" x14ac:dyDescent="0.2">
      <c r="A1969" s="75">
        <v>2000</v>
      </c>
      <c r="B1969" s="75">
        <v>1</v>
      </c>
      <c r="C1969" s="94">
        <f t="shared" si="30"/>
        <v>36526</v>
      </c>
      <c r="D1969" s="76" t="s">
        <v>21</v>
      </c>
      <c r="E1969" s="78">
        <v>1043</v>
      </c>
      <c r="F1969" s="78">
        <v>911</v>
      </c>
      <c r="G1969" s="78">
        <v>1954</v>
      </c>
    </row>
    <row r="1970" spans="1:7" x14ac:dyDescent="0.2">
      <c r="A1970" s="75">
        <v>2000</v>
      </c>
      <c r="B1970" s="75">
        <v>2</v>
      </c>
      <c r="C1970" s="94">
        <f t="shared" si="30"/>
        <v>36557</v>
      </c>
      <c r="D1970" s="76" t="s">
        <v>21</v>
      </c>
      <c r="E1970" s="78">
        <v>934</v>
      </c>
      <c r="F1970" s="78">
        <v>920</v>
      </c>
      <c r="G1970" s="78">
        <v>1854</v>
      </c>
    </row>
    <row r="1971" spans="1:7" x14ac:dyDescent="0.2">
      <c r="A1971" s="75">
        <v>2000</v>
      </c>
      <c r="B1971" s="75">
        <v>3</v>
      </c>
      <c r="C1971" s="94">
        <f t="shared" si="30"/>
        <v>36586</v>
      </c>
      <c r="D1971" s="76" t="s">
        <v>21</v>
      </c>
      <c r="E1971" s="78">
        <v>1090</v>
      </c>
      <c r="F1971" s="78">
        <v>1051</v>
      </c>
      <c r="G1971" s="78">
        <v>2141</v>
      </c>
    </row>
    <row r="1972" spans="1:7" x14ac:dyDescent="0.2">
      <c r="A1972" s="75">
        <v>2000</v>
      </c>
      <c r="B1972" s="75">
        <v>4</v>
      </c>
      <c r="C1972" s="94">
        <f t="shared" si="30"/>
        <v>36617</v>
      </c>
      <c r="D1972" s="76" t="s">
        <v>21</v>
      </c>
      <c r="E1972" s="78">
        <v>990</v>
      </c>
      <c r="F1972" s="78">
        <v>979</v>
      </c>
      <c r="G1972" s="78">
        <v>1969</v>
      </c>
    </row>
    <row r="1973" spans="1:7" x14ac:dyDescent="0.2">
      <c r="A1973" s="75">
        <v>2000</v>
      </c>
      <c r="B1973" s="75">
        <v>5</v>
      </c>
      <c r="C1973" s="94">
        <f t="shared" si="30"/>
        <v>36647</v>
      </c>
      <c r="D1973" s="76" t="s">
        <v>21</v>
      </c>
      <c r="E1973" s="78">
        <v>1033</v>
      </c>
      <c r="F1973" s="78">
        <v>1137</v>
      </c>
      <c r="G1973" s="78">
        <v>2170</v>
      </c>
    </row>
    <row r="1974" spans="1:7" x14ac:dyDescent="0.2">
      <c r="A1974" s="75">
        <v>2000</v>
      </c>
      <c r="B1974" s="75">
        <v>6</v>
      </c>
      <c r="C1974" s="94">
        <f t="shared" si="30"/>
        <v>36678</v>
      </c>
      <c r="D1974" s="76" t="s">
        <v>21</v>
      </c>
      <c r="E1974" s="78">
        <v>1614</v>
      </c>
      <c r="F1974" s="78">
        <v>1772</v>
      </c>
      <c r="G1974" s="78">
        <v>3386</v>
      </c>
    </row>
    <row r="1975" spans="1:7" x14ac:dyDescent="0.2">
      <c r="A1975" s="75">
        <v>2000</v>
      </c>
      <c r="B1975" s="75">
        <v>7</v>
      </c>
      <c r="C1975" s="94">
        <f t="shared" si="30"/>
        <v>36708</v>
      </c>
      <c r="D1975" s="76" t="s">
        <v>21</v>
      </c>
      <c r="E1975" s="78">
        <v>2041</v>
      </c>
      <c r="F1975" s="78">
        <v>2032</v>
      </c>
      <c r="G1975" s="78">
        <v>4073</v>
      </c>
    </row>
    <row r="1976" spans="1:7" x14ac:dyDescent="0.2">
      <c r="A1976" s="75">
        <v>2000</v>
      </c>
      <c r="B1976" s="75">
        <v>8</v>
      </c>
      <c r="C1976" s="94">
        <f t="shared" si="30"/>
        <v>36739</v>
      </c>
      <c r="D1976" s="76" t="s">
        <v>21</v>
      </c>
      <c r="E1976" s="78">
        <v>2108</v>
      </c>
      <c r="F1976" s="78">
        <v>2001</v>
      </c>
      <c r="G1976" s="78">
        <v>4109</v>
      </c>
    </row>
    <row r="1977" spans="1:7" x14ac:dyDescent="0.2">
      <c r="A1977" s="75">
        <v>2000</v>
      </c>
      <c r="B1977" s="75">
        <v>9</v>
      </c>
      <c r="C1977" s="94">
        <f t="shared" si="30"/>
        <v>36770</v>
      </c>
      <c r="D1977" s="76" t="s">
        <v>21</v>
      </c>
      <c r="E1977" s="78">
        <v>1419</v>
      </c>
      <c r="F1977" s="78">
        <v>1260</v>
      </c>
      <c r="G1977" s="78">
        <v>2679</v>
      </c>
    </row>
    <row r="1978" spans="1:7" x14ac:dyDescent="0.2">
      <c r="A1978" s="75">
        <v>2000</v>
      </c>
      <c r="B1978" s="75">
        <v>10</v>
      </c>
      <c r="C1978" s="94">
        <f t="shared" si="30"/>
        <v>36800</v>
      </c>
      <c r="D1978" s="76" t="s">
        <v>21</v>
      </c>
      <c r="E1978" s="78">
        <v>1630</v>
      </c>
      <c r="F1978" s="78">
        <v>1598</v>
      </c>
      <c r="G1978" s="78">
        <v>3228</v>
      </c>
    </row>
    <row r="1979" spans="1:7" x14ac:dyDescent="0.2">
      <c r="A1979" s="75">
        <v>2000</v>
      </c>
      <c r="B1979" s="75">
        <v>11</v>
      </c>
      <c r="C1979" s="94">
        <f t="shared" si="30"/>
        <v>36831</v>
      </c>
      <c r="D1979" s="76" t="s">
        <v>21</v>
      </c>
      <c r="E1979" s="78">
        <v>1385</v>
      </c>
      <c r="F1979" s="78">
        <v>1313</v>
      </c>
      <c r="G1979" s="78">
        <v>2698</v>
      </c>
    </row>
    <row r="1980" spans="1:7" x14ac:dyDescent="0.2">
      <c r="A1980" s="75">
        <v>2000</v>
      </c>
      <c r="B1980" s="75">
        <v>12</v>
      </c>
      <c r="C1980" s="94">
        <f t="shared" si="30"/>
        <v>36861</v>
      </c>
      <c r="D1980" s="76" t="s">
        <v>21</v>
      </c>
      <c r="E1980" s="78">
        <v>1190</v>
      </c>
      <c r="F1980" s="78">
        <v>1269</v>
      </c>
      <c r="G1980" s="78">
        <v>2459</v>
      </c>
    </row>
    <row r="1981" spans="1:7" x14ac:dyDescent="0.2">
      <c r="A1981" s="75">
        <v>2001</v>
      </c>
      <c r="B1981" s="75">
        <v>1</v>
      </c>
      <c r="C1981" s="94">
        <f t="shared" si="30"/>
        <v>36892</v>
      </c>
      <c r="D1981" s="76" t="s">
        <v>21</v>
      </c>
      <c r="E1981" s="78">
        <v>1056</v>
      </c>
      <c r="F1981" s="78">
        <v>941</v>
      </c>
      <c r="G1981" s="78">
        <v>1997</v>
      </c>
    </row>
    <row r="1982" spans="1:7" x14ac:dyDescent="0.2">
      <c r="A1982" s="75">
        <v>2001</v>
      </c>
      <c r="B1982" s="75">
        <v>2</v>
      </c>
      <c r="C1982" s="94">
        <f t="shared" si="30"/>
        <v>36923</v>
      </c>
      <c r="D1982" s="76" t="s">
        <v>21</v>
      </c>
      <c r="E1982" s="78">
        <v>853</v>
      </c>
      <c r="F1982" s="78">
        <v>852</v>
      </c>
      <c r="G1982" s="78">
        <v>1705</v>
      </c>
    </row>
    <row r="1983" spans="1:7" x14ac:dyDescent="0.2">
      <c r="A1983" s="75">
        <v>2001</v>
      </c>
      <c r="B1983" s="75">
        <v>3</v>
      </c>
      <c r="C1983" s="94">
        <f t="shared" si="30"/>
        <v>36951</v>
      </c>
      <c r="D1983" s="76" t="s">
        <v>21</v>
      </c>
      <c r="E1983" s="78">
        <v>1009</v>
      </c>
      <c r="F1983" s="78">
        <v>1092</v>
      </c>
      <c r="G1983" s="78">
        <v>2101</v>
      </c>
    </row>
    <row r="1984" spans="1:7" x14ac:dyDescent="0.2">
      <c r="A1984" s="75">
        <v>2001</v>
      </c>
      <c r="B1984" s="75">
        <v>4</v>
      </c>
      <c r="C1984" s="94">
        <f t="shared" si="30"/>
        <v>36982</v>
      </c>
      <c r="D1984" s="76" t="s">
        <v>21</v>
      </c>
      <c r="E1984" s="78">
        <v>1113</v>
      </c>
      <c r="F1984" s="78">
        <v>990</v>
      </c>
      <c r="G1984" s="78">
        <v>2103</v>
      </c>
    </row>
    <row r="1985" spans="1:7" x14ac:dyDescent="0.2">
      <c r="A1985" s="75">
        <v>2001</v>
      </c>
      <c r="B1985" s="75">
        <v>5</v>
      </c>
      <c r="C1985" s="94">
        <f t="shared" si="30"/>
        <v>37012</v>
      </c>
      <c r="D1985" s="76" t="s">
        <v>21</v>
      </c>
      <c r="E1985" s="79">
        <v>1101</v>
      </c>
      <c r="F1985" s="79">
        <v>1198</v>
      </c>
      <c r="G1985" s="79">
        <v>2299</v>
      </c>
    </row>
    <row r="1986" spans="1:7" x14ac:dyDescent="0.2">
      <c r="A1986" s="75">
        <v>2001</v>
      </c>
      <c r="B1986" s="75">
        <v>6</v>
      </c>
      <c r="C1986" s="94">
        <f t="shared" si="30"/>
        <v>37043</v>
      </c>
      <c r="D1986" s="76" t="s">
        <v>21</v>
      </c>
      <c r="E1986" s="79">
        <v>1701</v>
      </c>
      <c r="F1986" s="79">
        <v>1597</v>
      </c>
      <c r="G1986" s="79">
        <v>3298</v>
      </c>
    </row>
    <row r="1987" spans="1:7" x14ac:dyDescent="0.2">
      <c r="A1987" s="75">
        <v>2001</v>
      </c>
      <c r="B1987" s="75">
        <v>7</v>
      </c>
      <c r="C1987" s="94">
        <f t="shared" ref="C1987:C2050" si="31">DATE(A1987,B1987,1)</f>
        <v>37073</v>
      </c>
      <c r="D1987" s="76" t="s">
        <v>21</v>
      </c>
      <c r="E1987" s="79">
        <v>1768</v>
      </c>
      <c r="F1987" s="79">
        <v>1818</v>
      </c>
      <c r="G1987" s="79">
        <v>3586</v>
      </c>
    </row>
    <row r="1988" spans="1:7" x14ac:dyDescent="0.2">
      <c r="A1988" s="75">
        <v>2001</v>
      </c>
      <c r="B1988" s="75">
        <v>8</v>
      </c>
      <c r="C1988" s="94">
        <f t="shared" si="31"/>
        <v>37104</v>
      </c>
      <c r="D1988" s="76" t="s">
        <v>21</v>
      </c>
      <c r="E1988" s="79">
        <v>1747</v>
      </c>
      <c r="F1988" s="79">
        <v>1680</v>
      </c>
      <c r="G1988" s="79">
        <v>3427</v>
      </c>
    </row>
    <row r="1989" spans="1:7" x14ac:dyDescent="0.2">
      <c r="A1989" s="75">
        <v>2001</v>
      </c>
      <c r="B1989" s="75">
        <v>9</v>
      </c>
      <c r="C1989" s="94">
        <f t="shared" si="31"/>
        <v>37135</v>
      </c>
      <c r="D1989" s="76" t="s">
        <v>21</v>
      </c>
      <c r="E1989" s="79">
        <v>801</v>
      </c>
      <c r="F1989" s="79">
        <v>736</v>
      </c>
      <c r="G1989" s="79">
        <v>1537</v>
      </c>
    </row>
    <row r="1990" spans="1:7" x14ac:dyDescent="0.2">
      <c r="A1990" s="75">
        <v>2001</v>
      </c>
      <c r="B1990" s="75">
        <v>10</v>
      </c>
      <c r="C1990" s="94">
        <f t="shared" si="31"/>
        <v>37165</v>
      </c>
      <c r="D1990" s="76" t="s">
        <v>21</v>
      </c>
      <c r="E1990" s="79">
        <v>948</v>
      </c>
      <c r="F1990" s="79">
        <v>882</v>
      </c>
      <c r="G1990" s="79">
        <v>1830</v>
      </c>
    </row>
    <row r="1991" spans="1:7" x14ac:dyDescent="0.2">
      <c r="A1991" s="75">
        <v>2001</v>
      </c>
      <c r="B1991" s="75">
        <v>11</v>
      </c>
      <c r="C1991" s="94">
        <f t="shared" si="31"/>
        <v>37196</v>
      </c>
      <c r="D1991" s="76" t="s">
        <v>21</v>
      </c>
      <c r="E1991" s="79">
        <v>706</v>
      </c>
      <c r="F1991" s="79">
        <v>621</v>
      </c>
      <c r="G1991" s="79">
        <v>1327</v>
      </c>
    </row>
    <row r="1992" spans="1:7" x14ac:dyDescent="0.2">
      <c r="A1992" s="75">
        <v>2001</v>
      </c>
      <c r="B1992" s="75">
        <v>12</v>
      </c>
      <c r="C1992" s="94">
        <f t="shared" si="31"/>
        <v>37226</v>
      </c>
      <c r="D1992" s="76" t="s">
        <v>21</v>
      </c>
      <c r="E1992" s="79">
        <v>662</v>
      </c>
      <c r="F1992" s="79">
        <v>717</v>
      </c>
      <c r="G1992" s="79">
        <v>1379</v>
      </c>
    </row>
    <row r="1993" spans="1:7" x14ac:dyDescent="0.2">
      <c r="A1993" s="75">
        <v>2002</v>
      </c>
      <c r="B1993" s="75">
        <v>1</v>
      </c>
      <c r="C1993" s="94">
        <f t="shared" si="31"/>
        <v>37257</v>
      </c>
      <c r="D1993" s="76" t="s">
        <v>21</v>
      </c>
      <c r="E1993" s="79">
        <v>693</v>
      </c>
      <c r="F1993" s="79">
        <v>603</v>
      </c>
      <c r="G1993" s="79">
        <v>1296</v>
      </c>
    </row>
    <row r="1994" spans="1:7" x14ac:dyDescent="0.2">
      <c r="A1994" s="75">
        <v>2002</v>
      </c>
      <c r="B1994" s="75">
        <v>2</v>
      </c>
      <c r="C1994" s="94">
        <f t="shared" si="31"/>
        <v>37288</v>
      </c>
      <c r="D1994" s="76" t="s">
        <v>21</v>
      </c>
      <c r="E1994" s="79">
        <v>653</v>
      </c>
      <c r="F1994" s="79">
        <v>482</v>
      </c>
      <c r="G1994" s="79">
        <v>1135</v>
      </c>
    </row>
    <row r="1995" spans="1:7" x14ac:dyDescent="0.2">
      <c r="A1995" s="75">
        <v>2002</v>
      </c>
      <c r="B1995" s="75">
        <v>3</v>
      </c>
      <c r="C1995" s="94">
        <f t="shared" si="31"/>
        <v>37316</v>
      </c>
      <c r="D1995" s="76" t="s">
        <v>21</v>
      </c>
      <c r="E1995" s="79">
        <v>832</v>
      </c>
      <c r="F1995" s="79">
        <v>795</v>
      </c>
      <c r="G1995" s="79">
        <v>1627</v>
      </c>
    </row>
    <row r="1996" spans="1:7" x14ac:dyDescent="0.2">
      <c r="A1996" s="75">
        <v>2002</v>
      </c>
      <c r="B1996" s="75">
        <v>4</v>
      </c>
      <c r="C1996" s="94">
        <f t="shared" si="31"/>
        <v>37347</v>
      </c>
      <c r="D1996" s="76" t="s">
        <v>21</v>
      </c>
      <c r="E1996" s="79">
        <v>803</v>
      </c>
      <c r="F1996" s="79">
        <v>883</v>
      </c>
      <c r="G1996" s="79">
        <v>1686</v>
      </c>
    </row>
    <row r="1997" spans="1:7" x14ac:dyDescent="0.2">
      <c r="A1997" s="75">
        <v>2002</v>
      </c>
      <c r="B1997" s="75">
        <v>5</v>
      </c>
      <c r="C1997" s="94">
        <f t="shared" si="31"/>
        <v>37377</v>
      </c>
      <c r="D1997" s="76" t="s">
        <v>21</v>
      </c>
      <c r="E1997" s="79">
        <v>875</v>
      </c>
      <c r="F1997" s="79">
        <v>941</v>
      </c>
      <c r="G1997" s="79">
        <v>1816</v>
      </c>
    </row>
    <row r="1998" spans="1:7" x14ac:dyDescent="0.2">
      <c r="A1998" s="75">
        <v>2002</v>
      </c>
      <c r="B1998" s="75">
        <v>6</v>
      </c>
      <c r="C1998" s="94">
        <f t="shared" si="31"/>
        <v>37408</v>
      </c>
      <c r="D1998" s="76" t="s">
        <v>21</v>
      </c>
      <c r="E1998" s="79">
        <v>1160</v>
      </c>
      <c r="F1998" s="79">
        <v>1301</v>
      </c>
      <c r="G1998" s="79">
        <v>2461</v>
      </c>
    </row>
    <row r="1999" spans="1:7" x14ac:dyDescent="0.2">
      <c r="A1999" s="75">
        <v>2002</v>
      </c>
      <c r="B1999" s="75">
        <v>7</v>
      </c>
      <c r="C1999" s="94">
        <f t="shared" si="31"/>
        <v>37438</v>
      </c>
      <c r="D1999" s="76" t="s">
        <v>21</v>
      </c>
      <c r="E1999" s="79">
        <v>1421</v>
      </c>
      <c r="F1999" s="79">
        <v>1529</v>
      </c>
      <c r="G1999" s="79">
        <v>2950</v>
      </c>
    </row>
    <row r="2000" spans="1:7" x14ac:dyDescent="0.2">
      <c r="A2000" s="75">
        <v>2002</v>
      </c>
      <c r="B2000" s="75">
        <v>8</v>
      </c>
      <c r="C2000" s="94">
        <f t="shared" si="31"/>
        <v>37469</v>
      </c>
      <c r="D2000" s="76" t="s">
        <v>21</v>
      </c>
      <c r="E2000" s="79">
        <v>1441</v>
      </c>
      <c r="F2000" s="79">
        <v>1386</v>
      </c>
      <c r="G2000" s="79">
        <v>2827</v>
      </c>
    </row>
    <row r="2001" spans="1:7" x14ac:dyDescent="0.2">
      <c r="A2001" s="75">
        <v>2002</v>
      </c>
      <c r="B2001" s="75">
        <v>9</v>
      </c>
      <c r="C2001" s="94">
        <f t="shared" si="31"/>
        <v>37500</v>
      </c>
      <c r="D2001" s="76" t="s">
        <v>21</v>
      </c>
      <c r="E2001" s="79">
        <v>1061</v>
      </c>
      <c r="F2001" s="79">
        <v>1082</v>
      </c>
      <c r="G2001" s="79">
        <v>2143</v>
      </c>
    </row>
    <row r="2002" spans="1:7" x14ac:dyDescent="0.2">
      <c r="A2002" s="75">
        <v>2002</v>
      </c>
      <c r="B2002" s="75">
        <v>10</v>
      </c>
      <c r="C2002" s="94">
        <f t="shared" si="31"/>
        <v>37530</v>
      </c>
      <c r="D2002" s="76" t="s">
        <v>21</v>
      </c>
      <c r="E2002" s="79">
        <v>1043</v>
      </c>
      <c r="F2002" s="79">
        <v>966</v>
      </c>
      <c r="G2002" s="79">
        <v>2009</v>
      </c>
    </row>
    <row r="2003" spans="1:7" x14ac:dyDescent="0.2">
      <c r="A2003" s="75">
        <v>2002</v>
      </c>
      <c r="B2003" s="75">
        <v>11</v>
      </c>
      <c r="C2003" s="94">
        <f t="shared" si="31"/>
        <v>37561</v>
      </c>
      <c r="D2003" s="76" t="s">
        <v>21</v>
      </c>
      <c r="E2003" s="79">
        <v>755</v>
      </c>
      <c r="F2003" s="79">
        <v>775</v>
      </c>
      <c r="G2003" s="79">
        <v>1530</v>
      </c>
    </row>
    <row r="2004" spans="1:7" x14ac:dyDescent="0.2">
      <c r="A2004" s="75">
        <v>2002</v>
      </c>
      <c r="B2004" s="75">
        <v>12</v>
      </c>
      <c r="C2004" s="94">
        <f t="shared" si="31"/>
        <v>37591</v>
      </c>
      <c r="D2004" s="76" t="s">
        <v>21</v>
      </c>
      <c r="E2004" s="79">
        <v>802</v>
      </c>
      <c r="F2004" s="79">
        <v>822</v>
      </c>
      <c r="G2004" s="79">
        <v>1624</v>
      </c>
    </row>
    <row r="2005" spans="1:7" x14ac:dyDescent="0.2">
      <c r="A2005" s="75">
        <v>2003</v>
      </c>
      <c r="B2005" s="75">
        <v>1</v>
      </c>
      <c r="C2005" s="94">
        <f t="shared" si="31"/>
        <v>37622</v>
      </c>
      <c r="D2005" s="76" t="s">
        <v>21</v>
      </c>
      <c r="E2005" s="79">
        <v>780</v>
      </c>
      <c r="F2005" s="79">
        <v>640</v>
      </c>
      <c r="G2005" s="79">
        <v>1420</v>
      </c>
    </row>
    <row r="2006" spans="1:7" x14ac:dyDescent="0.2">
      <c r="A2006" s="75">
        <v>2003</v>
      </c>
      <c r="B2006" s="75">
        <v>2</v>
      </c>
      <c r="C2006" s="94">
        <f t="shared" si="31"/>
        <v>37653</v>
      </c>
      <c r="D2006" s="76" t="s">
        <v>21</v>
      </c>
      <c r="E2006" s="79">
        <v>601</v>
      </c>
      <c r="F2006" s="79">
        <v>619</v>
      </c>
      <c r="G2006" s="79">
        <v>1220</v>
      </c>
    </row>
    <row r="2007" spans="1:7" x14ac:dyDescent="0.2">
      <c r="A2007" s="75">
        <v>2003</v>
      </c>
      <c r="B2007" s="75">
        <v>3</v>
      </c>
      <c r="C2007" s="94">
        <f t="shared" si="31"/>
        <v>37681</v>
      </c>
      <c r="D2007" s="76" t="s">
        <v>21</v>
      </c>
      <c r="E2007" s="79">
        <v>678</v>
      </c>
      <c r="F2007" s="79">
        <v>657</v>
      </c>
      <c r="G2007" s="79">
        <v>1335</v>
      </c>
    </row>
    <row r="2008" spans="1:7" x14ac:dyDescent="0.2">
      <c r="A2008" s="75">
        <v>2003</v>
      </c>
      <c r="B2008" s="75">
        <v>4</v>
      </c>
      <c r="C2008" s="94">
        <f t="shared" si="31"/>
        <v>37712</v>
      </c>
      <c r="D2008" s="76" t="s">
        <v>21</v>
      </c>
      <c r="E2008" s="79">
        <v>698</v>
      </c>
      <c r="F2008" s="79">
        <v>752</v>
      </c>
      <c r="G2008" s="79">
        <v>1450</v>
      </c>
    </row>
    <row r="2009" spans="1:7" x14ac:dyDescent="0.2">
      <c r="A2009" s="75">
        <v>2003</v>
      </c>
      <c r="B2009" s="75">
        <v>5</v>
      </c>
      <c r="C2009" s="94">
        <f t="shared" si="31"/>
        <v>37742</v>
      </c>
      <c r="D2009" s="76" t="s">
        <v>21</v>
      </c>
      <c r="E2009" s="79">
        <v>871</v>
      </c>
      <c r="F2009" s="79">
        <v>936</v>
      </c>
      <c r="G2009" s="79">
        <v>1807</v>
      </c>
    </row>
    <row r="2010" spans="1:7" x14ac:dyDescent="0.2">
      <c r="A2010" s="75">
        <v>2003</v>
      </c>
      <c r="B2010" s="75">
        <v>6</v>
      </c>
      <c r="C2010" s="94">
        <f t="shared" si="31"/>
        <v>37773</v>
      </c>
      <c r="D2010" s="76" t="s">
        <v>21</v>
      </c>
      <c r="E2010" s="79">
        <v>1075</v>
      </c>
      <c r="F2010" s="79">
        <v>1187</v>
      </c>
      <c r="G2010" s="79">
        <v>2262</v>
      </c>
    </row>
    <row r="2011" spans="1:7" x14ac:dyDescent="0.2">
      <c r="A2011" s="75">
        <v>2003</v>
      </c>
      <c r="B2011" s="75">
        <v>7</v>
      </c>
      <c r="C2011" s="94">
        <f t="shared" si="31"/>
        <v>37803</v>
      </c>
      <c r="D2011" s="76" t="s">
        <v>21</v>
      </c>
      <c r="E2011" s="79">
        <v>1306</v>
      </c>
      <c r="F2011" s="79">
        <v>1361</v>
      </c>
      <c r="G2011" s="79">
        <v>2667</v>
      </c>
    </row>
    <row r="2012" spans="1:7" x14ac:dyDescent="0.2">
      <c r="A2012" s="75">
        <v>2003</v>
      </c>
      <c r="B2012" s="75">
        <v>8</v>
      </c>
      <c r="C2012" s="94">
        <f t="shared" si="31"/>
        <v>37834</v>
      </c>
      <c r="D2012" s="76" t="s">
        <v>21</v>
      </c>
      <c r="E2012" s="79">
        <v>1411</v>
      </c>
      <c r="F2012" s="79">
        <v>1337</v>
      </c>
      <c r="G2012" s="79">
        <v>2748</v>
      </c>
    </row>
    <row r="2013" spans="1:7" x14ac:dyDescent="0.2">
      <c r="A2013" s="75">
        <v>2003</v>
      </c>
      <c r="B2013" s="75">
        <v>9</v>
      </c>
      <c r="C2013" s="94">
        <f t="shared" si="31"/>
        <v>37865</v>
      </c>
      <c r="D2013" s="76" t="s">
        <v>21</v>
      </c>
      <c r="E2013" s="79">
        <v>1010</v>
      </c>
      <c r="F2013" s="79">
        <v>952</v>
      </c>
      <c r="G2013" s="79">
        <v>1962</v>
      </c>
    </row>
    <row r="2014" spans="1:7" x14ac:dyDescent="0.2">
      <c r="A2014" s="75">
        <v>2003</v>
      </c>
      <c r="B2014" s="75">
        <v>10</v>
      </c>
      <c r="C2014" s="94">
        <f t="shared" si="31"/>
        <v>37895</v>
      </c>
      <c r="D2014" s="76" t="s">
        <v>21</v>
      </c>
      <c r="E2014" s="79">
        <v>1005</v>
      </c>
      <c r="F2014" s="79">
        <v>974</v>
      </c>
      <c r="G2014" s="79">
        <v>1979</v>
      </c>
    </row>
    <row r="2015" spans="1:7" x14ac:dyDescent="0.2">
      <c r="A2015" s="75">
        <v>2003</v>
      </c>
      <c r="B2015" s="75">
        <v>11</v>
      </c>
      <c r="C2015" s="94">
        <f t="shared" si="31"/>
        <v>37926</v>
      </c>
      <c r="D2015" s="76" t="s">
        <v>21</v>
      </c>
      <c r="E2015" s="79">
        <v>996</v>
      </c>
      <c r="F2015" s="79">
        <v>893</v>
      </c>
      <c r="G2015" s="79">
        <v>1889</v>
      </c>
    </row>
    <row r="2016" spans="1:7" x14ac:dyDescent="0.2">
      <c r="A2016" s="75">
        <v>2003</v>
      </c>
      <c r="B2016" s="75">
        <v>12</v>
      </c>
      <c r="C2016" s="94">
        <f t="shared" si="31"/>
        <v>37956</v>
      </c>
      <c r="D2016" s="76" t="s">
        <v>21</v>
      </c>
      <c r="E2016" s="79">
        <v>1019</v>
      </c>
      <c r="F2016" s="79">
        <v>1006</v>
      </c>
      <c r="G2016" s="79">
        <v>2025</v>
      </c>
    </row>
    <row r="2017" spans="1:7" x14ac:dyDescent="0.2">
      <c r="A2017" s="75">
        <v>2004</v>
      </c>
      <c r="B2017" s="75">
        <v>1</v>
      </c>
      <c r="C2017" s="94">
        <f t="shared" si="31"/>
        <v>37987</v>
      </c>
      <c r="D2017" s="76" t="s">
        <v>21</v>
      </c>
      <c r="E2017" s="79">
        <v>903</v>
      </c>
      <c r="F2017" s="79">
        <v>794</v>
      </c>
      <c r="G2017" s="79">
        <v>1697</v>
      </c>
    </row>
    <row r="2018" spans="1:7" x14ac:dyDescent="0.2">
      <c r="A2018" s="75">
        <v>2004</v>
      </c>
      <c r="B2018" s="75">
        <v>2</v>
      </c>
      <c r="C2018" s="94">
        <f t="shared" si="31"/>
        <v>38018</v>
      </c>
      <c r="D2018" s="76" t="s">
        <v>21</v>
      </c>
      <c r="E2018" s="79">
        <v>824</v>
      </c>
      <c r="F2018" s="79">
        <v>838</v>
      </c>
      <c r="G2018" s="79">
        <v>1662</v>
      </c>
    </row>
    <row r="2019" spans="1:7" x14ac:dyDescent="0.2">
      <c r="A2019" s="75">
        <v>2004</v>
      </c>
      <c r="B2019" s="75">
        <v>3</v>
      </c>
      <c r="C2019" s="94">
        <f t="shared" si="31"/>
        <v>38047</v>
      </c>
      <c r="D2019" s="76" t="s">
        <v>21</v>
      </c>
      <c r="E2019" s="79">
        <v>939</v>
      </c>
      <c r="F2019" s="79">
        <v>905</v>
      </c>
      <c r="G2019" s="79">
        <v>1844</v>
      </c>
    </row>
    <row r="2020" spans="1:7" x14ac:dyDescent="0.2">
      <c r="A2020" s="75">
        <v>2004</v>
      </c>
      <c r="B2020" s="75">
        <v>4</v>
      </c>
      <c r="C2020" s="94">
        <f t="shared" si="31"/>
        <v>38078</v>
      </c>
      <c r="D2020" s="76" t="s">
        <v>21</v>
      </c>
      <c r="E2020" s="79">
        <v>891</v>
      </c>
      <c r="F2020" s="79">
        <v>921</v>
      </c>
      <c r="G2020" s="79">
        <v>1812</v>
      </c>
    </row>
    <row r="2021" spans="1:7" x14ac:dyDescent="0.2">
      <c r="A2021" s="75">
        <v>2004</v>
      </c>
      <c r="B2021" s="75">
        <v>5</v>
      </c>
      <c r="C2021" s="94">
        <f t="shared" si="31"/>
        <v>38108</v>
      </c>
      <c r="D2021" s="76" t="s">
        <v>21</v>
      </c>
      <c r="E2021" s="79">
        <v>973</v>
      </c>
      <c r="F2021" s="79">
        <v>1008</v>
      </c>
      <c r="G2021" s="79">
        <v>1981</v>
      </c>
    </row>
    <row r="2022" spans="1:7" x14ac:dyDescent="0.2">
      <c r="A2022" s="75">
        <v>2004</v>
      </c>
      <c r="B2022" s="75">
        <v>6</v>
      </c>
      <c r="C2022" s="94">
        <f t="shared" si="31"/>
        <v>38139</v>
      </c>
      <c r="D2022" s="76" t="s">
        <v>21</v>
      </c>
      <c r="E2022" s="79">
        <v>1121</v>
      </c>
      <c r="F2022" s="79">
        <v>1214</v>
      </c>
      <c r="G2022" s="79">
        <v>2335</v>
      </c>
    </row>
    <row r="2023" spans="1:7" x14ac:dyDescent="0.2">
      <c r="A2023" s="75">
        <v>2004</v>
      </c>
      <c r="B2023" s="75">
        <v>7</v>
      </c>
      <c r="C2023" s="94">
        <f t="shared" si="31"/>
        <v>38169</v>
      </c>
      <c r="D2023" s="76" t="s">
        <v>21</v>
      </c>
      <c r="E2023" s="79">
        <v>1372</v>
      </c>
      <c r="F2023" s="79">
        <v>1381</v>
      </c>
      <c r="G2023" s="79">
        <v>2753</v>
      </c>
    </row>
    <row r="2024" spans="1:7" x14ac:dyDescent="0.2">
      <c r="A2024" s="75">
        <v>2004</v>
      </c>
      <c r="B2024" s="75">
        <v>8</v>
      </c>
      <c r="C2024" s="94">
        <f t="shared" si="31"/>
        <v>38200</v>
      </c>
      <c r="D2024" s="76" t="s">
        <v>21</v>
      </c>
      <c r="E2024" s="79">
        <v>1421</v>
      </c>
      <c r="F2024" s="79">
        <v>1271</v>
      </c>
      <c r="G2024" s="79">
        <v>2692</v>
      </c>
    </row>
    <row r="2025" spans="1:7" x14ac:dyDescent="0.2">
      <c r="A2025" s="75">
        <v>2004</v>
      </c>
      <c r="B2025" s="75">
        <v>9</v>
      </c>
      <c r="C2025" s="94">
        <f t="shared" si="31"/>
        <v>38231</v>
      </c>
      <c r="D2025" s="76" t="s">
        <v>21</v>
      </c>
      <c r="E2025" s="79">
        <v>1059</v>
      </c>
      <c r="F2025" s="79">
        <v>1080</v>
      </c>
      <c r="G2025" s="79">
        <v>2139</v>
      </c>
    </row>
    <row r="2026" spans="1:7" x14ac:dyDescent="0.2">
      <c r="A2026" s="75">
        <v>2004</v>
      </c>
      <c r="B2026" s="75">
        <v>10</v>
      </c>
      <c r="C2026" s="94">
        <f t="shared" si="31"/>
        <v>38261</v>
      </c>
      <c r="D2026" s="76" t="s">
        <v>21</v>
      </c>
      <c r="E2026" s="79">
        <v>1198</v>
      </c>
      <c r="F2026" s="79">
        <v>1068</v>
      </c>
      <c r="G2026" s="79">
        <v>2266</v>
      </c>
    </row>
    <row r="2027" spans="1:7" x14ac:dyDescent="0.2">
      <c r="A2027" s="75">
        <v>2004</v>
      </c>
      <c r="B2027" s="75">
        <v>11</v>
      </c>
      <c r="C2027" s="94">
        <f t="shared" si="31"/>
        <v>38292</v>
      </c>
      <c r="D2027" s="76" t="s">
        <v>21</v>
      </c>
      <c r="E2027" s="79">
        <v>1027</v>
      </c>
      <c r="F2027" s="79">
        <v>979</v>
      </c>
      <c r="G2027" s="79">
        <v>2006</v>
      </c>
    </row>
    <row r="2028" spans="1:7" x14ac:dyDescent="0.2">
      <c r="A2028" s="75">
        <v>2004</v>
      </c>
      <c r="B2028" s="75">
        <v>12</v>
      </c>
      <c r="C2028" s="94">
        <f t="shared" si="31"/>
        <v>38322</v>
      </c>
      <c r="D2028" s="76" t="s">
        <v>21</v>
      </c>
      <c r="E2028" s="79">
        <v>1102</v>
      </c>
      <c r="F2028" s="79">
        <v>1158</v>
      </c>
      <c r="G2028" s="79">
        <v>2260</v>
      </c>
    </row>
    <row r="2029" spans="1:7" x14ac:dyDescent="0.2">
      <c r="A2029" s="75">
        <v>2005</v>
      </c>
      <c r="B2029" s="75">
        <v>1</v>
      </c>
      <c r="C2029" s="94">
        <f t="shared" si="31"/>
        <v>38353</v>
      </c>
      <c r="D2029" s="76" t="s">
        <v>21</v>
      </c>
      <c r="E2029" s="79">
        <v>928</v>
      </c>
      <c r="F2029" s="79">
        <v>843</v>
      </c>
      <c r="G2029" s="79">
        <v>1771</v>
      </c>
    </row>
    <row r="2030" spans="1:7" x14ac:dyDescent="0.2">
      <c r="A2030" s="75">
        <v>2005</v>
      </c>
      <c r="B2030" s="75">
        <v>2</v>
      </c>
      <c r="C2030" s="94">
        <f t="shared" si="31"/>
        <v>38384</v>
      </c>
      <c r="D2030" s="76" t="s">
        <v>21</v>
      </c>
      <c r="E2030" s="79">
        <v>765</v>
      </c>
      <c r="F2030" s="79">
        <v>800</v>
      </c>
      <c r="G2030" s="79">
        <v>1565</v>
      </c>
    </row>
    <row r="2031" spans="1:7" x14ac:dyDescent="0.2">
      <c r="A2031" s="75">
        <v>2005</v>
      </c>
      <c r="B2031" s="75">
        <v>3</v>
      </c>
      <c r="C2031" s="94">
        <f t="shared" si="31"/>
        <v>38412</v>
      </c>
      <c r="D2031" s="76" t="s">
        <v>21</v>
      </c>
      <c r="E2031" s="79">
        <v>861</v>
      </c>
      <c r="F2031" s="79">
        <v>914</v>
      </c>
      <c r="G2031" s="79">
        <v>1775</v>
      </c>
    </row>
    <row r="2032" spans="1:7" x14ac:dyDescent="0.2">
      <c r="A2032" s="75">
        <v>2005</v>
      </c>
      <c r="B2032" s="75">
        <v>4</v>
      </c>
      <c r="C2032" s="94">
        <f t="shared" si="31"/>
        <v>38443</v>
      </c>
      <c r="D2032" s="76" t="s">
        <v>21</v>
      </c>
      <c r="E2032" s="79">
        <v>904</v>
      </c>
      <c r="F2032" s="79">
        <v>801</v>
      </c>
      <c r="G2032" s="79">
        <v>1705</v>
      </c>
    </row>
    <row r="2033" spans="1:7" x14ac:dyDescent="0.2">
      <c r="A2033" s="75">
        <v>2005</v>
      </c>
      <c r="B2033" s="75">
        <v>5</v>
      </c>
      <c r="C2033" s="94">
        <f t="shared" si="31"/>
        <v>38473</v>
      </c>
      <c r="D2033" s="76" t="s">
        <v>21</v>
      </c>
      <c r="E2033" s="79">
        <v>1181</v>
      </c>
      <c r="F2033" s="79">
        <v>1122</v>
      </c>
      <c r="G2033" s="79">
        <v>2303</v>
      </c>
    </row>
    <row r="2034" spans="1:7" x14ac:dyDescent="0.2">
      <c r="A2034" s="75">
        <v>2005</v>
      </c>
      <c r="B2034" s="75">
        <v>6</v>
      </c>
      <c r="C2034" s="94">
        <f t="shared" si="31"/>
        <v>38504</v>
      </c>
      <c r="D2034" s="76" t="s">
        <v>21</v>
      </c>
      <c r="E2034" s="79">
        <v>1256</v>
      </c>
      <c r="F2034" s="79">
        <v>1328</v>
      </c>
      <c r="G2034" s="79">
        <v>2584</v>
      </c>
    </row>
    <row r="2035" spans="1:7" x14ac:dyDescent="0.2">
      <c r="A2035" s="75">
        <v>2005</v>
      </c>
      <c r="B2035" s="75">
        <v>7</v>
      </c>
      <c r="C2035" s="94">
        <f t="shared" si="31"/>
        <v>38534</v>
      </c>
      <c r="D2035" s="76" t="s">
        <v>21</v>
      </c>
      <c r="E2035" s="79">
        <v>1671</v>
      </c>
      <c r="F2035" s="79">
        <v>1591</v>
      </c>
      <c r="G2035" s="79">
        <v>3262</v>
      </c>
    </row>
    <row r="2036" spans="1:7" x14ac:dyDescent="0.2">
      <c r="A2036" s="75">
        <v>2005</v>
      </c>
      <c r="B2036" s="75">
        <v>8</v>
      </c>
      <c r="C2036" s="94">
        <f t="shared" si="31"/>
        <v>38565</v>
      </c>
      <c r="D2036" s="76" t="s">
        <v>21</v>
      </c>
      <c r="E2036" s="79">
        <v>1601</v>
      </c>
      <c r="F2036" s="79">
        <v>1471</v>
      </c>
      <c r="G2036" s="79">
        <v>3072</v>
      </c>
    </row>
    <row r="2037" spans="1:7" x14ac:dyDescent="0.2">
      <c r="A2037" s="75">
        <v>2005</v>
      </c>
      <c r="B2037" s="75">
        <v>9</v>
      </c>
      <c r="C2037" s="94">
        <f t="shared" si="31"/>
        <v>38596</v>
      </c>
      <c r="D2037" s="76" t="s">
        <v>21</v>
      </c>
      <c r="E2037" s="79">
        <v>1312</v>
      </c>
      <c r="F2037" s="79">
        <v>1258</v>
      </c>
      <c r="G2037" s="79">
        <v>2570</v>
      </c>
    </row>
    <row r="2038" spans="1:7" x14ac:dyDescent="0.2">
      <c r="A2038" s="75">
        <v>2005</v>
      </c>
      <c r="B2038" s="75">
        <v>10</v>
      </c>
      <c r="C2038" s="94">
        <f t="shared" si="31"/>
        <v>38626</v>
      </c>
      <c r="D2038" s="76" t="s">
        <v>21</v>
      </c>
      <c r="E2038" s="79">
        <v>1187</v>
      </c>
      <c r="F2038" s="79">
        <v>1046</v>
      </c>
      <c r="G2038" s="79">
        <v>2233</v>
      </c>
    </row>
    <row r="2039" spans="1:7" x14ac:dyDescent="0.2">
      <c r="A2039" s="75">
        <v>2005</v>
      </c>
      <c r="B2039" s="75">
        <v>11</v>
      </c>
      <c r="C2039" s="94">
        <f t="shared" si="31"/>
        <v>38657</v>
      </c>
      <c r="D2039" s="76" t="s">
        <v>21</v>
      </c>
      <c r="E2039" s="79">
        <v>1013</v>
      </c>
      <c r="F2039" s="79">
        <v>922</v>
      </c>
      <c r="G2039" s="79">
        <v>1935</v>
      </c>
    </row>
    <row r="2040" spans="1:7" x14ac:dyDescent="0.2">
      <c r="A2040" s="75">
        <v>2005</v>
      </c>
      <c r="B2040" s="75">
        <v>12</v>
      </c>
      <c r="C2040" s="94">
        <f t="shared" si="31"/>
        <v>38687</v>
      </c>
      <c r="D2040" s="76" t="s">
        <v>21</v>
      </c>
      <c r="E2040" s="79">
        <v>1018</v>
      </c>
      <c r="F2040" s="79">
        <v>1069</v>
      </c>
      <c r="G2040" s="79">
        <v>2087</v>
      </c>
    </row>
    <row r="2041" spans="1:7" x14ac:dyDescent="0.2">
      <c r="A2041" s="75">
        <v>2006</v>
      </c>
      <c r="B2041" s="75">
        <v>1</v>
      </c>
      <c r="C2041" s="94">
        <f t="shared" si="31"/>
        <v>38718</v>
      </c>
      <c r="D2041" s="76" t="s">
        <v>21</v>
      </c>
      <c r="E2041" s="79">
        <v>952</v>
      </c>
      <c r="F2041" s="79">
        <v>851</v>
      </c>
      <c r="G2041" s="79">
        <v>1803</v>
      </c>
    </row>
    <row r="2042" spans="1:7" x14ac:dyDescent="0.2">
      <c r="A2042" s="75">
        <v>2006</v>
      </c>
      <c r="B2042" s="75">
        <v>2</v>
      </c>
      <c r="C2042" s="94">
        <f t="shared" si="31"/>
        <v>38749</v>
      </c>
      <c r="D2042" s="76" t="s">
        <v>21</v>
      </c>
      <c r="E2042" s="79">
        <v>963</v>
      </c>
      <c r="F2042" s="79">
        <v>936</v>
      </c>
      <c r="G2042" s="79">
        <v>1899</v>
      </c>
    </row>
    <row r="2043" spans="1:7" x14ac:dyDescent="0.2">
      <c r="A2043" s="75">
        <v>2006</v>
      </c>
      <c r="B2043" s="75">
        <v>3</v>
      </c>
      <c r="C2043" s="94">
        <f t="shared" si="31"/>
        <v>38777</v>
      </c>
      <c r="D2043" s="76" t="s">
        <v>21</v>
      </c>
      <c r="E2043" s="79">
        <v>1007</v>
      </c>
      <c r="F2043" s="79">
        <v>1015</v>
      </c>
      <c r="G2043" s="79">
        <v>2022</v>
      </c>
    </row>
    <row r="2044" spans="1:7" x14ac:dyDescent="0.2">
      <c r="A2044" s="75">
        <v>2006</v>
      </c>
      <c r="B2044" s="75">
        <v>4</v>
      </c>
      <c r="C2044" s="94">
        <f t="shared" si="31"/>
        <v>38808</v>
      </c>
      <c r="D2044" s="76" t="s">
        <v>21</v>
      </c>
      <c r="E2044" s="79">
        <v>847</v>
      </c>
      <c r="F2044" s="79">
        <v>845</v>
      </c>
      <c r="G2044" s="79">
        <v>1692</v>
      </c>
    </row>
    <row r="2045" spans="1:7" x14ac:dyDescent="0.2">
      <c r="A2045" s="75">
        <v>2006</v>
      </c>
      <c r="B2045" s="75">
        <v>5</v>
      </c>
      <c r="C2045" s="94">
        <f t="shared" si="31"/>
        <v>38838</v>
      </c>
      <c r="D2045" s="76" t="s">
        <v>21</v>
      </c>
      <c r="E2045" s="79">
        <v>1113</v>
      </c>
      <c r="F2045" s="79">
        <v>1154</v>
      </c>
      <c r="G2045" s="79">
        <v>2267</v>
      </c>
    </row>
    <row r="2046" spans="1:7" x14ac:dyDescent="0.2">
      <c r="A2046" s="75">
        <v>2006</v>
      </c>
      <c r="B2046" s="75">
        <v>6</v>
      </c>
      <c r="C2046" s="94">
        <f t="shared" si="31"/>
        <v>38869</v>
      </c>
      <c r="D2046" s="76" t="s">
        <v>21</v>
      </c>
      <c r="E2046" s="79">
        <v>1322</v>
      </c>
      <c r="F2046" s="79">
        <v>1366</v>
      </c>
      <c r="G2046" s="79">
        <v>2688</v>
      </c>
    </row>
    <row r="2047" spans="1:7" x14ac:dyDescent="0.2">
      <c r="A2047" s="75">
        <v>2006</v>
      </c>
      <c r="B2047" s="75">
        <v>7</v>
      </c>
      <c r="C2047" s="94">
        <f t="shared" si="31"/>
        <v>38899</v>
      </c>
      <c r="D2047" s="76" t="s">
        <v>21</v>
      </c>
      <c r="E2047" s="79">
        <v>1598</v>
      </c>
      <c r="F2047" s="79">
        <v>1504</v>
      </c>
      <c r="G2047" s="79">
        <v>3102</v>
      </c>
    </row>
    <row r="2048" spans="1:7" x14ac:dyDescent="0.2">
      <c r="A2048" s="75">
        <v>2006</v>
      </c>
      <c r="B2048" s="75">
        <v>8</v>
      </c>
      <c r="C2048" s="94">
        <f t="shared" si="31"/>
        <v>38930</v>
      </c>
      <c r="D2048" s="76" t="s">
        <v>21</v>
      </c>
      <c r="E2048" s="79">
        <v>1624</v>
      </c>
      <c r="F2048" s="79">
        <v>1472</v>
      </c>
      <c r="G2048" s="79">
        <v>3096</v>
      </c>
    </row>
    <row r="2049" spans="1:7" x14ac:dyDescent="0.2">
      <c r="A2049" s="75">
        <v>2006</v>
      </c>
      <c r="B2049" s="75">
        <v>9</v>
      </c>
      <c r="C2049" s="94">
        <f t="shared" si="31"/>
        <v>38961</v>
      </c>
      <c r="D2049" s="76" t="s">
        <v>21</v>
      </c>
      <c r="E2049" s="79">
        <v>1065</v>
      </c>
      <c r="F2049" s="79">
        <v>1005</v>
      </c>
      <c r="G2049" s="79">
        <v>2070</v>
      </c>
    </row>
    <row r="2050" spans="1:7" x14ac:dyDescent="0.2">
      <c r="A2050" s="75">
        <v>2006</v>
      </c>
      <c r="B2050" s="75">
        <v>10</v>
      </c>
      <c r="C2050" s="94">
        <f t="shared" si="31"/>
        <v>38991</v>
      </c>
      <c r="D2050" s="76" t="s">
        <v>21</v>
      </c>
      <c r="E2050" s="79">
        <v>1134</v>
      </c>
      <c r="F2050" s="79">
        <v>1085</v>
      </c>
      <c r="G2050" s="79">
        <v>2219</v>
      </c>
    </row>
    <row r="2051" spans="1:7" x14ac:dyDescent="0.2">
      <c r="A2051" s="75">
        <v>2006</v>
      </c>
      <c r="B2051" s="75">
        <v>11</v>
      </c>
      <c r="C2051" s="94">
        <f t="shared" ref="C2051:C2114" si="32">DATE(A2051,B2051,1)</f>
        <v>39022</v>
      </c>
      <c r="D2051" s="76" t="s">
        <v>21</v>
      </c>
      <c r="E2051" s="79">
        <v>1048</v>
      </c>
      <c r="F2051" s="79">
        <v>1053</v>
      </c>
      <c r="G2051" s="79">
        <v>2101</v>
      </c>
    </row>
    <row r="2052" spans="1:7" x14ac:dyDescent="0.2">
      <c r="A2052" s="75">
        <v>2006</v>
      </c>
      <c r="B2052" s="75">
        <v>12</v>
      </c>
      <c r="C2052" s="94">
        <f t="shared" si="32"/>
        <v>39052</v>
      </c>
      <c r="D2052" s="76" t="s">
        <v>21</v>
      </c>
      <c r="E2052" s="79">
        <v>982</v>
      </c>
      <c r="F2052" s="79">
        <v>933</v>
      </c>
      <c r="G2052" s="79">
        <v>1915</v>
      </c>
    </row>
    <row r="2053" spans="1:7" x14ac:dyDescent="0.2">
      <c r="A2053" s="75">
        <v>2007</v>
      </c>
      <c r="B2053" s="75">
        <v>1</v>
      </c>
      <c r="C2053" s="94">
        <f t="shared" si="32"/>
        <v>39083</v>
      </c>
      <c r="D2053" s="76" t="s">
        <v>21</v>
      </c>
      <c r="E2053" s="79">
        <v>997</v>
      </c>
      <c r="F2053" s="79">
        <v>917</v>
      </c>
      <c r="G2053" s="79">
        <v>1914</v>
      </c>
    </row>
    <row r="2054" spans="1:7" x14ac:dyDescent="0.2">
      <c r="A2054" s="75">
        <v>2007</v>
      </c>
      <c r="B2054" s="75">
        <v>2</v>
      </c>
      <c r="C2054" s="94">
        <f t="shared" si="32"/>
        <v>39114</v>
      </c>
      <c r="D2054" s="76" t="s">
        <v>21</v>
      </c>
      <c r="E2054" s="79">
        <v>930</v>
      </c>
      <c r="F2054" s="79">
        <v>849</v>
      </c>
      <c r="G2054" s="79">
        <v>1779</v>
      </c>
    </row>
    <row r="2055" spans="1:7" x14ac:dyDescent="0.2">
      <c r="A2055" s="75">
        <v>2007</v>
      </c>
      <c r="B2055" s="75">
        <v>3</v>
      </c>
      <c r="C2055" s="94">
        <f t="shared" si="32"/>
        <v>39142</v>
      </c>
      <c r="D2055" s="76" t="s">
        <v>21</v>
      </c>
      <c r="E2055" s="79">
        <v>1076</v>
      </c>
      <c r="F2055" s="79">
        <v>1011</v>
      </c>
      <c r="G2055" s="79">
        <v>2087</v>
      </c>
    </row>
    <row r="2056" spans="1:7" x14ac:dyDescent="0.2">
      <c r="A2056" s="75">
        <v>2007</v>
      </c>
      <c r="B2056" s="75">
        <v>4</v>
      </c>
      <c r="C2056" s="94">
        <f t="shared" si="32"/>
        <v>39173</v>
      </c>
      <c r="D2056" s="76" t="s">
        <v>21</v>
      </c>
      <c r="E2056" s="79">
        <v>1188</v>
      </c>
      <c r="F2056" s="79">
        <v>1110</v>
      </c>
      <c r="G2056" s="79">
        <v>2298</v>
      </c>
    </row>
    <row r="2057" spans="1:7" x14ac:dyDescent="0.2">
      <c r="A2057" s="75">
        <v>2007</v>
      </c>
      <c r="B2057" s="75">
        <v>5</v>
      </c>
      <c r="C2057" s="94">
        <f t="shared" si="32"/>
        <v>39203</v>
      </c>
      <c r="D2057" s="76" t="s">
        <v>21</v>
      </c>
      <c r="E2057" s="79">
        <v>1685</v>
      </c>
      <c r="F2057" s="79">
        <v>1738</v>
      </c>
      <c r="G2057" s="79">
        <v>3423</v>
      </c>
    </row>
    <row r="2058" spans="1:7" x14ac:dyDescent="0.2">
      <c r="A2058" s="75">
        <v>2007</v>
      </c>
      <c r="B2058" s="75">
        <v>6</v>
      </c>
      <c r="C2058" s="94">
        <f t="shared" si="32"/>
        <v>39234</v>
      </c>
      <c r="D2058" s="76" t="s">
        <v>21</v>
      </c>
      <c r="E2058" s="79">
        <v>2228</v>
      </c>
      <c r="F2058" s="79">
        <v>2364</v>
      </c>
      <c r="G2058" s="79">
        <v>4592</v>
      </c>
    </row>
    <row r="2059" spans="1:7" x14ac:dyDescent="0.2">
      <c r="A2059" s="75">
        <v>2007</v>
      </c>
      <c r="B2059" s="75">
        <v>7</v>
      </c>
      <c r="C2059" s="94">
        <f t="shared" si="32"/>
        <v>39264</v>
      </c>
      <c r="D2059" s="76" t="s">
        <v>21</v>
      </c>
      <c r="E2059" s="79">
        <v>2550</v>
      </c>
      <c r="F2059" s="79">
        <v>2473</v>
      </c>
      <c r="G2059" s="79">
        <v>5023</v>
      </c>
    </row>
    <row r="2060" spans="1:7" x14ac:dyDescent="0.2">
      <c r="A2060" s="75">
        <v>2007</v>
      </c>
      <c r="B2060" s="75">
        <v>8</v>
      </c>
      <c r="C2060" s="94">
        <f t="shared" si="32"/>
        <v>39295</v>
      </c>
      <c r="D2060" s="76" t="s">
        <v>21</v>
      </c>
      <c r="E2060" s="79">
        <v>2506</v>
      </c>
      <c r="F2060" s="79">
        <v>2296</v>
      </c>
      <c r="G2060" s="79">
        <v>4802</v>
      </c>
    </row>
    <row r="2061" spans="1:7" x14ac:dyDescent="0.2">
      <c r="A2061" s="75">
        <v>2007</v>
      </c>
      <c r="B2061" s="75">
        <v>9</v>
      </c>
      <c r="C2061" s="94">
        <f t="shared" si="32"/>
        <v>39326</v>
      </c>
      <c r="D2061" s="76" t="s">
        <v>21</v>
      </c>
      <c r="E2061" s="79">
        <v>2003</v>
      </c>
      <c r="F2061" s="79">
        <v>1809</v>
      </c>
      <c r="G2061" s="79">
        <v>3812</v>
      </c>
    </row>
    <row r="2062" spans="1:7" x14ac:dyDescent="0.2">
      <c r="A2062" s="75">
        <v>2007</v>
      </c>
      <c r="B2062" s="75">
        <v>10</v>
      </c>
      <c r="C2062" s="94">
        <f t="shared" si="32"/>
        <v>39356</v>
      </c>
      <c r="D2062" s="76" t="s">
        <v>21</v>
      </c>
      <c r="E2062" s="79">
        <v>2100</v>
      </c>
      <c r="F2062" s="79">
        <v>1997</v>
      </c>
      <c r="G2062" s="79">
        <v>4097</v>
      </c>
    </row>
    <row r="2063" spans="1:7" x14ac:dyDescent="0.2">
      <c r="A2063" s="75">
        <v>2007</v>
      </c>
      <c r="B2063" s="75">
        <v>11</v>
      </c>
      <c r="C2063" s="94">
        <f t="shared" si="32"/>
        <v>39387</v>
      </c>
      <c r="D2063" s="76" t="s">
        <v>21</v>
      </c>
      <c r="E2063" s="79">
        <v>1912</v>
      </c>
      <c r="F2063" s="79">
        <v>1873</v>
      </c>
      <c r="G2063" s="79">
        <v>3785</v>
      </c>
    </row>
    <row r="2064" spans="1:7" x14ac:dyDescent="0.2">
      <c r="A2064" s="75">
        <v>2007</v>
      </c>
      <c r="B2064" s="75">
        <v>12</v>
      </c>
      <c r="C2064" s="94">
        <f t="shared" si="32"/>
        <v>39417</v>
      </c>
      <c r="D2064" s="76" t="s">
        <v>21</v>
      </c>
      <c r="E2064" s="79">
        <v>1803</v>
      </c>
      <c r="F2064" s="79">
        <v>1899</v>
      </c>
      <c r="G2064" s="79">
        <v>3702</v>
      </c>
    </row>
    <row r="2065" spans="1:7" x14ac:dyDescent="0.2">
      <c r="A2065" s="75">
        <v>2008</v>
      </c>
      <c r="B2065" s="75">
        <v>1</v>
      </c>
      <c r="C2065" s="94">
        <f t="shared" si="32"/>
        <v>39448</v>
      </c>
      <c r="D2065" s="76" t="s">
        <v>21</v>
      </c>
      <c r="E2065" s="79">
        <v>1545</v>
      </c>
      <c r="F2065" s="79">
        <v>1346</v>
      </c>
      <c r="G2065" s="79">
        <v>2891</v>
      </c>
    </row>
    <row r="2066" spans="1:7" x14ac:dyDescent="0.2">
      <c r="A2066" s="75">
        <v>2008</v>
      </c>
      <c r="B2066" s="75">
        <v>2</v>
      </c>
      <c r="C2066" s="94">
        <f t="shared" si="32"/>
        <v>39479</v>
      </c>
      <c r="D2066" s="76" t="s">
        <v>21</v>
      </c>
      <c r="E2066" s="79">
        <v>1204</v>
      </c>
      <c r="F2066" s="79">
        <v>1151</v>
      </c>
      <c r="G2066" s="79">
        <v>2355</v>
      </c>
    </row>
    <row r="2067" spans="1:7" x14ac:dyDescent="0.2">
      <c r="A2067" s="75">
        <v>2008</v>
      </c>
      <c r="B2067" s="75">
        <v>3</v>
      </c>
      <c r="C2067" s="94">
        <f t="shared" si="32"/>
        <v>39508</v>
      </c>
      <c r="D2067" s="76" t="s">
        <v>21</v>
      </c>
      <c r="E2067" s="79">
        <v>1252</v>
      </c>
      <c r="F2067" s="79">
        <v>1327</v>
      </c>
      <c r="G2067" s="79">
        <v>2579</v>
      </c>
    </row>
    <row r="2068" spans="1:7" x14ac:dyDescent="0.2">
      <c r="A2068" s="75">
        <v>2008</v>
      </c>
      <c r="B2068" s="75">
        <v>4</v>
      </c>
      <c r="C2068" s="94">
        <f t="shared" si="32"/>
        <v>39539</v>
      </c>
      <c r="D2068" s="76" t="s">
        <v>21</v>
      </c>
      <c r="E2068" s="79">
        <v>1269</v>
      </c>
      <c r="F2068" s="79">
        <v>1317</v>
      </c>
      <c r="G2068" s="79">
        <v>2586</v>
      </c>
    </row>
    <row r="2069" spans="1:7" x14ac:dyDescent="0.2">
      <c r="A2069" s="75">
        <v>2008</v>
      </c>
      <c r="B2069" s="75">
        <v>5</v>
      </c>
      <c r="C2069" s="94">
        <f t="shared" si="32"/>
        <v>39569</v>
      </c>
      <c r="D2069" s="76" t="s">
        <v>21</v>
      </c>
      <c r="E2069" s="79">
        <v>1437</v>
      </c>
      <c r="F2069" s="79">
        <v>1484</v>
      </c>
      <c r="G2069" s="79">
        <v>2921</v>
      </c>
    </row>
    <row r="2070" spans="1:7" x14ac:dyDescent="0.2">
      <c r="A2070" s="75">
        <v>2008</v>
      </c>
      <c r="B2070" s="75">
        <v>6</v>
      </c>
      <c r="C2070" s="94">
        <f t="shared" si="32"/>
        <v>39600</v>
      </c>
      <c r="D2070" s="76" t="s">
        <v>21</v>
      </c>
      <c r="E2070" s="79">
        <v>1605</v>
      </c>
      <c r="F2070" s="79">
        <v>1722</v>
      </c>
      <c r="G2070" s="79">
        <v>3327</v>
      </c>
    </row>
    <row r="2071" spans="1:7" x14ac:dyDescent="0.2">
      <c r="A2071" s="75">
        <v>2008</v>
      </c>
      <c r="B2071" s="75">
        <v>7</v>
      </c>
      <c r="C2071" s="94">
        <f t="shared" si="32"/>
        <v>39630</v>
      </c>
      <c r="D2071" s="76" t="s">
        <v>21</v>
      </c>
      <c r="E2071" s="79">
        <v>1794</v>
      </c>
      <c r="F2071" s="79">
        <v>1884</v>
      </c>
      <c r="G2071" s="79">
        <v>3678</v>
      </c>
    </row>
    <row r="2072" spans="1:7" x14ac:dyDescent="0.2">
      <c r="A2072" s="75">
        <v>2008</v>
      </c>
      <c r="B2072" s="75">
        <v>8</v>
      </c>
      <c r="C2072" s="94">
        <f t="shared" si="32"/>
        <v>39661</v>
      </c>
      <c r="D2072" s="76" t="s">
        <v>21</v>
      </c>
      <c r="E2072" s="79">
        <v>1864</v>
      </c>
      <c r="F2072" s="79">
        <v>1851</v>
      </c>
      <c r="G2072" s="79">
        <v>3715</v>
      </c>
    </row>
    <row r="2073" spans="1:7" x14ac:dyDescent="0.2">
      <c r="A2073" s="75">
        <v>2008</v>
      </c>
      <c r="B2073" s="75">
        <v>9</v>
      </c>
      <c r="C2073" s="94">
        <f t="shared" si="32"/>
        <v>39692</v>
      </c>
      <c r="D2073" s="76" t="s">
        <v>21</v>
      </c>
      <c r="E2073" s="79">
        <v>1653</v>
      </c>
      <c r="F2073" s="79">
        <v>1538</v>
      </c>
      <c r="G2073" s="79">
        <v>3191</v>
      </c>
    </row>
    <row r="2074" spans="1:7" x14ac:dyDescent="0.2">
      <c r="A2074" s="75">
        <v>2008</v>
      </c>
      <c r="B2074" s="75">
        <v>10</v>
      </c>
      <c r="C2074" s="94">
        <f t="shared" si="32"/>
        <v>39722</v>
      </c>
      <c r="D2074" s="76" t="s">
        <v>21</v>
      </c>
      <c r="E2074" s="79">
        <v>1503</v>
      </c>
      <c r="F2074" s="79">
        <v>1539</v>
      </c>
      <c r="G2074" s="79">
        <v>3042</v>
      </c>
    </row>
    <row r="2075" spans="1:7" x14ac:dyDescent="0.2">
      <c r="A2075" s="75">
        <v>2008</v>
      </c>
      <c r="B2075" s="75">
        <v>11</v>
      </c>
      <c r="C2075" s="94">
        <f t="shared" si="32"/>
        <v>39753</v>
      </c>
      <c r="D2075" s="76" t="s">
        <v>21</v>
      </c>
      <c r="E2075" s="79">
        <v>1253</v>
      </c>
      <c r="F2075" s="79">
        <v>1233</v>
      </c>
      <c r="G2075" s="79">
        <v>2486</v>
      </c>
    </row>
    <row r="2076" spans="1:7" x14ac:dyDescent="0.2">
      <c r="A2076" s="75">
        <v>2008</v>
      </c>
      <c r="B2076" s="75">
        <v>12</v>
      </c>
      <c r="C2076" s="94">
        <f t="shared" si="32"/>
        <v>39783</v>
      </c>
      <c r="D2076" s="76" t="s">
        <v>21</v>
      </c>
      <c r="E2076" s="79">
        <v>1275</v>
      </c>
      <c r="F2076" s="79">
        <v>1511</v>
      </c>
      <c r="G2076" s="79">
        <v>2786</v>
      </c>
    </row>
    <row r="2077" spans="1:7" x14ac:dyDescent="0.2">
      <c r="A2077" s="75">
        <v>2009</v>
      </c>
      <c r="B2077" s="75">
        <v>1</v>
      </c>
      <c r="C2077" s="94">
        <f t="shared" si="32"/>
        <v>39814</v>
      </c>
      <c r="D2077" s="76" t="s">
        <v>21</v>
      </c>
      <c r="E2077" s="79">
        <v>1170</v>
      </c>
      <c r="F2077" s="79">
        <v>1169</v>
      </c>
      <c r="G2077" s="79">
        <v>2339</v>
      </c>
    </row>
    <row r="2078" spans="1:7" x14ac:dyDescent="0.2">
      <c r="A2078" s="75">
        <v>2009</v>
      </c>
      <c r="B2078" s="75">
        <v>2</v>
      </c>
      <c r="C2078" s="94">
        <f t="shared" si="32"/>
        <v>39845</v>
      </c>
      <c r="D2078" s="76" t="s">
        <v>21</v>
      </c>
      <c r="E2078" s="79">
        <v>963</v>
      </c>
      <c r="F2078" s="79">
        <v>1011</v>
      </c>
      <c r="G2078" s="79">
        <v>1974</v>
      </c>
    </row>
    <row r="2079" spans="1:7" x14ac:dyDescent="0.2">
      <c r="A2079" s="75">
        <v>2009</v>
      </c>
      <c r="B2079" s="75">
        <v>3</v>
      </c>
      <c r="C2079" s="94">
        <f t="shared" si="32"/>
        <v>39873</v>
      </c>
      <c r="D2079" s="76" t="s">
        <v>21</v>
      </c>
      <c r="E2079" s="79">
        <v>946</v>
      </c>
      <c r="F2079" s="79">
        <v>1025</v>
      </c>
      <c r="G2079" s="79">
        <v>1971</v>
      </c>
    </row>
    <row r="2080" spans="1:7" x14ac:dyDescent="0.2">
      <c r="A2080" s="75">
        <v>2009</v>
      </c>
      <c r="B2080" s="75">
        <v>4</v>
      </c>
      <c r="C2080" s="94">
        <f t="shared" si="32"/>
        <v>39904</v>
      </c>
      <c r="D2080" s="76" t="s">
        <v>21</v>
      </c>
      <c r="E2080" s="79">
        <v>1096</v>
      </c>
      <c r="F2080" s="79">
        <v>1061</v>
      </c>
      <c r="G2080" s="79">
        <v>2157</v>
      </c>
    </row>
    <row r="2081" spans="1:7" x14ac:dyDescent="0.2">
      <c r="A2081" s="75">
        <v>2009</v>
      </c>
      <c r="B2081" s="75">
        <v>5</v>
      </c>
      <c r="C2081" s="94">
        <f t="shared" si="32"/>
        <v>39934</v>
      </c>
      <c r="D2081" s="76" t="s">
        <v>21</v>
      </c>
      <c r="E2081" s="79">
        <v>1171</v>
      </c>
      <c r="F2081" s="79">
        <v>1200</v>
      </c>
      <c r="G2081" s="79">
        <v>2371</v>
      </c>
    </row>
    <row r="2082" spans="1:7" x14ac:dyDescent="0.2">
      <c r="A2082" s="75">
        <v>2009</v>
      </c>
      <c r="B2082" s="75">
        <v>6</v>
      </c>
      <c r="C2082" s="94">
        <f t="shared" si="32"/>
        <v>39965</v>
      </c>
      <c r="D2082" s="76" t="s">
        <v>21</v>
      </c>
      <c r="E2082" s="79">
        <v>1230</v>
      </c>
      <c r="F2082" s="79">
        <v>1360</v>
      </c>
      <c r="G2082" s="79">
        <v>2590</v>
      </c>
    </row>
    <row r="2083" spans="1:7" x14ac:dyDescent="0.2">
      <c r="A2083" s="75">
        <v>2009</v>
      </c>
      <c r="B2083" s="75">
        <v>7</v>
      </c>
      <c r="C2083" s="94">
        <f t="shared" si="32"/>
        <v>39995</v>
      </c>
      <c r="D2083" s="76" t="s">
        <v>21</v>
      </c>
      <c r="E2083" s="79">
        <v>1355</v>
      </c>
      <c r="F2083" s="79">
        <v>1364</v>
      </c>
      <c r="G2083" s="79">
        <v>2719</v>
      </c>
    </row>
    <row r="2084" spans="1:7" x14ac:dyDescent="0.2">
      <c r="A2084" s="75">
        <v>2009</v>
      </c>
      <c r="B2084" s="75">
        <v>8</v>
      </c>
      <c r="C2084" s="94">
        <f t="shared" si="32"/>
        <v>40026</v>
      </c>
      <c r="D2084" s="76" t="s">
        <v>21</v>
      </c>
      <c r="E2084" s="79">
        <v>1290</v>
      </c>
      <c r="F2084" s="79">
        <v>1281</v>
      </c>
      <c r="G2084" s="79">
        <v>2571</v>
      </c>
    </row>
    <row r="2085" spans="1:7" x14ac:dyDescent="0.2">
      <c r="A2085" s="75">
        <v>2009</v>
      </c>
      <c r="B2085" s="75">
        <v>9</v>
      </c>
      <c r="C2085" s="94">
        <f t="shared" si="32"/>
        <v>40057</v>
      </c>
      <c r="D2085" s="76" t="s">
        <v>21</v>
      </c>
      <c r="E2085" s="79">
        <v>1254</v>
      </c>
      <c r="F2085" s="79">
        <v>1242</v>
      </c>
      <c r="G2085" s="79">
        <v>2496</v>
      </c>
    </row>
    <row r="2086" spans="1:7" x14ac:dyDescent="0.2">
      <c r="A2086" s="75">
        <v>2009</v>
      </c>
      <c r="B2086" s="75">
        <v>10</v>
      </c>
      <c r="C2086" s="94">
        <f t="shared" si="32"/>
        <v>40087</v>
      </c>
      <c r="D2086" s="76" t="s">
        <v>21</v>
      </c>
      <c r="E2086" s="79">
        <v>1311</v>
      </c>
      <c r="F2086" s="79">
        <v>1377</v>
      </c>
      <c r="G2086" s="79">
        <v>2688</v>
      </c>
    </row>
    <row r="2087" spans="1:7" x14ac:dyDescent="0.2">
      <c r="A2087" s="75">
        <v>2009</v>
      </c>
      <c r="B2087" s="75">
        <v>11</v>
      </c>
      <c r="C2087" s="94">
        <f t="shared" si="32"/>
        <v>40118</v>
      </c>
      <c r="D2087" s="76" t="s">
        <v>21</v>
      </c>
      <c r="E2087" s="79">
        <v>1156</v>
      </c>
      <c r="F2087" s="79">
        <v>1203</v>
      </c>
      <c r="G2087" s="79">
        <v>2359</v>
      </c>
    </row>
    <row r="2088" spans="1:7" x14ac:dyDescent="0.2">
      <c r="A2088" s="75">
        <v>2009</v>
      </c>
      <c r="B2088" s="75">
        <v>12</v>
      </c>
      <c r="C2088" s="94">
        <f t="shared" si="32"/>
        <v>40148</v>
      </c>
      <c r="D2088" s="76" t="s">
        <v>21</v>
      </c>
      <c r="E2088" s="79">
        <v>1132</v>
      </c>
      <c r="F2088" s="79">
        <v>1270</v>
      </c>
      <c r="G2088" s="79">
        <v>2402</v>
      </c>
    </row>
    <row r="2089" spans="1:7" x14ac:dyDescent="0.2">
      <c r="A2089" s="75">
        <v>2010</v>
      </c>
      <c r="B2089" s="75">
        <v>1</v>
      </c>
      <c r="C2089" s="94">
        <f t="shared" si="32"/>
        <v>40179</v>
      </c>
      <c r="D2089" s="76" t="s">
        <v>21</v>
      </c>
      <c r="E2089" s="79">
        <v>1043</v>
      </c>
      <c r="F2089" s="79">
        <v>1026</v>
      </c>
      <c r="G2089" s="79">
        <v>2069</v>
      </c>
    </row>
    <row r="2090" spans="1:7" x14ac:dyDescent="0.2">
      <c r="A2090" s="75">
        <v>2010</v>
      </c>
      <c r="B2090" s="75">
        <v>2</v>
      </c>
      <c r="C2090" s="94">
        <f t="shared" si="32"/>
        <v>40210</v>
      </c>
      <c r="D2090" s="76" t="s">
        <v>21</v>
      </c>
      <c r="E2090" s="79">
        <v>921</v>
      </c>
      <c r="F2090" s="79">
        <v>974</v>
      </c>
      <c r="G2090" s="79">
        <v>1895</v>
      </c>
    </row>
    <row r="2091" spans="1:7" x14ac:dyDescent="0.2">
      <c r="A2091" s="75">
        <v>2010</v>
      </c>
      <c r="B2091" s="75">
        <v>3</v>
      </c>
      <c r="C2091" s="94">
        <f t="shared" si="32"/>
        <v>40238</v>
      </c>
      <c r="D2091" s="76" t="s">
        <v>21</v>
      </c>
      <c r="E2091" s="79">
        <v>1007</v>
      </c>
      <c r="F2091" s="79">
        <v>1019</v>
      </c>
      <c r="G2091" s="79">
        <v>2026</v>
      </c>
    </row>
    <row r="2092" spans="1:7" x14ac:dyDescent="0.2">
      <c r="A2092" s="75">
        <v>2010</v>
      </c>
      <c r="B2092" s="75">
        <v>4</v>
      </c>
      <c r="C2092" s="94">
        <f t="shared" si="32"/>
        <v>40269</v>
      </c>
      <c r="D2092" s="76" t="s">
        <v>21</v>
      </c>
      <c r="E2092" s="79">
        <v>950</v>
      </c>
      <c r="F2092" s="79">
        <v>1087</v>
      </c>
      <c r="G2092" s="79">
        <v>2037</v>
      </c>
    </row>
    <row r="2093" spans="1:7" x14ac:dyDescent="0.2">
      <c r="A2093" s="75">
        <v>2010</v>
      </c>
      <c r="B2093" s="75">
        <v>5</v>
      </c>
      <c r="C2093" s="94">
        <f t="shared" si="32"/>
        <v>40299</v>
      </c>
      <c r="D2093" s="76" t="s">
        <v>21</v>
      </c>
      <c r="E2093" s="79">
        <v>1086</v>
      </c>
      <c r="F2093" s="79">
        <v>1240</v>
      </c>
      <c r="G2093" s="79">
        <v>2326</v>
      </c>
    </row>
    <row r="2094" spans="1:7" x14ac:dyDescent="0.2">
      <c r="A2094" s="75">
        <v>2010</v>
      </c>
      <c r="B2094" s="75">
        <v>6</v>
      </c>
      <c r="C2094" s="94">
        <f t="shared" si="32"/>
        <v>40330</v>
      </c>
      <c r="D2094" s="76" t="s">
        <v>21</v>
      </c>
      <c r="E2094" s="79">
        <v>1210</v>
      </c>
      <c r="F2094" s="79">
        <v>1351</v>
      </c>
      <c r="G2094" s="79">
        <v>2561</v>
      </c>
    </row>
    <row r="2095" spans="1:7" x14ac:dyDescent="0.2">
      <c r="A2095" s="75">
        <v>2010</v>
      </c>
      <c r="B2095" s="75">
        <v>7</v>
      </c>
      <c r="C2095" s="94">
        <f t="shared" si="32"/>
        <v>40360</v>
      </c>
      <c r="D2095" s="76" t="s">
        <v>21</v>
      </c>
      <c r="E2095" s="79">
        <v>1632</v>
      </c>
      <c r="F2095" s="79">
        <v>1803</v>
      </c>
      <c r="G2095" s="79">
        <v>3435</v>
      </c>
    </row>
    <row r="2096" spans="1:7" x14ac:dyDescent="0.2">
      <c r="A2096" s="75">
        <v>2010</v>
      </c>
      <c r="B2096" s="75">
        <v>8</v>
      </c>
      <c r="C2096" s="94">
        <f t="shared" si="32"/>
        <v>40391</v>
      </c>
      <c r="D2096" s="76" t="s">
        <v>21</v>
      </c>
      <c r="E2096" s="79">
        <v>1598</v>
      </c>
      <c r="F2096" s="79">
        <v>1534</v>
      </c>
      <c r="G2096" s="79">
        <v>3132</v>
      </c>
    </row>
    <row r="2097" spans="1:7" x14ac:dyDescent="0.2">
      <c r="A2097" s="75">
        <v>2010</v>
      </c>
      <c r="B2097" s="75">
        <v>9</v>
      </c>
      <c r="C2097" s="94">
        <f t="shared" si="32"/>
        <v>40422</v>
      </c>
      <c r="D2097" s="76" t="s">
        <v>21</v>
      </c>
      <c r="E2097" s="79">
        <v>1348</v>
      </c>
      <c r="F2097" s="79">
        <v>1360</v>
      </c>
      <c r="G2097" s="79">
        <v>2708</v>
      </c>
    </row>
    <row r="2098" spans="1:7" x14ac:dyDescent="0.2">
      <c r="A2098" s="75">
        <v>2010</v>
      </c>
      <c r="B2098" s="75">
        <v>10</v>
      </c>
      <c r="C2098" s="94">
        <f t="shared" si="32"/>
        <v>40452</v>
      </c>
      <c r="D2098" s="76" t="s">
        <v>21</v>
      </c>
      <c r="E2098" s="79">
        <v>1318</v>
      </c>
      <c r="F2098" s="79">
        <v>1348</v>
      </c>
      <c r="G2098" s="79">
        <v>2666</v>
      </c>
    </row>
    <row r="2099" spans="1:7" x14ac:dyDescent="0.2">
      <c r="A2099" s="75">
        <v>2010</v>
      </c>
      <c r="B2099" s="75">
        <v>11</v>
      </c>
      <c r="C2099" s="94">
        <f t="shared" si="32"/>
        <v>40483</v>
      </c>
      <c r="D2099" s="76" t="s">
        <v>21</v>
      </c>
      <c r="E2099" s="79">
        <v>1034</v>
      </c>
      <c r="F2099" s="79">
        <v>1115</v>
      </c>
      <c r="G2099" s="79">
        <v>2149</v>
      </c>
    </row>
    <row r="2100" spans="1:7" x14ac:dyDescent="0.2">
      <c r="A2100" s="75">
        <v>2010</v>
      </c>
      <c r="B2100" s="75">
        <v>12</v>
      </c>
      <c r="C2100" s="94">
        <f t="shared" si="32"/>
        <v>40513</v>
      </c>
      <c r="D2100" s="76" t="s">
        <v>21</v>
      </c>
      <c r="E2100" s="79">
        <v>1038</v>
      </c>
      <c r="F2100" s="79">
        <v>1276</v>
      </c>
      <c r="G2100" s="79">
        <v>2314</v>
      </c>
    </row>
    <row r="2101" spans="1:7" x14ac:dyDescent="0.2">
      <c r="A2101" s="75">
        <v>2011</v>
      </c>
      <c r="B2101" s="75">
        <v>1</v>
      </c>
      <c r="C2101" s="94">
        <f t="shared" si="32"/>
        <v>40544</v>
      </c>
      <c r="D2101" s="76" t="s">
        <v>21</v>
      </c>
      <c r="E2101" s="79">
        <v>847</v>
      </c>
      <c r="F2101" s="79">
        <v>923</v>
      </c>
      <c r="G2101" s="79">
        <v>1770</v>
      </c>
    </row>
    <row r="2102" spans="1:7" x14ac:dyDescent="0.2">
      <c r="A2102" s="75">
        <v>2011</v>
      </c>
      <c r="B2102" s="75">
        <v>2</v>
      </c>
      <c r="C2102" s="94">
        <f t="shared" si="32"/>
        <v>40575</v>
      </c>
      <c r="D2102" s="76" t="s">
        <v>21</v>
      </c>
      <c r="E2102" s="79">
        <v>750</v>
      </c>
      <c r="F2102" s="79">
        <v>904</v>
      </c>
      <c r="G2102" s="79">
        <v>1654</v>
      </c>
    </row>
    <row r="2103" spans="1:7" x14ac:dyDescent="0.2">
      <c r="A2103" s="75">
        <v>2011</v>
      </c>
      <c r="B2103" s="75">
        <v>3</v>
      </c>
      <c r="C2103" s="94">
        <f t="shared" si="32"/>
        <v>40603</v>
      </c>
      <c r="D2103" s="76" t="s">
        <v>21</v>
      </c>
      <c r="E2103" s="79">
        <v>966</v>
      </c>
      <c r="F2103" s="79">
        <v>1021</v>
      </c>
      <c r="G2103" s="79">
        <v>1987</v>
      </c>
    </row>
    <row r="2104" spans="1:7" x14ac:dyDescent="0.2">
      <c r="A2104" s="75">
        <v>2011</v>
      </c>
      <c r="B2104" s="75">
        <v>4</v>
      </c>
      <c r="C2104" s="94">
        <f t="shared" si="32"/>
        <v>40634</v>
      </c>
      <c r="D2104" s="76" t="s">
        <v>21</v>
      </c>
      <c r="E2104" s="79">
        <v>948</v>
      </c>
      <c r="F2104" s="79">
        <v>946</v>
      </c>
      <c r="G2104" s="79">
        <v>1894</v>
      </c>
    </row>
    <row r="2105" spans="1:7" x14ac:dyDescent="0.2">
      <c r="A2105" s="75">
        <v>2011</v>
      </c>
      <c r="B2105" s="75">
        <v>5</v>
      </c>
      <c r="C2105" s="94">
        <f t="shared" si="32"/>
        <v>40664</v>
      </c>
      <c r="D2105" s="76" t="s">
        <v>21</v>
      </c>
      <c r="E2105" s="79">
        <v>1165</v>
      </c>
      <c r="F2105" s="79">
        <v>1334</v>
      </c>
      <c r="G2105" s="79">
        <v>2499</v>
      </c>
    </row>
    <row r="2106" spans="1:7" x14ac:dyDescent="0.2">
      <c r="A2106" s="75">
        <v>2011</v>
      </c>
      <c r="B2106" s="75">
        <v>6</v>
      </c>
      <c r="C2106" s="94">
        <f t="shared" si="32"/>
        <v>40695</v>
      </c>
      <c r="D2106" s="76" t="s">
        <v>21</v>
      </c>
      <c r="E2106" s="79">
        <v>1118</v>
      </c>
      <c r="F2106" s="79">
        <v>1308</v>
      </c>
      <c r="G2106" s="79">
        <v>2426</v>
      </c>
    </row>
    <row r="2107" spans="1:7" x14ac:dyDescent="0.2">
      <c r="A2107" s="75">
        <v>2011</v>
      </c>
      <c r="B2107" s="75">
        <v>7</v>
      </c>
      <c r="C2107" s="94">
        <f t="shared" si="32"/>
        <v>40725</v>
      </c>
      <c r="D2107" s="76" t="s">
        <v>21</v>
      </c>
      <c r="E2107" s="79">
        <v>1397</v>
      </c>
      <c r="F2107" s="79">
        <v>1444</v>
      </c>
      <c r="G2107" s="79">
        <v>2841</v>
      </c>
    </row>
    <row r="2108" spans="1:7" x14ac:dyDescent="0.2">
      <c r="A2108" s="75">
        <v>2011</v>
      </c>
      <c r="B2108" s="75">
        <v>8</v>
      </c>
      <c r="C2108" s="94">
        <f t="shared" si="32"/>
        <v>40756</v>
      </c>
      <c r="D2108" s="76" t="s">
        <v>21</v>
      </c>
      <c r="E2108" s="79">
        <v>1440</v>
      </c>
      <c r="F2108" s="79">
        <v>1469</v>
      </c>
      <c r="G2108" s="79">
        <v>2909</v>
      </c>
    </row>
    <row r="2109" spans="1:7" x14ac:dyDescent="0.2">
      <c r="A2109" s="75">
        <v>2011</v>
      </c>
      <c r="B2109" s="75">
        <v>9</v>
      </c>
      <c r="C2109" s="94">
        <f t="shared" si="32"/>
        <v>40787</v>
      </c>
      <c r="D2109" s="76" t="s">
        <v>21</v>
      </c>
      <c r="E2109" s="79">
        <v>1307</v>
      </c>
      <c r="F2109" s="79">
        <v>1344</v>
      </c>
      <c r="G2109" s="79">
        <v>2651</v>
      </c>
    </row>
    <row r="2110" spans="1:7" x14ac:dyDescent="0.2">
      <c r="A2110" s="75">
        <v>2011</v>
      </c>
      <c r="B2110" s="75">
        <v>10</v>
      </c>
      <c r="C2110" s="94">
        <f t="shared" si="32"/>
        <v>40817</v>
      </c>
      <c r="D2110" s="76" t="s">
        <v>21</v>
      </c>
      <c r="E2110" s="79">
        <v>1261</v>
      </c>
      <c r="F2110" s="79">
        <v>1326</v>
      </c>
      <c r="G2110" s="79">
        <v>2587</v>
      </c>
    </row>
    <row r="2111" spans="1:7" x14ac:dyDescent="0.2">
      <c r="A2111" s="75">
        <v>2011</v>
      </c>
      <c r="B2111" s="75">
        <v>11</v>
      </c>
      <c r="C2111" s="94">
        <f t="shared" si="32"/>
        <v>40848</v>
      </c>
      <c r="D2111" s="76" t="s">
        <v>21</v>
      </c>
      <c r="E2111" s="79">
        <v>1023</v>
      </c>
      <c r="F2111" s="79">
        <v>1117</v>
      </c>
      <c r="G2111" s="79">
        <v>2140</v>
      </c>
    </row>
    <row r="2112" spans="1:7" x14ac:dyDescent="0.2">
      <c r="A2112" s="75">
        <v>2011</v>
      </c>
      <c r="B2112" s="75">
        <v>12</v>
      </c>
      <c r="C2112" s="94">
        <f t="shared" si="32"/>
        <v>40878</v>
      </c>
      <c r="D2112" s="76" t="s">
        <v>21</v>
      </c>
      <c r="E2112" s="79">
        <v>1080</v>
      </c>
      <c r="F2112" s="79">
        <v>1199</v>
      </c>
      <c r="G2112" s="79">
        <v>2279</v>
      </c>
    </row>
    <row r="2113" spans="1:7" x14ac:dyDescent="0.2">
      <c r="A2113" s="75">
        <v>2012</v>
      </c>
      <c r="B2113" s="75">
        <v>1</v>
      </c>
      <c r="C2113" s="94">
        <f t="shared" si="32"/>
        <v>40909</v>
      </c>
      <c r="D2113" s="76" t="s">
        <v>21</v>
      </c>
      <c r="E2113" s="79">
        <v>872</v>
      </c>
      <c r="F2113" s="79">
        <v>921</v>
      </c>
      <c r="G2113" s="79">
        <v>1793</v>
      </c>
    </row>
    <row r="2114" spans="1:7" x14ac:dyDescent="0.2">
      <c r="A2114" s="75">
        <v>2012</v>
      </c>
      <c r="B2114" s="75">
        <v>2</v>
      </c>
      <c r="C2114" s="94">
        <f t="shared" si="32"/>
        <v>40940</v>
      </c>
      <c r="D2114" s="76" t="s">
        <v>21</v>
      </c>
      <c r="E2114" s="79">
        <v>820</v>
      </c>
      <c r="F2114" s="79">
        <v>911</v>
      </c>
      <c r="G2114" s="79">
        <v>1731</v>
      </c>
    </row>
    <row r="2115" spans="1:7" x14ac:dyDescent="0.2">
      <c r="A2115" s="75">
        <v>2012</v>
      </c>
      <c r="B2115" s="75">
        <v>3</v>
      </c>
      <c r="C2115" s="94">
        <f t="shared" ref="C2115:C2178" si="33">DATE(A2115,B2115,1)</f>
        <v>40969</v>
      </c>
      <c r="D2115" s="76" t="s">
        <v>21</v>
      </c>
      <c r="E2115" s="79">
        <v>824</v>
      </c>
      <c r="F2115" s="79">
        <v>882</v>
      </c>
      <c r="G2115" s="79">
        <v>1706</v>
      </c>
    </row>
    <row r="2116" spans="1:7" x14ac:dyDescent="0.2">
      <c r="A2116" s="75">
        <v>2012</v>
      </c>
      <c r="B2116" s="75">
        <v>4</v>
      </c>
      <c r="C2116" s="94">
        <f t="shared" si="33"/>
        <v>41000</v>
      </c>
      <c r="D2116" s="76" t="s">
        <v>21</v>
      </c>
      <c r="E2116" s="79">
        <v>893</v>
      </c>
      <c r="F2116" s="79">
        <v>939</v>
      </c>
      <c r="G2116" s="79">
        <v>1832</v>
      </c>
    </row>
    <row r="2117" spans="1:7" x14ac:dyDescent="0.2">
      <c r="A2117" s="75">
        <v>2012</v>
      </c>
      <c r="B2117" s="75">
        <v>5</v>
      </c>
      <c r="C2117" s="94">
        <f t="shared" si="33"/>
        <v>41030</v>
      </c>
      <c r="D2117" s="76" t="s">
        <v>21</v>
      </c>
      <c r="E2117" s="79">
        <v>1032</v>
      </c>
      <c r="F2117" s="79">
        <v>1211</v>
      </c>
      <c r="G2117" s="79">
        <v>2243</v>
      </c>
    </row>
    <row r="2118" spans="1:7" x14ac:dyDescent="0.2">
      <c r="A2118" s="75">
        <v>2012</v>
      </c>
      <c r="B2118" s="75">
        <v>6</v>
      </c>
      <c r="C2118" s="94">
        <f t="shared" si="33"/>
        <v>41061</v>
      </c>
      <c r="D2118" s="76" t="s">
        <v>21</v>
      </c>
      <c r="E2118" s="79">
        <v>1158</v>
      </c>
      <c r="F2118" s="79">
        <v>1325</v>
      </c>
      <c r="G2118" s="79">
        <v>2483</v>
      </c>
    </row>
    <row r="2119" spans="1:7" x14ac:dyDescent="0.2">
      <c r="A2119" s="75">
        <v>2012</v>
      </c>
      <c r="B2119" s="75">
        <v>7</v>
      </c>
      <c r="C2119" s="94">
        <f t="shared" si="33"/>
        <v>41091</v>
      </c>
      <c r="D2119" s="76" t="s">
        <v>21</v>
      </c>
      <c r="E2119" s="79">
        <v>1362</v>
      </c>
      <c r="F2119" s="79">
        <v>1390</v>
      </c>
      <c r="G2119" s="79">
        <v>2752</v>
      </c>
    </row>
    <row r="2120" spans="1:7" x14ac:dyDescent="0.2">
      <c r="A2120" s="75">
        <v>2012</v>
      </c>
      <c r="B2120" s="75">
        <v>8</v>
      </c>
      <c r="C2120" s="94">
        <f t="shared" si="33"/>
        <v>41122</v>
      </c>
      <c r="D2120" s="76" t="s">
        <v>21</v>
      </c>
      <c r="E2120" s="79">
        <v>1409</v>
      </c>
      <c r="F2120" s="79">
        <v>1433</v>
      </c>
      <c r="G2120" s="79">
        <v>2842</v>
      </c>
    </row>
    <row r="2121" spans="1:7" x14ac:dyDescent="0.2">
      <c r="A2121" s="75">
        <v>2012</v>
      </c>
      <c r="B2121" s="75">
        <v>9</v>
      </c>
      <c r="C2121" s="94">
        <f t="shared" si="33"/>
        <v>41153</v>
      </c>
      <c r="D2121" s="76" t="s">
        <v>21</v>
      </c>
      <c r="E2121" s="79">
        <v>1208</v>
      </c>
      <c r="F2121" s="79">
        <v>1170</v>
      </c>
      <c r="G2121" s="79">
        <v>2378</v>
      </c>
    </row>
    <row r="2122" spans="1:7" x14ac:dyDescent="0.2">
      <c r="A2122" s="75">
        <v>2012</v>
      </c>
      <c r="B2122" s="75">
        <v>10</v>
      </c>
      <c r="C2122" s="94">
        <f t="shared" si="33"/>
        <v>41183</v>
      </c>
      <c r="D2122" s="76" t="s">
        <v>21</v>
      </c>
      <c r="E2122" s="79">
        <v>1131</v>
      </c>
      <c r="F2122" s="79">
        <v>1069</v>
      </c>
      <c r="G2122" s="79">
        <v>2200</v>
      </c>
    </row>
    <row r="2123" spans="1:7" x14ac:dyDescent="0.2">
      <c r="A2123" s="75">
        <v>2012</v>
      </c>
      <c r="B2123" s="75">
        <v>11</v>
      </c>
      <c r="C2123" s="94">
        <f t="shared" si="33"/>
        <v>41214</v>
      </c>
      <c r="D2123" s="76" t="s">
        <v>21</v>
      </c>
      <c r="E2123" s="79">
        <v>1096</v>
      </c>
      <c r="F2123" s="79">
        <v>1183</v>
      </c>
      <c r="G2123" s="79">
        <v>2279</v>
      </c>
    </row>
    <row r="2124" spans="1:7" x14ac:dyDescent="0.2">
      <c r="A2124" s="75">
        <v>2012</v>
      </c>
      <c r="B2124" s="75">
        <v>12</v>
      </c>
      <c r="C2124" s="94">
        <f t="shared" si="33"/>
        <v>41244</v>
      </c>
      <c r="D2124" s="76" t="s">
        <v>21</v>
      </c>
      <c r="E2124" s="79">
        <v>1100</v>
      </c>
      <c r="F2124" s="79">
        <v>1132</v>
      </c>
      <c r="G2124" s="79">
        <v>2232</v>
      </c>
    </row>
    <row r="2125" spans="1:7" x14ac:dyDescent="0.2">
      <c r="A2125" s="75">
        <v>2013</v>
      </c>
      <c r="B2125" s="75">
        <v>1</v>
      </c>
      <c r="C2125" s="94">
        <f t="shared" si="33"/>
        <v>41275</v>
      </c>
      <c r="D2125" s="76" t="s">
        <v>21</v>
      </c>
      <c r="E2125" s="79">
        <v>813</v>
      </c>
      <c r="F2125" s="79">
        <v>876</v>
      </c>
      <c r="G2125" s="79">
        <v>1689</v>
      </c>
    </row>
    <row r="2126" spans="1:7" x14ac:dyDescent="0.2">
      <c r="A2126" s="75">
        <v>2013</v>
      </c>
      <c r="B2126" s="75">
        <v>2</v>
      </c>
      <c r="C2126" s="94">
        <f t="shared" si="33"/>
        <v>41306</v>
      </c>
      <c r="D2126" s="76" t="s">
        <v>21</v>
      </c>
      <c r="E2126" s="79">
        <v>834</v>
      </c>
      <c r="F2126" s="79">
        <v>915</v>
      </c>
      <c r="G2126" s="79">
        <v>1749</v>
      </c>
    </row>
    <row r="2127" spans="1:7" x14ac:dyDescent="0.2">
      <c r="A2127" s="75">
        <v>2013</v>
      </c>
      <c r="B2127" s="75">
        <v>3</v>
      </c>
      <c r="C2127" s="94">
        <f t="shared" si="33"/>
        <v>41334</v>
      </c>
      <c r="D2127" s="76" t="s">
        <v>21</v>
      </c>
      <c r="E2127" s="79">
        <v>941</v>
      </c>
      <c r="F2127" s="79">
        <v>1044</v>
      </c>
      <c r="G2127" s="79">
        <v>1985</v>
      </c>
    </row>
    <row r="2128" spans="1:7" x14ac:dyDescent="0.2">
      <c r="A2128" s="75">
        <v>2013</v>
      </c>
      <c r="B2128" s="75">
        <v>4</v>
      </c>
      <c r="C2128" s="94">
        <f t="shared" si="33"/>
        <v>41365</v>
      </c>
      <c r="D2128" s="76" t="s">
        <v>21</v>
      </c>
      <c r="E2128" s="79">
        <v>1000</v>
      </c>
      <c r="F2128" s="79">
        <v>1027</v>
      </c>
      <c r="G2128" s="79">
        <v>2027</v>
      </c>
    </row>
    <row r="2129" spans="1:7" x14ac:dyDescent="0.2">
      <c r="A2129" s="75">
        <v>2013</v>
      </c>
      <c r="B2129" s="75">
        <v>5</v>
      </c>
      <c r="C2129" s="94">
        <f t="shared" si="33"/>
        <v>41395</v>
      </c>
      <c r="D2129" s="76" t="s">
        <v>21</v>
      </c>
      <c r="E2129" s="79">
        <v>1182</v>
      </c>
      <c r="F2129" s="79">
        <v>1309</v>
      </c>
      <c r="G2129" s="79">
        <v>2491</v>
      </c>
    </row>
    <row r="2130" spans="1:7" x14ac:dyDescent="0.2">
      <c r="A2130" s="75">
        <v>2013</v>
      </c>
      <c r="B2130" s="75">
        <v>6</v>
      </c>
      <c r="C2130" s="94">
        <f t="shared" si="33"/>
        <v>41426</v>
      </c>
      <c r="D2130" s="76" t="s">
        <v>21</v>
      </c>
      <c r="E2130" s="79">
        <v>1418</v>
      </c>
      <c r="F2130" s="79">
        <v>1582</v>
      </c>
      <c r="G2130" s="79">
        <v>3000</v>
      </c>
    </row>
    <row r="2131" spans="1:7" x14ac:dyDescent="0.2">
      <c r="A2131" s="75">
        <v>2013</v>
      </c>
      <c r="B2131" s="75">
        <v>7</v>
      </c>
      <c r="C2131" s="94">
        <f t="shared" si="33"/>
        <v>41456</v>
      </c>
      <c r="D2131" s="76" t="s">
        <v>21</v>
      </c>
      <c r="E2131" s="79">
        <v>1642</v>
      </c>
      <c r="F2131" s="79">
        <v>1597</v>
      </c>
      <c r="G2131" s="79">
        <v>3239</v>
      </c>
    </row>
    <row r="2132" spans="1:7" x14ac:dyDescent="0.2">
      <c r="A2132" s="75">
        <v>2013</v>
      </c>
      <c r="B2132" s="75">
        <v>8</v>
      </c>
      <c r="C2132" s="94">
        <f t="shared" si="33"/>
        <v>41487</v>
      </c>
      <c r="D2132" s="76" t="s">
        <v>21</v>
      </c>
      <c r="E2132" s="79">
        <v>1546</v>
      </c>
      <c r="F2132" s="79">
        <v>1586</v>
      </c>
      <c r="G2132" s="79">
        <v>3132</v>
      </c>
    </row>
    <row r="2133" spans="1:7" x14ac:dyDescent="0.2">
      <c r="A2133" s="75">
        <v>2013</v>
      </c>
      <c r="B2133" s="75">
        <v>9</v>
      </c>
      <c r="C2133" s="94">
        <f t="shared" si="33"/>
        <v>41518</v>
      </c>
      <c r="D2133" s="76" t="s">
        <v>21</v>
      </c>
      <c r="E2133" s="79">
        <v>1273</v>
      </c>
      <c r="F2133" s="79">
        <v>1175</v>
      </c>
      <c r="G2133" s="79">
        <v>2448</v>
      </c>
    </row>
    <row r="2134" spans="1:7" x14ac:dyDescent="0.2">
      <c r="A2134" s="75">
        <v>2013</v>
      </c>
      <c r="B2134" s="75">
        <v>10</v>
      </c>
      <c r="C2134" s="94">
        <f t="shared" si="33"/>
        <v>41548</v>
      </c>
      <c r="D2134" s="76" t="s">
        <v>21</v>
      </c>
      <c r="E2134" s="79">
        <v>1202</v>
      </c>
      <c r="F2134" s="79">
        <v>1118</v>
      </c>
      <c r="G2134" s="79">
        <v>2320</v>
      </c>
    </row>
    <row r="2135" spans="1:7" x14ac:dyDescent="0.2">
      <c r="A2135" s="75">
        <v>2013</v>
      </c>
      <c r="B2135" s="75">
        <v>11</v>
      </c>
      <c r="C2135" s="94">
        <f t="shared" si="33"/>
        <v>41579</v>
      </c>
      <c r="D2135" s="76" t="s">
        <v>21</v>
      </c>
      <c r="E2135" s="79">
        <v>986</v>
      </c>
      <c r="F2135" s="79">
        <v>953</v>
      </c>
      <c r="G2135" s="79">
        <v>1939</v>
      </c>
    </row>
    <row r="2136" spans="1:7" x14ac:dyDescent="0.2">
      <c r="A2136" s="75">
        <v>2013</v>
      </c>
      <c r="B2136" s="75">
        <v>12</v>
      </c>
      <c r="C2136" s="94">
        <f t="shared" si="33"/>
        <v>41609</v>
      </c>
      <c r="D2136" s="76" t="s">
        <v>21</v>
      </c>
      <c r="E2136" s="79">
        <v>1219</v>
      </c>
      <c r="F2136" s="79">
        <v>1272</v>
      </c>
      <c r="G2136" s="79">
        <v>2491</v>
      </c>
    </row>
    <row r="2137" spans="1:7" x14ac:dyDescent="0.2">
      <c r="A2137" s="75">
        <v>2014</v>
      </c>
      <c r="B2137" s="75">
        <v>1</v>
      </c>
      <c r="C2137" s="94">
        <f t="shared" si="33"/>
        <v>41640</v>
      </c>
      <c r="D2137" s="76" t="s">
        <v>21</v>
      </c>
      <c r="E2137" s="79">
        <v>761</v>
      </c>
      <c r="F2137" s="79">
        <v>686</v>
      </c>
      <c r="G2137" s="79">
        <v>1447</v>
      </c>
    </row>
    <row r="2138" spans="1:7" x14ac:dyDescent="0.2">
      <c r="A2138" s="75">
        <v>2014</v>
      </c>
      <c r="B2138" s="75">
        <v>2</v>
      </c>
      <c r="C2138" s="94">
        <f t="shared" si="33"/>
        <v>41671</v>
      </c>
      <c r="D2138" s="76" t="s">
        <v>21</v>
      </c>
      <c r="E2138" s="79">
        <v>639</v>
      </c>
      <c r="F2138" s="79">
        <v>622</v>
      </c>
      <c r="G2138" s="79">
        <v>1261</v>
      </c>
    </row>
    <row r="2139" spans="1:7" x14ac:dyDescent="0.2">
      <c r="A2139" s="75">
        <v>2014</v>
      </c>
      <c r="B2139" s="75">
        <v>3</v>
      </c>
      <c r="C2139" s="94">
        <f t="shared" si="33"/>
        <v>41699</v>
      </c>
      <c r="D2139" s="76" t="s">
        <v>21</v>
      </c>
      <c r="E2139" s="79">
        <v>665</v>
      </c>
      <c r="F2139" s="79">
        <v>727</v>
      </c>
      <c r="G2139" s="79">
        <v>1392</v>
      </c>
    </row>
    <row r="2140" spans="1:7" x14ac:dyDescent="0.2">
      <c r="A2140" s="75">
        <v>2014</v>
      </c>
      <c r="B2140" s="75">
        <v>4</v>
      </c>
      <c r="C2140" s="94">
        <f t="shared" si="33"/>
        <v>41730</v>
      </c>
      <c r="D2140" s="76" t="s">
        <v>21</v>
      </c>
      <c r="E2140" s="79">
        <v>775</v>
      </c>
      <c r="F2140" s="79">
        <v>831</v>
      </c>
      <c r="G2140" s="79">
        <v>1606</v>
      </c>
    </row>
    <row r="2141" spans="1:7" x14ac:dyDescent="0.2">
      <c r="A2141" s="75">
        <v>2014</v>
      </c>
      <c r="B2141" s="75">
        <v>5</v>
      </c>
      <c r="C2141" s="94">
        <f t="shared" si="33"/>
        <v>41760</v>
      </c>
      <c r="D2141" s="76" t="s">
        <v>21</v>
      </c>
      <c r="E2141" s="79">
        <v>861</v>
      </c>
      <c r="F2141" s="79">
        <v>945</v>
      </c>
      <c r="G2141" s="79">
        <v>1806</v>
      </c>
    </row>
    <row r="2142" spans="1:7" x14ac:dyDescent="0.2">
      <c r="A2142" s="75">
        <v>2014</v>
      </c>
      <c r="B2142" s="75">
        <v>6</v>
      </c>
      <c r="C2142" s="94">
        <f t="shared" si="33"/>
        <v>41791</v>
      </c>
      <c r="D2142" s="76" t="s">
        <v>21</v>
      </c>
      <c r="E2142" s="79">
        <v>1101</v>
      </c>
      <c r="F2142" s="79">
        <v>1211</v>
      </c>
      <c r="G2142" s="79">
        <v>2312</v>
      </c>
    </row>
    <row r="2143" spans="1:7" x14ac:dyDescent="0.2">
      <c r="A2143" s="75">
        <v>2014</v>
      </c>
      <c r="B2143" s="75">
        <v>7</v>
      </c>
      <c r="C2143" s="94">
        <f t="shared" si="33"/>
        <v>41821</v>
      </c>
      <c r="D2143" s="76" t="s">
        <v>21</v>
      </c>
      <c r="E2143" s="79">
        <v>1100</v>
      </c>
      <c r="F2143" s="79">
        <v>1186</v>
      </c>
      <c r="G2143" s="79">
        <v>2286</v>
      </c>
    </row>
    <row r="2144" spans="1:7" x14ac:dyDescent="0.2">
      <c r="A2144" s="75">
        <v>2014</v>
      </c>
      <c r="B2144" s="75">
        <v>8</v>
      </c>
      <c r="C2144" s="94">
        <f t="shared" si="33"/>
        <v>41852</v>
      </c>
      <c r="D2144" s="76" t="s">
        <v>21</v>
      </c>
      <c r="E2144" s="79">
        <v>1076</v>
      </c>
      <c r="F2144" s="79">
        <v>1039</v>
      </c>
      <c r="G2144" s="79">
        <v>2115</v>
      </c>
    </row>
    <row r="2145" spans="1:7" x14ac:dyDescent="0.2">
      <c r="A2145" s="75">
        <v>2014</v>
      </c>
      <c r="B2145" s="75">
        <v>9</v>
      </c>
      <c r="C2145" s="94">
        <f t="shared" si="33"/>
        <v>41883</v>
      </c>
      <c r="D2145" s="76" t="s">
        <v>21</v>
      </c>
      <c r="E2145" s="79">
        <v>638</v>
      </c>
      <c r="F2145" s="79">
        <v>648</v>
      </c>
      <c r="G2145" s="79">
        <v>1286</v>
      </c>
    </row>
    <row r="2146" spans="1:7" x14ac:dyDescent="0.2">
      <c r="A2146" s="75">
        <v>2014</v>
      </c>
      <c r="B2146" s="75">
        <v>10</v>
      </c>
      <c r="C2146" s="94">
        <f t="shared" si="33"/>
        <v>41913</v>
      </c>
      <c r="D2146" s="76" t="s">
        <v>21</v>
      </c>
      <c r="E2146" s="79">
        <v>377</v>
      </c>
      <c r="F2146" s="79">
        <v>432</v>
      </c>
      <c r="G2146" s="79">
        <v>809</v>
      </c>
    </row>
    <row r="2147" spans="1:7" x14ac:dyDescent="0.2">
      <c r="A2147" s="75">
        <v>2014</v>
      </c>
      <c r="B2147" s="75">
        <v>11</v>
      </c>
      <c r="C2147" s="94">
        <f t="shared" si="33"/>
        <v>41944</v>
      </c>
      <c r="D2147" s="76" t="s">
        <v>21</v>
      </c>
      <c r="E2147" s="79">
        <v>263</v>
      </c>
      <c r="F2147" s="79">
        <v>269</v>
      </c>
      <c r="G2147" s="79">
        <v>532</v>
      </c>
    </row>
    <row r="2148" spans="1:7" x14ac:dyDescent="0.2">
      <c r="A2148" s="75">
        <v>2014</v>
      </c>
      <c r="B2148" s="75">
        <v>12</v>
      </c>
      <c r="C2148" s="94">
        <f t="shared" si="33"/>
        <v>41974</v>
      </c>
      <c r="D2148" s="76" t="s">
        <v>21</v>
      </c>
      <c r="E2148" s="79">
        <v>356</v>
      </c>
      <c r="F2148" s="79">
        <v>350</v>
      </c>
      <c r="G2148" s="79">
        <v>706</v>
      </c>
    </row>
    <row r="2149" spans="1:7" x14ac:dyDescent="0.2">
      <c r="A2149" s="75">
        <v>2015</v>
      </c>
      <c r="B2149" s="75">
        <v>1</v>
      </c>
      <c r="C2149" s="94">
        <f t="shared" si="33"/>
        <v>42005</v>
      </c>
      <c r="D2149" s="76" t="s">
        <v>21</v>
      </c>
      <c r="E2149" s="79">
        <v>138</v>
      </c>
      <c r="F2149" s="79">
        <v>172</v>
      </c>
      <c r="G2149" s="79">
        <v>310</v>
      </c>
    </row>
    <row r="2150" spans="1:7" x14ac:dyDescent="0.2">
      <c r="A2150" s="75">
        <v>2015</v>
      </c>
      <c r="B2150" s="75">
        <v>2</v>
      </c>
      <c r="C2150" s="94">
        <f t="shared" si="33"/>
        <v>42036</v>
      </c>
      <c r="D2150" s="76" t="s">
        <v>21</v>
      </c>
      <c r="E2150" s="79">
        <v>113</v>
      </c>
      <c r="F2150" s="79">
        <v>115</v>
      </c>
      <c r="G2150" s="79">
        <v>228</v>
      </c>
    </row>
    <row r="2151" spans="1:7" x14ac:dyDescent="0.2">
      <c r="A2151" s="75">
        <v>2015</v>
      </c>
      <c r="B2151" s="75">
        <v>3</v>
      </c>
      <c r="C2151" s="94">
        <f t="shared" si="33"/>
        <v>42064</v>
      </c>
      <c r="D2151" s="76" t="s">
        <v>21</v>
      </c>
      <c r="E2151" s="79">
        <v>92</v>
      </c>
      <c r="F2151" s="79">
        <v>96</v>
      </c>
      <c r="G2151" s="79">
        <v>188</v>
      </c>
    </row>
    <row r="2152" spans="1:7" x14ac:dyDescent="0.2">
      <c r="A2152" s="75">
        <v>2015</v>
      </c>
      <c r="B2152" s="75">
        <v>4</v>
      </c>
      <c r="C2152" s="94">
        <f t="shared" si="33"/>
        <v>42095</v>
      </c>
      <c r="D2152" s="76" t="s">
        <v>21</v>
      </c>
      <c r="E2152" s="79">
        <v>0</v>
      </c>
      <c r="F2152" s="79">
        <v>0</v>
      </c>
      <c r="G2152" s="79">
        <v>0</v>
      </c>
    </row>
    <row r="2153" spans="1:7" x14ac:dyDescent="0.2">
      <c r="A2153" s="75">
        <v>2015</v>
      </c>
      <c r="B2153" s="75">
        <v>5</v>
      </c>
      <c r="C2153" s="94">
        <f t="shared" si="33"/>
        <v>42125</v>
      </c>
      <c r="D2153" s="76" t="s">
        <v>21</v>
      </c>
      <c r="E2153" s="79">
        <v>0</v>
      </c>
      <c r="F2153" s="79">
        <v>0</v>
      </c>
      <c r="G2153" s="79">
        <v>0</v>
      </c>
    </row>
    <row r="2154" spans="1:7" x14ac:dyDescent="0.2">
      <c r="A2154" s="75">
        <v>2015</v>
      </c>
      <c r="B2154" s="75">
        <v>6</v>
      </c>
      <c r="C2154" s="94">
        <f t="shared" si="33"/>
        <v>42156</v>
      </c>
      <c r="D2154" s="76" t="s">
        <v>21</v>
      </c>
      <c r="E2154" s="79">
        <v>0</v>
      </c>
      <c r="F2154" s="79">
        <v>0</v>
      </c>
      <c r="G2154" s="79">
        <v>0</v>
      </c>
    </row>
    <row r="2155" spans="1:7" x14ac:dyDescent="0.2">
      <c r="A2155" s="75">
        <v>2015</v>
      </c>
      <c r="B2155" s="75">
        <v>7</v>
      </c>
      <c r="C2155" s="94">
        <f t="shared" si="33"/>
        <v>42186</v>
      </c>
      <c r="D2155" s="76" t="s">
        <v>21</v>
      </c>
      <c r="E2155" s="79">
        <v>0</v>
      </c>
      <c r="F2155" s="79">
        <v>0</v>
      </c>
      <c r="G2155" s="79">
        <v>0</v>
      </c>
    </row>
    <row r="2156" spans="1:7" x14ac:dyDescent="0.2">
      <c r="A2156" s="75">
        <v>2015</v>
      </c>
      <c r="B2156" s="75">
        <v>8</v>
      </c>
      <c r="C2156" s="94">
        <f t="shared" si="33"/>
        <v>42217</v>
      </c>
      <c r="D2156" s="76" t="s">
        <v>21</v>
      </c>
      <c r="E2156" s="79">
        <v>0</v>
      </c>
      <c r="F2156" s="79">
        <v>0</v>
      </c>
      <c r="G2156" s="79">
        <v>0</v>
      </c>
    </row>
    <row r="2157" spans="1:7" x14ac:dyDescent="0.2">
      <c r="A2157" s="75">
        <v>2015</v>
      </c>
      <c r="B2157" s="75">
        <v>9</v>
      </c>
      <c r="C2157" s="94">
        <f t="shared" si="33"/>
        <v>42248</v>
      </c>
      <c r="D2157" s="76" t="s">
        <v>21</v>
      </c>
      <c r="E2157" s="78">
        <v>0</v>
      </c>
      <c r="F2157" s="78">
        <v>0</v>
      </c>
      <c r="G2157" s="78">
        <v>0</v>
      </c>
    </row>
    <row r="2158" spans="1:7" x14ac:dyDescent="0.2">
      <c r="A2158" s="75">
        <v>2015</v>
      </c>
      <c r="B2158" s="75">
        <v>10</v>
      </c>
      <c r="C2158" s="94">
        <f t="shared" si="33"/>
        <v>42278</v>
      </c>
      <c r="D2158" s="76" t="s">
        <v>21</v>
      </c>
      <c r="E2158" s="78">
        <v>0</v>
      </c>
      <c r="F2158" s="78">
        <v>0</v>
      </c>
      <c r="G2158" s="78">
        <v>0</v>
      </c>
    </row>
    <row r="2159" spans="1:7" x14ac:dyDescent="0.2">
      <c r="A2159" s="75">
        <v>2015</v>
      </c>
      <c r="B2159" s="75">
        <v>11</v>
      </c>
      <c r="C2159" s="94">
        <f t="shared" si="33"/>
        <v>42309</v>
      </c>
      <c r="D2159" s="76" t="s">
        <v>21</v>
      </c>
      <c r="E2159" s="78">
        <v>165</v>
      </c>
      <c r="F2159" s="78">
        <v>135</v>
      </c>
      <c r="G2159" s="78">
        <v>300</v>
      </c>
    </row>
    <row r="2160" spans="1:7" x14ac:dyDescent="0.2">
      <c r="A2160" s="75">
        <v>2015</v>
      </c>
      <c r="B2160" s="75">
        <v>12</v>
      </c>
      <c r="C2160" s="94">
        <f t="shared" si="33"/>
        <v>42339</v>
      </c>
      <c r="D2160" s="76" t="s">
        <v>21</v>
      </c>
      <c r="E2160" s="78">
        <v>589</v>
      </c>
      <c r="F2160" s="78">
        <v>553</v>
      </c>
      <c r="G2160" s="78">
        <v>1142</v>
      </c>
    </row>
    <row r="2161" spans="1:7" x14ac:dyDescent="0.2">
      <c r="A2161" s="75">
        <v>1996</v>
      </c>
      <c r="B2161" s="75">
        <v>1</v>
      </c>
      <c r="C2161" s="94">
        <f t="shared" si="33"/>
        <v>35065</v>
      </c>
      <c r="D2161" s="76" t="s">
        <v>22</v>
      </c>
      <c r="E2161" s="78">
        <v>245</v>
      </c>
      <c r="F2161" s="78">
        <v>222</v>
      </c>
      <c r="G2161" s="78">
        <v>467</v>
      </c>
    </row>
    <row r="2162" spans="1:7" x14ac:dyDescent="0.2">
      <c r="A2162" s="75">
        <v>1996</v>
      </c>
      <c r="B2162" s="75">
        <v>2</v>
      </c>
      <c r="C2162" s="94">
        <f t="shared" si="33"/>
        <v>35096</v>
      </c>
      <c r="D2162" s="76" t="s">
        <v>22</v>
      </c>
      <c r="E2162" s="78">
        <v>218</v>
      </c>
      <c r="F2162" s="78">
        <v>234</v>
      </c>
      <c r="G2162" s="78">
        <v>452</v>
      </c>
    </row>
    <row r="2163" spans="1:7" x14ac:dyDescent="0.2">
      <c r="A2163" s="75">
        <v>1996</v>
      </c>
      <c r="B2163" s="75">
        <v>3</v>
      </c>
      <c r="C2163" s="94">
        <f t="shared" si="33"/>
        <v>35125</v>
      </c>
      <c r="D2163" s="76" t="s">
        <v>22</v>
      </c>
      <c r="E2163" s="78">
        <v>256</v>
      </c>
      <c r="F2163" s="78">
        <v>229</v>
      </c>
      <c r="G2163" s="78">
        <v>485</v>
      </c>
    </row>
    <row r="2164" spans="1:7" x14ac:dyDescent="0.2">
      <c r="A2164" s="75">
        <v>1996</v>
      </c>
      <c r="B2164" s="75">
        <v>4</v>
      </c>
      <c r="C2164" s="94">
        <f t="shared" si="33"/>
        <v>35156</v>
      </c>
      <c r="D2164" s="76" t="s">
        <v>22</v>
      </c>
      <c r="E2164" s="78">
        <v>214</v>
      </c>
      <c r="F2164" s="78">
        <v>201</v>
      </c>
      <c r="G2164" s="78">
        <v>415</v>
      </c>
    </row>
    <row r="2165" spans="1:7" x14ac:dyDescent="0.2">
      <c r="A2165" s="75">
        <v>1996</v>
      </c>
      <c r="B2165" s="75">
        <v>5</v>
      </c>
      <c r="C2165" s="94">
        <f t="shared" si="33"/>
        <v>35186</v>
      </c>
      <c r="D2165" s="76" t="s">
        <v>22</v>
      </c>
      <c r="E2165" s="78">
        <v>225</v>
      </c>
      <c r="F2165" s="78">
        <v>210</v>
      </c>
      <c r="G2165" s="78">
        <v>435</v>
      </c>
    </row>
    <row r="2166" spans="1:7" x14ac:dyDescent="0.2">
      <c r="A2166" s="75">
        <v>1996</v>
      </c>
      <c r="B2166" s="75">
        <v>6</v>
      </c>
      <c r="C2166" s="94">
        <f t="shared" si="33"/>
        <v>35217</v>
      </c>
      <c r="D2166" s="76" t="s">
        <v>22</v>
      </c>
      <c r="E2166" s="78">
        <v>242</v>
      </c>
      <c r="F2166" s="78">
        <v>223</v>
      </c>
      <c r="G2166" s="78">
        <v>465</v>
      </c>
    </row>
    <row r="2167" spans="1:7" x14ac:dyDescent="0.2">
      <c r="A2167" s="75">
        <v>1996</v>
      </c>
      <c r="B2167" s="75">
        <v>7</v>
      </c>
      <c r="C2167" s="94">
        <f t="shared" si="33"/>
        <v>35247</v>
      </c>
      <c r="D2167" s="76" t="s">
        <v>22</v>
      </c>
      <c r="E2167" s="78">
        <v>250</v>
      </c>
      <c r="F2167" s="78">
        <v>218</v>
      </c>
      <c r="G2167" s="78">
        <v>468</v>
      </c>
    </row>
    <row r="2168" spans="1:7" x14ac:dyDescent="0.2">
      <c r="A2168" s="75">
        <v>1996</v>
      </c>
      <c r="B2168" s="75">
        <v>8</v>
      </c>
      <c r="C2168" s="94">
        <f t="shared" si="33"/>
        <v>35278</v>
      </c>
      <c r="D2168" s="76" t="s">
        <v>22</v>
      </c>
      <c r="E2168" s="78">
        <v>247</v>
      </c>
      <c r="F2168" s="78">
        <v>264</v>
      </c>
      <c r="G2168" s="78">
        <v>511</v>
      </c>
    </row>
    <row r="2169" spans="1:7" x14ac:dyDescent="0.2">
      <c r="A2169" s="75">
        <v>1996</v>
      </c>
      <c r="B2169" s="75">
        <v>9</v>
      </c>
      <c r="C2169" s="94">
        <f t="shared" si="33"/>
        <v>35309</v>
      </c>
      <c r="D2169" s="76" t="s">
        <v>22</v>
      </c>
      <c r="E2169" s="78">
        <v>223</v>
      </c>
      <c r="F2169" s="78">
        <v>209</v>
      </c>
      <c r="G2169" s="78">
        <v>432</v>
      </c>
    </row>
    <row r="2170" spans="1:7" x14ac:dyDescent="0.2">
      <c r="A2170" s="75">
        <v>1996</v>
      </c>
      <c r="B2170" s="75">
        <v>10</v>
      </c>
      <c r="C2170" s="94">
        <f t="shared" si="33"/>
        <v>35339</v>
      </c>
      <c r="D2170" s="76" t="s">
        <v>22</v>
      </c>
      <c r="E2170" s="78">
        <v>262</v>
      </c>
      <c r="F2170" s="78">
        <v>242</v>
      </c>
      <c r="G2170" s="78">
        <v>504</v>
      </c>
    </row>
    <row r="2171" spans="1:7" x14ac:dyDescent="0.2">
      <c r="A2171" s="75">
        <v>1996</v>
      </c>
      <c r="B2171" s="75">
        <v>11</v>
      </c>
      <c r="C2171" s="94">
        <f t="shared" si="33"/>
        <v>35370</v>
      </c>
      <c r="D2171" s="76" t="s">
        <v>22</v>
      </c>
      <c r="E2171" s="78">
        <v>261</v>
      </c>
      <c r="F2171" s="78">
        <v>206</v>
      </c>
      <c r="G2171" s="78">
        <v>467</v>
      </c>
    </row>
    <row r="2172" spans="1:7" x14ac:dyDescent="0.2">
      <c r="A2172" s="75">
        <v>1996</v>
      </c>
      <c r="B2172" s="75">
        <v>12</v>
      </c>
      <c r="C2172" s="94">
        <f t="shared" si="33"/>
        <v>35400</v>
      </c>
      <c r="D2172" s="76" t="s">
        <v>22</v>
      </c>
      <c r="E2172" s="78">
        <v>238</v>
      </c>
      <c r="F2172" s="78">
        <v>221</v>
      </c>
      <c r="G2172" s="78">
        <v>459</v>
      </c>
    </row>
    <row r="2173" spans="1:7" x14ac:dyDescent="0.2">
      <c r="A2173" s="75">
        <v>1997</v>
      </c>
      <c r="B2173" s="75">
        <v>1</v>
      </c>
      <c r="C2173" s="94">
        <f t="shared" si="33"/>
        <v>35431</v>
      </c>
      <c r="D2173" s="76" t="s">
        <v>22</v>
      </c>
      <c r="E2173" s="78">
        <v>245</v>
      </c>
      <c r="F2173" s="78">
        <v>256</v>
      </c>
      <c r="G2173" s="78">
        <v>501</v>
      </c>
    </row>
    <row r="2174" spans="1:7" x14ac:dyDescent="0.2">
      <c r="A2174" s="75">
        <v>1997</v>
      </c>
      <c r="B2174" s="75">
        <v>2</v>
      </c>
      <c r="C2174" s="94">
        <f t="shared" si="33"/>
        <v>35462</v>
      </c>
      <c r="D2174" s="76" t="s">
        <v>22</v>
      </c>
      <c r="E2174" s="78">
        <v>233</v>
      </c>
      <c r="F2174" s="78">
        <v>198</v>
      </c>
      <c r="G2174" s="78">
        <v>431</v>
      </c>
    </row>
    <row r="2175" spans="1:7" x14ac:dyDescent="0.2">
      <c r="A2175" s="75">
        <v>1997</v>
      </c>
      <c r="B2175" s="75">
        <v>3</v>
      </c>
      <c r="C2175" s="94">
        <f t="shared" si="33"/>
        <v>35490</v>
      </c>
      <c r="D2175" s="76" t="s">
        <v>22</v>
      </c>
      <c r="E2175" s="78">
        <v>215</v>
      </c>
      <c r="F2175" s="78">
        <v>225</v>
      </c>
      <c r="G2175" s="78">
        <v>440</v>
      </c>
    </row>
    <row r="2176" spans="1:7" x14ac:dyDescent="0.2">
      <c r="A2176" s="75">
        <v>1997</v>
      </c>
      <c r="B2176" s="75">
        <v>4</v>
      </c>
      <c r="C2176" s="94">
        <f t="shared" si="33"/>
        <v>35521</v>
      </c>
      <c r="D2176" s="76" t="s">
        <v>22</v>
      </c>
      <c r="E2176" s="78">
        <v>232</v>
      </c>
      <c r="F2176" s="78">
        <v>216</v>
      </c>
      <c r="G2176" s="78">
        <v>448</v>
      </c>
    </row>
    <row r="2177" spans="1:7" x14ac:dyDescent="0.2">
      <c r="A2177" s="75">
        <v>1997</v>
      </c>
      <c r="B2177" s="75">
        <v>5</v>
      </c>
      <c r="C2177" s="94">
        <f t="shared" si="33"/>
        <v>35551</v>
      </c>
      <c r="D2177" s="76" t="s">
        <v>22</v>
      </c>
      <c r="E2177" s="78">
        <v>247</v>
      </c>
      <c r="F2177" s="78">
        <v>245</v>
      </c>
      <c r="G2177" s="78">
        <v>492</v>
      </c>
    </row>
    <row r="2178" spans="1:7" x14ac:dyDescent="0.2">
      <c r="A2178" s="75">
        <v>1997</v>
      </c>
      <c r="B2178" s="75">
        <v>6</v>
      </c>
      <c r="C2178" s="94">
        <f t="shared" si="33"/>
        <v>35582</v>
      </c>
      <c r="D2178" s="76" t="s">
        <v>22</v>
      </c>
      <c r="E2178" s="78">
        <v>254</v>
      </c>
      <c r="F2178" s="78">
        <v>231</v>
      </c>
      <c r="G2178" s="78">
        <v>485</v>
      </c>
    </row>
    <row r="2179" spans="1:7" x14ac:dyDescent="0.2">
      <c r="A2179" s="75">
        <v>1997</v>
      </c>
      <c r="B2179" s="75">
        <v>7</v>
      </c>
      <c r="C2179" s="94">
        <f t="shared" ref="C2179:C2242" si="34">DATE(A2179,B2179,1)</f>
        <v>35612</v>
      </c>
      <c r="D2179" s="76" t="s">
        <v>22</v>
      </c>
      <c r="E2179" s="78">
        <v>231</v>
      </c>
      <c r="F2179" s="78">
        <v>215</v>
      </c>
      <c r="G2179" s="78">
        <v>446</v>
      </c>
    </row>
    <row r="2180" spans="1:7" x14ac:dyDescent="0.2">
      <c r="A2180" s="75">
        <v>1997</v>
      </c>
      <c r="B2180" s="75">
        <v>8</v>
      </c>
      <c r="C2180" s="94">
        <f t="shared" si="34"/>
        <v>35643</v>
      </c>
      <c r="D2180" s="76" t="s">
        <v>22</v>
      </c>
      <c r="E2180" s="78">
        <v>233</v>
      </c>
      <c r="F2180" s="78">
        <v>232</v>
      </c>
      <c r="G2180" s="78">
        <v>465</v>
      </c>
    </row>
    <row r="2181" spans="1:7" x14ac:dyDescent="0.2">
      <c r="A2181" s="75">
        <v>1997</v>
      </c>
      <c r="B2181" s="75">
        <v>9</v>
      </c>
      <c r="C2181" s="94">
        <f t="shared" si="34"/>
        <v>35674</v>
      </c>
      <c r="D2181" s="76" t="s">
        <v>22</v>
      </c>
      <c r="E2181" s="78">
        <v>230</v>
      </c>
      <c r="F2181" s="78">
        <v>214</v>
      </c>
      <c r="G2181" s="78">
        <v>444</v>
      </c>
    </row>
    <row r="2182" spans="1:7" x14ac:dyDescent="0.2">
      <c r="A2182" s="75">
        <v>1997</v>
      </c>
      <c r="B2182" s="75">
        <v>10</v>
      </c>
      <c r="C2182" s="94">
        <f t="shared" si="34"/>
        <v>35704</v>
      </c>
      <c r="D2182" s="76" t="s">
        <v>22</v>
      </c>
      <c r="E2182" s="78">
        <v>227</v>
      </c>
      <c r="F2182" s="78">
        <v>213</v>
      </c>
      <c r="G2182" s="78">
        <v>440</v>
      </c>
    </row>
    <row r="2183" spans="1:7" x14ac:dyDescent="0.2">
      <c r="A2183" s="75">
        <v>1997</v>
      </c>
      <c r="B2183" s="75">
        <v>11</v>
      </c>
      <c r="C2183" s="94">
        <f t="shared" si="34"/>
        <v>35735</v>
      </c>
      <c r="D2183" s="76" t="s">
        <v>22</v>
      </c>
      <c r="E2183" s="78">
        <v>217</v>
      </c>
      <c r="F2183" s="78">
        <v>225</v>
      </c>
      <c r="G2183" s="78">
        <v>442</v>
      </c>
    </row>
    <row r="2184" spans="1:7" x14ac:dyDescent="0.2">
      <c r="A2184" s="75">
        <v>1997</v>
      </c>
      <c r="B2184" s="75">
        <v>12</v>
      </c>
      <c r="C2184" s="94">
        <f t="shared" si="34"/>
        <v>35765</v>
      </c>
      <c r="D2184" s="76" t="s">
        <v>22</v>
      </c>
      <c r="E2184" s="78">
        <v>240</v>
      </c>
      <c r="F2184" s="78">
        <v>225</v>
      </c>
      <c r="G2184" s="78">
        <v>465</v>
      </c>
    </row>
    <row r="2185" spans="1:7" x14ac:dyDescent="0.2">
      <c r="A2185" s="75">
        <v>1998</v>
      </c>
      <c r="B2185" s="75">
        <v>1</v>
      </c>
      <c r="C2185" s="94">
        <f t="shared" si="34"/>
        <v>35796</v>
      </c>
      <c r="D2185" s="76" t="s">
        <v>22</v>
      </c>
      <c r="E2185" s="78">
        <v>285</v>
      </c>
      <c r="F2185" s="78">
        <v>230</v>
      </c>
      <c r="G2185" s="78">
        <v>515</v>
      </c>
    </row>
    <row r="2186" spans="1:7" x14ac:dyDescent="0.2">
      <c r="A2186" s="75">
        <v>1998</v>
      </c>
      <c r="B2186" s="75">
        <v>2</v>
      </c>
      <c r="C2186" s="94">
        <f t="shared" si="34"/>
        <v>35827</v>
      </c>
      <c r="D2186" s="76" t="s">
        <v>22</v>
      </c>
      <c r="E2186" s="78">
        <v>196</v>
      </c>
      <c r="F2186" s="78">
        <v>218</v>
      </c>
      <c r="G2186" s="78">
        <v>414</v>
      </c>
    </row>
    <row r="2187" spans="1:7" x14ac:dyDescent="0.2">
      <c r="A2187" s="75">
        <v>1998</v>
      </c>
      <c r="B2187" s="75">
        <v>3</v>
      </c>
      <c r="C2187" s="94">
        <f t="shared" si="34"/>
        <v>35855</v>
      </c>
      <c r="D2187" s="76" t="s">
        <v>22</v>
      </c>
      <c r="E2187" s="78">
        <v>186</v>
      </c>
      <c r="F2187" s="78">
        <v>183</v>
      </c>
      <c r="G2187" s="78">
        <v>369</v>
      </c>
    </row>
    <row r="2188" spans="1:7" x14ac:dyDescent="0.2">
      <c r="A2188" s="75">
        <v>1998</v>
      </c>
      <c r="B2188" s="75">
        <v>4</v>
      </c>
      <c r="C2188" s="94">
        <f t="shared" si="34"/>
        <v>35886</v>
      </c>
      <c r="D2188" s="76" t="s">
        <v>22</v>
      </c>
      <c r="E2188" s="78">
        <v>245</v>
      </c>
      <c r="F2188" s="78">
        <v>251</v>
      </c>
      <c r="G2188" s="78">
        <v>496</v>
      </c>
    </row>
    <row r="2189" spans="1:7" x14ac:dyDescent="0.2">
      <c r="A2189" s="75">
        <v>1998</v>
      </c>
      <c r="B2189" s="75">
        <v>5</v>
      </c>
      <c r="C2189" s="94">
        <f t="shared" si="34"/>
        <v>35916</v>
      </c>
      <c r="D2189" s="76" t="s">
        <v>22</v>
      </c>
      <c r="E2189" s="78">
        <v>277</v>
      </c>
      <c r="F2189" s="78">
        <v>254</v>
      </c>
      <c r="G2189" s="78">
        <v>531</v>
      </c>
    </row>
    <row r="2190" spans="1:7" x14ac:dyDescent="0.2">
      <c r="A2190" s="75">
        <v>1998</v>
      </c>
      <c r="B2190" s="75">
        <v>6</v>
      </c>
      <c r="C2190" s="94">
        <f t="shared" si="34"/>
        <v>35947</v>
      </c>
      <c r="D2190" s="76" t="s">
        <v>22</v>
      </c>
      <c r="E2190" s="78">
        <v>260</v>
      </c>
      <c r="F2190" s="78">
        <v>266</v>
      </c>
      <c r="G2190" s="78">
        <v>526</v>
      </c>
    </row>
    <row r="2191" spans="1:7" x14ac:dyDescent="0.2">
      <c r="A2191" s="75">
        <v>1998</v>
      </c>
      <c r="B2191" s="75">
        <v>7</v>
      </c>
      <c r="C2191" s="94">
        <f t="shared" si="34"/>
        <v>35977</v>
      </c>
      <c r="D2191" s="76" t="s">
        <v>22</v>
      </c>
      <c r="E2191" s="78">
        <v>340</v>
      </c>
      <c r="F2191" s="78">
        <v>272</v>
      </c>
      <c r="G2191" s="78">
        <v>612</v>
      </c>
    </row>
    <row r="2192" spans="1:7" x14ac:dyDescent="0.2">
      <c r="A2192" s="75">
        <v>1998</v>
      </c>
      <c r="B2192" s="75">
        <v>8</v>
      </c>
      <c r="C2192" s="94">
        <f t="shared" si="34"/>
        <v>36008</v>
      </c>
      <c r="D2192" s="76" t="s">
        <v>22</v>
      </c>
      <c r="E2192" s="78">
        <v>349</v>
      </c>
      <c r="F2192" s="78">
        <v>315</v>
      </c>
      <c r="G2192" s="78">
        <v>664</v>
      </c>
    </row>
    <row r="2193" spans="1:7" x14ac:dyDescent="0.2">
      <c r="A2193" s="75">
        <v>1998</v>
      </c>
      <c r="B2193" s="75">
        <v>9</v>
      </c>
      <c r="C2193" s="94">
        <f t="shared" si="34"/>
        <v>36039</v>
      </c>
      <c r="D2193" s="76" t="s">
        <v>22</v>
      </c>
      <c r="E2193" s="78">
        <v>212</v>
      </c>
      <c r="F2193" s="78">
        <v>187</v>
      </c>
      <c r="G2193" s="78">
        <v>399</v>
      </c>
    </row>
    <row r="2194" spans="1:7" x14ac:dyDescent="0.2">
      <c r="A2194" s="75">
        <v>1998</v>
      </c>
      <c r="B2194" s="75">
        <v>10</v>
      </c>
      <c r="C2194" s="94">
        <f t="shared" si="34"/>
        <v>36069</v>
      </c>
      <c r="D2194" s="76" t="s">
        <v>22</v>
      </c>
      <c r="E2194" s="78">
        <v>247</v>
      </c>
      <c r="F2194" s="78">
        <v>230</v>
      </c>
      <c r="G2194" s="78">
        <v>477</v>
      </c>
    </row>
    <row r="2195" spans="1:7" x14ac:dyDescent="0.2">
      <c r="A2195" s="75">
        <v>1998</v>
      </c>
      <c r="B2195" s="75">
        <v>11</v>
      </c>
      <c r="C2195" s="94">
        <f t="shared" si="34"/>
        <v>36100</v>
      </c>
      <c r="D2195" s="76" t="s">
        <v>22</v>
      </c>
      <c r="E2195" s="78">
        <v>214</v>
      </c>
      <c r="F2195" s="78">
        <v>204</v>
      </c>
      <c r="G2195" s="78">
        <v>418</v>
      </c>
    </row>
    <row r="2196" spans="1:7" x14ac:dyDescent="0.2">
      <c r="A2196" s="75">
        <v>1998</v>
      </c>
      <c r="B2196" s="75">
        <v>12</v>
      </c>
      <c r="C2196" s="94">
        <f t="shared" si="34"/>
        <v>36130</v>
      </c>
      <c r="D2196" s="76" t="s">
        <v>22</v>
      </c>
      <c r="E2196" s="78">
        <v>267</v>
      </c>
      <c r="F2196" s="78">
        <v>260</v>
      </c>
      <c r="G2196" s="78">
        <v>527</v>
      </c>
    </row>
    <row r="2197" spans="1:7" x14ac:dyDescent="0.2">
      <c r="A2197" s="75">
        <v>1999</v>
      </c>
      <c r="B2197" s="75">
        <v>1</v>
      </c>
      <c r="C2197" s="94">
        <f t="shared" si="34"/>
        <v>36161</v>
      </c>
      <c r="D2197" s="76" t="s">
        <v>22</v>
      </c>
      <c r="E2197" s="78">
        <v>203</v>
      </c>
      <c r="F2197" s="78">
        <v>166</v>
      </c>
      <c r="G2197" s="78">
        <v>369</v>
      </c>
    </row>
    <row r="2198" spans="1:7" x14ac:dyDescent="0.2">
      <c r="A2198" s="75">
        <v>1999</v>
      </c>
      <c r="B2198" s="75">
        <v>2</v>
      </c>
      <c r="C2198" s="94">
        <f t="shared" si="34"/>
        <v>36192</v>
      </c>
      <c r="D2198" s="76" t="s">
        <v>22</v>
      </c>
      <c r="E2198" s="78">
        <v>224</v>
      </c>
      <c r="F2198" s="78">
        <v>266</v>
      </c>
      <c r="G2198" s="78">
        <v>490</v>
      </c>
    </row>
    <row r="2199" spans="1:7" x14ac:dyDescent="0.2">
      <c r="A2199" s="75">
        <v>1999</v>
      </c>
      <c r="B2199" s="75">
        <v>3</v>
      </c>
      <c r="C2199" s="94">
        <f t="shared" si="34"/>
        <v>36220</v>
      </c>
      <c r="D2199" s="76" t="s">
        <v>22</v>
      </c>
      <c r="E2199" s="78">
        <v>320</v>
      </c>
      <c r="F2199" s="78">
        <v>356</v>
      </c>
      <c r="G2199" s="78">
        <v>676</v>
      </c>
    </row>
    <row r="2200" spans="1:7" x14ac:dyDescent="0.2">
      <c r="A2200" s="75">
        <v>1999</v>
      </c>
      <c r="B2200" s="75">
        <v>4</v>
      </c>
      <c r="C2200" s="94">
        <f t="shared" si="34"/>
        <v>36251</v>
      </c>
      <c r="D2200" s="76" t="s">
        <v>22</v>
      </c>
      <c r="E2200" s="78">
        <v>223</v>
      </c>
      <c r="F2200" s="78">
        <v>284</v>
      </c>
      <c r="G2200" s="78">
        <v>507</v>
      </c>
    </row>
    <row r="2201" spans="1:7" x14ac:dyDescent="0.2">
      <c r="A2201" s="75">
        <v>1999</v>
      </c>
      <c r="B2201" s="75">
        <v>5</v>
      </c>
      <c r="C2201" s="94">
        <f t="shared" si="34"/>
        <v>36281</v>
      </c>
      <c r="D2201" s="76" t="s">
        <v>22</v>
      </c>
      <c r="E2201" s="78">
        <v>222</v>
      </c>
      <c r="F2201" s="78">
        <v>239</v>
      </c>
      <c r="G2201" s="78">
        <v>461</v>
      </c>
    </row>
    <row r="2202" spans="1:7" x14ac:dyDescent="0.2">
      <c r="A2202" s="75">
        <v>1999</v>
      </c>
      <c r="B2202" s="75">
        <v>6</v>
      </c>
      <c r="C2202" s="94">
        <f t="shared" si="34"/>
        <v>36312</v>
      </c>
      <c r="D2202" s="76" t="s">
        <v>22</v>
      </c>
      <c r="E2202" s="78">
        <v>208</v>
      </c>
      <c r="F2202" s="78">
        <v>243</v>
      </c>
      <c r="G2202" s="78">
        <v>451</v>
      </c>
    </row>
    <row r="2203" spans="1:7" x14ac:dyDescent="0.2">
      <c r="A2203" s="75">
        <v>1999</v>
      </c>
      <c r="B2203" s="75">
        <v>7</v>
      </c>
      <c r="C2203" s="94">
        <f t="shared" si="34"/>
        <v>36342</v>
      </c>
      <c r="D2203" s="76" t="s">
        <v>22</v>
      </c>
      <c r="E2203" s="78">
        <v>274</v>
      </c>
      <c r="F2203" s="78">
        <v>298</v>
      </c>
      <c r="G2203" s="78">
        <v>572</v>
      </c>
    </row>
    <row r="2204" spans="1:7" x14ac:dyDescent="0.2">
      <c r="A2204" s="75">
        <v>1999</v>
      </c>
      <c r="B2204" s="75">
        <v>8</v>
      </c>
      <c r="C2204" s="94">
        <f t="shared" si="34"/>
        <v>36373</v>
      </c>
      <c r="D2204" s="76" t="s">
        <v>22</v>
      </c>
      <c r="E2204" s="78">
        <v>268</v>
      </c>
      <c r="F2204" s="78">
        <v>253</v>
      </c>
      <c r="G2204" s="78">
        <v>521</v>
      </c>
    </row>
    <row r="2205" spans="1:7" x14ac:dyDescent="0.2">
      <c r="A2205" s="75">
        <v>1999</v>
      </c>
      <c r="B2205" s="75">
        <v>9</v>
      </c>
      <c r="C2205" s="94">
        <f t="shared" si="34"/>
        <v>36404</v>
      </c>
      <c r="D2205" s="76" t="s">
        <v>22</v>
      </c>
      <c r="E2205" s="78">
        <v>240</v>
      </c>
      <c r="F2205" s="78">
        <v>202</v>
      </c>
      <c r="G2205" s="78">
        <v>442</v>
      </c>
    </row>
    <row r="2206" spans="1:7" x14ac:dyDescent="0.2">
      <c r="A2206" s="75">
        <v>1999</v>
      </c>
      <c r="B2206" s="75">
        <v>10</v>
      </c>
      <c r="C2206" s="94">
        <f t="shared" si="34"/>
        <v>36434</v>
      </c>
      <c r="D2206" s="76" t="s">
        <v>22</v>
      </c>
      <c r="E2206" s="78">
        <v>244</v>
      </c>
      <c r="F2206" s="78">
        <v>237</v>
      </c>
      <c r="G2206" s="78">
        <v>481</v>
      </c>
    </row>
    <row r="2207" spans="1:7" x14ac:dyDescent="0.2">
      <c r="A2207" s="75">
        <v>1999</v>
      </c>
      <c r="B2207" s="75">
        <v>11</v>
      </c>
      <c r="C2207" s="94">
        <f t="shared" si="34"/>
        <v>36465</v>
      </c>
      <c r="D2207" s="76" t="s">
        <v>22</v>
      </c>
      <c r="E2207" s="78">
        <v>208</v>
      </c>
      <c r="F2207" s="78">
        <v>220</v>
      </c>
      <c r="G2207" s="78">
        <v>428</v>
      </c>
    </row>
    <row r="2208" spans="1:7" x14ac:dyDescent="0.2">
      <c r="A2208" s="75">
        <v>1999</v>
      </c>
      <c r="B2208" s="75">
        <v>12</v>
      </c>
      <c r="C2208" s="94">
        <f t="shared" si="34"/>
        <v>36495</v>
      </c>
      <c r="D2208" s="76" t="s">
        <v>22</v>
      </c>
      <c r="E2208" s="78">
        <v>228</v>
      </c>
      <c r="F2208" s="78">
        <v>210</v>
      </c>
      <c r="G2208" s="78">
        <v>438</v>
      </c>
    </row>
    <row r="2209" spans="1:7" x14ac:dyDescent="0.2">
      <c r="A2209" s="75">
        <v>2000</v>
      </c>
      <c r="B2209" s="75">
        <v>1</v>
      </c>
      <c r="C2209" s="94">
        <f t="shared" si="34"/>
        <v>36526</v>
      </c>
      <c r="D2209" s="76" t="s">
        <v>22</v>
      </c>
      <c r="E2209" s="78">
        <v>207</v>
      </c>
      <c r="F2209" s="78">
        <v>186</v>
      </c>
      <c r="G2209" s="78">
        <v>393</v>
      </c>
    </row>
    <row r="2210" spans="1:7" x14ac:dyDescent="0.2">
      <c r="A2210" s="75">
        <v>2000</v>
      </c>
      <c r="B2210" s="75">
        <v>2</v>
      </c>
      <c r="C2210" s="94">
        <f t="shared" si="34"/>
        <v>36557</v>
      </c>
      <c r="D2210" s="76" t="s">
        <v>22</v>
      </c>
      <c r="E2210" s="78">
        <v>257</v>
      </c>
      <c r="F2210" s="78">
        <v>223</v>
      </c>
      <c r="G2210" s="78">
        <v>480</v>
      </c>
    </row>
    <row r="2211" spans="1:7" x14ac:dyDescent="0.2">
      <c r="A2211" s="75">
        <v>2000</v>
      </c>
      <c r="B2211" s="75">
        <v>3</v>
      </c>
      <c r="C2211" s="94">
        <f t="shared" si="34"/>
        <v>36586</v>
      </c>
      <c r="D2211" s="76" t="s">
        <v>22</v>
      </c>
      <c r="E2211" s="78">
        <v>216</v>
      </c>
      <c r="F2211" s="78">
        <v>195</v>
      </c>
      <c r="G2211" s="78">
        <v>411</v>
      </c>
    </row>
    <row r="2212" spans="1:7" x14ac:dyDescent="0.2">
      <c r="A2212" s="75">
        <v>2000</v>
      </c>
      <c r="B2212" s="75">
        <v>4</v>
      </c>
      <c r="C2212" s="94">
        <f t="shared" si="34"/>
        <v>36617</v>
      </c>
      <c r="D2212" s="76" t="s">
        <v>22</v>
      </c>
      <c r="E2212" s="78">
        <v>212</v>
      </c>
      <c r="F2212" s="78">
        <v>198</v>
      </c>
      <c r="G2212" s="78">
        <v>410</v>
      </c>
    </row>
    <row r="2213" spans="1:7" x14ac:dyDescent="0.2">
      <c r="A2213" s="75">
        <v>2000</v>
      </c>
      <c r="B2213" s="75">
        <v>5</v>
      </c>
      <c r="C2213" s="94">
        <f t="shared" si="34"/>
        <v>36647</v>
      </c>
      <c r="D2213" s="76" t="s">
        <v>22</v>
      </c>
      <c r="E2213" s="78">
        <v>225</v>
      </c>
      <c r="F2213" s="78">
        <v>246</v>
      </c>
      <c r="G2213" s="78">
        <v>471</v>
      </c>
    </row>
    <row r="2214" spans="1:7" x14ac:dyDescent="0.2">
      <c r="A2214" s="75">
        <v>2000</v>
      </c>
      <c r="B2214" s="75">
        <v>6</v>
      </c>
      <c r="C2214" s="94">
        <f t="shared" si="34"/>
        <v>36678</v>
      </c>
      <c r="D2214" s="76" t="s">
        <v>22</v>
      </c>
      <c r="E2214" s="78">
        <v>272</v>
      </c>
      <c r="F2214" s="78">
        <v>268</v>
      </c>
      <c r="G2214" s="78">
        <v>540</v>
      </c>
    </row>
    <row r="2215" spans="1:7" x14ac:dyDescent="0.2">
      <c r="A2215" s="75">
        <v>2000</v>
      </c>
      <c r="B2215" s="75">
        <v>7</v>
      </c>
      <c r="C2215" s="94">
        <f t="shared" si="34"/>
        <v>36708</v>
      </c>
      <c r="D2215" s="76" t="s">
        <v>22</v>
      </c>
      <c r="E2215" s="78">
        <v>283</v>
      </c>
      <c r="F2215" s="78">
        <v>252</v>
      </c>
      <c r="G2215" s="78">
        <v>535</v>
      </c>
    </row>
    <row r="2216" spans="1:7" x14ac:dyDescent="0.2">
      <c r="A2216" s="75">
        <v>2000</v>
      </c>
      <c r="B2216" s="75">
        <v>8</v>
      </c>
      <c r="C2216" s="94">
        <f t="shared" si="34"/>
        <v>36739</v>
      </c>
      <c r="D2216" s="76" t="s">
        <v>22</v>
      </c>
      <c r="E2216" s="78">
        <v>299</v>
      </c>
      <c r="F2216" s="78">
        <v>269</v>
      </c>
      <c r="G2216" s="78">
        <v>568</v>
      </c>
    </row>
    <row r="2217" spans="1:7" x14ac:dyDescent="0.2">
      <c r="A2217" s="75">
        <v>2000</v>
      </c>
      <c r="B2217" s="75">
        <v>9</v>
      </c>
      <c r="C2217" s="94">
        <f t="shared" si="34"/>
        <v>36770</v>
      </c>
      <c r="D2217" s="76" t="s">
        <v>22</v>
      </c>
      <c r="E2217" s="78">
        <v>207</v>
      </c>
      <c r="F2217" s="78">
        <v>171</v>
      </c>
      <c r="G2217" s="78">
        <v>378</v>
      </c>
    </row>
    <row r="2218" spans="1:7" x14ac:dyDescent="0.2">
      <c r="A2218" s="75">
        <v>2000</v>
      </c>
      <c r="B2218" s="75">
        <v>10</v>
      </c>
      <c r="C2218" s="94">
        <f t="shared" si="34"/>
        <v>36800</v>
      </c>
      <c r="D2218" s="76" t="s">
        <v>22</v>
      </c>
      <c r="E2218" s="78">
        <v>303</v>
      </c>
      <c r="F2218" s="78">
        <v>290</v>
      </c>
      <c r="G2218" s="78">
        <v>593</v>
      </c>
    </row>
    <row r="2219" spans="1:7" x14ac:dyDescent="0.2">
      <c r="A2219" s="75">
        <v>2000</v>
      </c>
      <c r="B2219" s="75">
        <v>11</v>
      </c>
      <c r="C2219" s="94">
        <f t="shared" si="34"/>
        <v>36831</v>
      </c>
      <c r="D2219" s="76" t="s">
        <v>22</v>
      </c>
      <c r="E2219" s="78">
        <v>293</v>
      </c>
      <c r="F2219" s="78">
        <v>281</v>
      </c>
      <c r="G2219" s="78">
        <v>574</v>
      </c>
    </row>
    <row r="2220" spans="1:7" x14ac:dyDescent="0.2">
      <c r="A2220" s="75">
        <v>2000</v>
      </c>
      <c r="B2220" s="75">
        <v>12</v>
      </c>
      <c r="C2220" s="94">
        <f t="shared" si="34"/>
        <v>36861</v>
      </c>
      <c r="D2220" s="76" t="s">
        <v>22</v>
      </c>
      <c r="E2220" s="78">
        <v>276</v>
      </c>
      <c r="F2220" s="78">
        <v>274</v>
      </c>
      <c r="G2220" s="78">
        <v>550</v>
      </c>
    </row>
    <row r="2221" spans="1:7" x14ac:dyDescent="0.2">
      <c r="A2221" s="75">
        <v>2001</v>
      </c>
      <c r="B2221" s="75">
        <v>1</v>
      </c>
      <c r="C2221" s="94">
        <f t="shared" si="34"/>
        <v>36892</v>
      </c>
      <c r="D2221" s="76" t="s">
        <v>22</v>
      </c>
      <c r="E2221" s="78">
        <v>261</v>
      </c>
      <c r="F2221" s="78">
        <v>224</v>
      </c>
      <c r="G2221" s="78">
        <v>485</v>
      </c>
    </row>
    <row r="2222" spans="1:7" x14ac:dyDescent="0.2">
      <c r="A2222" s="75">
        <v>2001</v>
      </c>
      <c r="B2222" s="75">
        <v>2</v>
      </c>
      <c r="C2222" s="94">
        <f t="shared" si="34"/>
        <v>36923</v>
      </c>
      <c r="D2222" s="76" t="s">
        <v>22</v>
      </c>
      <c r="E2222" s="78">
        <v>234</v>
      </c>
      <c r="F2222" s="78">
        <v>187</v>
      </c>
      <c r="G2222" s="78">
        <v>421</v>
      </c>
    </row>
    <row r="2223" spans="1:7" x14ac:dyDescent="0.2">
      <c r="A2223" s="75">
        <v>2001</v>
      </c>
      <c r="B2223" s="75">
        <v>3</v>
      </c>
      <c r="C2223" s="94">
        <f t="shared" si="34"/>
        <v>36951</v>
      </c>
      <c r="D2223" s="76" t="s">
        <v>22</v>
      </c>
      <c r="E2223" s="78">
        <v>209</v>
      </c>
      <c r="F2223" s="78">
        <v>191</v>
      </c>
      <c r="G2223" s="78">
        <v>400</v>
      </c>
    </row>
    <row r="2224" spans="1:7" x14ac:dyDescent="0.2">
      <c r="A2224" s="75">
        <v>2001</v>
      </c>
      <c r="B2224" s="75">
        <v>4</v>
      </c>
      <c r="C2224" s="94">
        <f t="shared" si="34"/>
        <v>36982</v>
      </c>
      <c r="D2224" s="76" t="s">
        <v>22</v>
      </c>
      <c r="E2224" s="78">
        <v>200</v>
      </c>
      <c r="F2224" s="78">
        <v>201</v>
      </c>
      <c r="G2224" s="78">
        <v>401</v>
      </c>
    </row>
    <row r="2225" spans="1:7" x14ac:dyDescent="0.2">
      <c r="A2225" s="75">
        <v>2001</v>
      </c>
      <c r="B2225" s="75">
        <v>5</v>
      </c>
      <c r="C2225" s="94">
        <f t="shared" si="34"/>
        <v>37012</v>
      </c>
      <c r="D2225" s="76" t="s">
        <v>22</v>
      </c>
      <c r="E2225" s="79">
        <v>249</v>
      </c>
      <c r="F2225" s="79">
        <v>247</v>
      </c>
      <c r="G2225" s="79">
        <v>496</v>
      </c>
    </row>
    <row r="2226" spans="1:7" x14ac:dyDescent="0.2">
      <c r="A2226" s="75">
        <v>2001</v>
      </c>
      <c r="B2226" s="75">
        <v>6</v>
      </c>
      <c r="C2226" s="94">
        <f t="shared" si="34"/>
        <v>37043</v>
      </c>
      <c r="D2226" s="76" t="s">
        <v>22</v>
      </c>
      <c r="E2226" s="79">
        <v>243</v>
      </c>
      <c r="F2226" s="79">
        <v>274</v>
      </c>
      <c r="G2226" s="79">
        <v>517</v>
      </c>
    </row>
    <row r="2227" spans="1:7" x14ac:dyDescent="0.2">
      <c r="A2227" s="75">
        <v>2001</v>
      </c>
      <c r="B2227" s="75">
        <v>7</v>
      </c>
      <c r="C2227" s="94">
        <f t="shared" si="34"/>
        <v>37073</v>
      </c>
      <c r="D2227" s="76" t="s">
        <v>22</v>
      </c>
      <c r="E2227" s="79">
        <v>348</v>
      </c>
      <c r="F2227" s="79">
        <v>280</v>
      </c>
      <c r="G2227" s="79">
        <v>628</v>
      </c>
    </row>
    <row r="2228" spans="1:7" x14ac:dyDescent="0.2">
      <c r="A2228" s="75">
        <v>2001</v>
      </c>
      <c r="B2228" s="75">
        <v>8</v>
      </c>
      <c r="C2228" s="94">
        <f t="shared" si="34"/>
        <v>37104</v>
      </c>
      <c r="D2228" s="76" t="s">
        <v>22</v>
      </c>
      <c r="E2228" s="79">
        <v>296</v>
      </c>
      <c r="F2228" s="79">
        <v>254</v>
      </c>
      <c r="G2228" s="79">
        <v>550</v>
      </c>
    </row>
    <row r="2229" spans="1:7" x14ac:dyDescent="0.2">
      <c r="A2229" s="75">
        <v>2001</v>
      </c>
      <c r="B2229" s="75">
        <v>9</v>
      </c>
      <c r="C2229" s="94">
        <f t="shared" si="34"/>
        <v>37135</v>
      </c>
      <c r="D2229" s="76" t="s">
        <v>22</v>
      </c>
      <c r="E2229" s="79">
        <v>140</v>
      </c>
      <c r="F2229" s="79">
        <v>123</v>
      </c>
      <c r="G2229" s="79">
        <v>263</v>
      </c>
    </row>
    <row r="2230" spans="1:7" x14ac:dyDescent="0.2">
      <c r="A2230" s="75">
        <v>2001</v>
      </c>
      <c r="B2230" s="75">
        <v>10</v>
      </c>
      <c r="C2230" s="94">
        <f t="shared" si="34"/>
        <v>37165</v>
      </c>
      <c r="D2230" s="76" t="s">
        <v>22</v>
      </c>
      <c r="E2230" s="79">
        <v>236</v>
      </c>
      <c r="F2230" s="79">
        <v>220</v>
      </c>
      <c r="G2230" s="79">
        <v>456</v>
      </c>
    </row>
    <row r="2231" spans="1:7" x14ac:dyDescent="0.2">
      <c r="A2231" s="75">
        <v>2001</v>
      </c>
      <c r="B2231" s="75">
        <v>11</v>
      </c>
      <c r="C2231" s="94">
        <f t="shared" si="34"/>
        <v>37196</v>
      </c>
      <c r="D2231" s="76" t="s">
        <v>22</v>
      </c>
      <c r="E2231" s="79">
        <v>171</v>
      </c>
      <c r="F2231" s="79">
        <v>138</v>
      </c>
      <c r="G2231" s="79">
        <v>309</v>
      </c>
    </row>
    <row r="2232" spans="1:7" x14ac:dyDescent="0.2">
      <c r="A2232" s="75">
        <v>2001</v>
      </c>
      <c r="B2232" s="75">
        <v>12</v>
      </c>
      <c r="C2232" s="94">
        <f t="shared" si="34"/>
        <v>37226</v>
      </c>
      <c r="D2232" s="76" t="s">
        <v>22</v>
      </c>
      <c r="E2232" s="79">
        <v>162</v>
      </c>
      <c r="F2232" s="79">
        <v>165</v>
      </c>
      <c r="G2232" s="79">
        <v>327</v>
      </c>
    </row>
    <row r="2233" spans="1:7" x14ac:dyDescent="0.2">
      <c r="A2233" s="75">
        <v>2002</v>
      </c>
      <c r="B2233" s="75">
        <v>1</v>
      </c>
      <c r="C2233" s="94">
        <f t="shared" si="34"/>
        <v>37257</v>
      </c>
      <c r="D2233" s="76" t="s">
        <v>22</v>
      </c>
      <c r="E2233" s="79">
        <v>192</v>
      </c>
      <c r="F2233" s="79">
        <v>142</v>
      </c>
      <c r="G2233" s="79">
        <v>334</v>
      </c>
    </row>
    <row r="2234" spans="1:7" x14ac:dyDescent="0.2">
      <c r="A2234" s="75">
        <v>2002</v>
      </c>
      <c r="B2234" s="75">
        <v>2</v>
      </c>
      <c r="C2234" s="94">
        <f t="shared" si="34"/>
        <v>37288</v>
      </c>
      <c r="D2234" s="76" t="s">
        <v>22</v>
      </c>
      <c r="E2234" s="79">
        <v>177</v>
      </c>
      <c r="F2234" s="79">
        <v>172</v>
      </c>
      <c r="G2234" s="79">
        <v>349</v>
      </c>
    </row>
    <row r="2235" spans="1:7" x14ac:dyDescent="0.2">
      <c r="A2235" s="75">
        <v>2002</v>
      </c>
      <c r="B2235" s="75">
        <v>3</v>
      </c>
      <c r="C2235" s="94">
        <f t="shared" si="34"/>
        <v>37316</v>
      </c>
      <c r="D2235" s="76" t="s">
        <v>22</v>
      </c>
      <c r="E2235" s="79">
        <v>200</v>
      </c>
      <c r="F2235" s="79">
        <v>181</v>
      </c>
      <c r="G2235" s="79">
        <v>381</v>
      </c>
    </row>
    <row r="2236" spans="1:7" x14ac:dyDescent="0.2">
      <c r="A2236" s="75">
        <v>2002</v>
      </c>
      <c r="B2236" s="75">
        <v>4</v>
      </c>
      <c r="C2236" s="94">
        <f t="shared" si="34"/>
        <v>37347</v>
      </c>
      <c r="D2236" s="76" t="s">
        <v>22</v>
      </c>
      <c r="E2236" s="79">
        <v>168</v>
      </c>
      <c r="F2236" s="79">
        <v>178</v>
      </c>
      <c r="G2236" s="79">
        <v>346</v>
      </c>
    </row>
    <row r="2237" spans="1:7" x14ac:dyDescent="0.2">
      <c r="A2237" s="75">
        <v>2002</v>
      </c>
      <c r="B2237" s="75">
        <v>5</v>
      </c>
      <c r="C2237" s="94">
        <f t="shared" si="34"/>
        <v>37377</v>
      </c>
      <c r="D2237" s="76" t="s">
        <v>22</v>
      </c>
      <c r="E2237" s="79">
        <v>174</v>
      </c>
      <c r="F2237" s="79">
        <v>192</v>
      </c>
      <c r="G2237" s="79">
        <v>366</v>
      </c>
    </row>
    <row r="2238" spans="1:7" x14ac:dyDescent="0.2">
      <c r="A2238" s="75">
        <v>2002</v>
      </c>
      <c r="B2238" s="75">
        <v>6</v>
      </c>
      <c r="C2238" s="94">
        <f t="shared" si="34"/>
        <v>37408</v>
      </c>
      <c r="D2238" s="76" t="s">
        <v>22</v>
      </c>
      <c r="E2238" s="79">
        <v>176</v>
      </c>
      <c r="F2238" s="79">
        <v>207</v>
      </c>
      <c r="G2238" s="79">
        <v>383</v>
      </c>
    </row>
    <row r="2239" spans="1:7" x14ac:dyDescent="0.2">
      <c r="A2239" s="75">
        <v>2002</v>
      </c>
      <c r="B2239" s="75">
        <v>7</v>
      </c>
      <c r="C2239" s="94">
        <f t="shared" si="34"/>
        <v>37438</v>
      </c>
      <c r="D2239" s="76" t="s">
        <v>22</v>
      </c>
      <c r="E2239" s="79">
        <v>225</v>
      </c>
      <c r="F2239" s="79">
        <v>187</v>
      </c>
      <c r="G2239" s="79">
        <v>412</v>
      </c>
    </row>
    <row r="2240" spans="1:7" x14ac:dyDescent="0.2">
      <c r="A2240" s="75">
        <v>2002</v>
      </c>
      <c r="B2240" s="75">
        <v>8</v>
      </c>
      <c r="C2240" s="94">
        <f t="shared" si="34"/>
        <v>37469</v>
      </c>
      <c r="D2240" s="76" t="s">
        <v>22</v>
      </c>
      <c r="E2240" s="79">
        <v>188</v>
      </c>
      <c r="F2240" s="79">
        <v>170</v>
      </c>
      <c r="G2240" s="79">
        <v>358</v>
      </c>
    </row>
    <row r="2241" spans="1:7" x14ac:dyDescent="0.2">
      <c r="A2241" s="75">
        <v>2002</v>
      </c>
      <c r="B2241" s="75">
        <v>9</v>
      </c>
      <c r="C2241" s="94">
        <f t="shared" si="34"/>
        <v>37500</v>
      </c>
      <c r="D2241" s="76" t="s">
        <v>22</v>
      </c>
      <c r="E2241" s="79">
        <v>162</v>
      </c>
      <c r="F2241" s="79">
        <v>163</v>
      </c>
      <c r="G2241" s="79">
        <v>325</v>
      </c>
    </row>
    <row r="2242" spans="1:7" x14ac:dyDescent="0.2">
      <c r="A2242" s="75">
        <v>2002</v>
      </c>
      <c r="B2242" s="75">
        <v>10</v>
      </c>
      <c r="C2242" s="94">
        <f t="shared" si="34"/>
        <v>37530</v>
      </c>
      <c r="D2242" s="76" t="s">
        <v>22</v>
      </c>
      <c r="E2242" s="79">
        <v>220</v>
      </c>
      <c r="F2242" s="79">
        <v>228</v>
      </c>
      <c r="G2242" s="79">
        <v>448</v>
      </c>
    </row>
    <row r="2243" spans="1:7" x14ac:dyDescent="0.2">
      <c r="A2243" s="75">
        <v>2002</v>
      </c>
      <c r="B2243" s="75">
        <v>11</v>
      </c>
      <c r="C2243" s="94">
        <f t="shared" ref="C2243:C2306" si="35">DATE(A2243,B2243,1)</f>
        <v>37561</v>
      </c>
      <c r="D2243" s="76" t="s">
        <v>22</v>
      </c>
      <c r="E2243" s="79">
        <v>170</v>
      </c>
      <c r="F2243" s="79">
        <v>155</v>
      </c>
      <c r="G2243" s="79">
        <v>325</v>
      </c>
    </row>
    <row r="2244" spans="1:7" x14ac:dyDescent="0.2">
      <c r="A2244" s="75">
        <v>2002</v>
      </c>
      <c r="B2244" s="75">
        <v>12</v>
      </c>
      <c r="C2244" s="94">
        <f t="shared" si="35"/>
        <v>37591</v>
      </c>
      <c r="D2244" s="76" t="s">
        <v>22</v>
      </c>
      <c r="E2244" s="79">
        <v>191</v>
      </c>
      <c r="F2244" s="79">
        <v>208</v>
      </c>
      <c r="G2244" s="79">
        <v>399</v>
      </c>
    </row>
    <row r="2245" spans="1:7" x14ac:dyDescent="0.2">
      <c r="A2245" s="75">
        <v>2003</v>
      </c>
      <c r="B2245" s="75">
        <v>1</v>
      </c>
      <c r="C2245" s="94">
        <f t="shared" si="35"/>
        <v>37622</v>
      </c>
      <c r="D2245" s="76" t="s">
        <v>22</v>
      </c>
      <c r="E2245" s="79">
        <v>142</v>
      </c>
      <c r="F2245" s="79">
        <v>172</v>
      </c>
      <c r="G2245" s="79">
        <v>314</v>
      </c>
    </row>
    <row r="2246" spans="1:7" x14ac:dyDescent="0.2">
      <c r="A2246" s="75">
        <v>2003</v>
      </c>
      <c r="B2246" s="75">
        <v>2</v>
      </c>
      <c r="C2246" s="94">
        <f t="shared" si="35"/>
        <v>37653</v>
      </c>
      <c r="D2246" s="76" t="s">
        <v>22</v>
      </c>
      <c r="E2246" s="79">
        <v>192</v>
      </c>
      <c r="F2246" s="79">
        <v>177</v>
      </c>
      <c r="G2246" s="79">
        <v>369</v>
      </c>
    </row>
    <row r="2247" spans="1:7" x14ac:dyDescent="0.2">
      <c r="A2247" s="75">
        <v>2003</v>
      </c>
      <c r="B2247" s="75">
        <v>3</v>
      </c>
      <c r="C2247" s="94">
        <f t="shared" si="35"/>
        <v>37681</v>
      </c>
      <c r="D2247" s="76" t="s">
        <v>22</v>
      </c>
      <c r="E2247" s="79">
        <v>235</v>
      </c>
      <c r="F2247" s="79">
        <v>214</v>
      </c>
      <c r="G2247" s="79">
        <v>449</v>
      </c>
    </row>
    <row r="2248" spans="1:7" x14ac:dyDescent="0.2">
      <c r="A2248" s="75">
        <v>2003</v>
      </c>
      <c r="B2248" s="75">
        <v>4</v>
      </c>
      <c r="C2248" s="94">
        <f t="shared" si="35"/>
        <v>37712</v>
      </c>
      <c r="D2248" s="76" t="s">
        <v>22</v>
      </c>
      <c r="E2248" s="79">
        <v>215</v>
      </c>
      <c r="F2248" s="79">
        <v>231</v>
      </c>
      <c r="G2248" s="79">
        <v>446</v>
      </c>
    </row>
    <row r="2249" spans="1:7" x14ac:dyDescent="0.2">
      <c r="A2249" s="75">
        <v>2003</v>
      </c>
      <c r="B2249" s="75">
        <v>5</v>
      </c>
      <c r="C2249" s="94">
        <f t="shared" si="35"/>
        <v>37742</v>
      </c>
      <c r="D2249" s="76" t="s">
        <v>22</v>
      </c>
      <c r="E2249" s="79">
        <v>234</v>
      </c>
      <c r="F2249" s="79">
        <v>259</v>
      </c>
      <c r="G2249" s="79">
        <v>493</v>
      </c>
    </row>
    <row r="2250" spans="1:7" x14ac:dyDescent="0.2">
      <c r="A2250" s="75">
        <v>2003</v>
      </c>
      <c r="B2250" s="75">
        <v>6</v>
      </c>
      <c r="C2250" s="94">
        <f t="shared" si="35"/>
        <v>37773</v>
      </c>
      <c r="D2250" s="76" t="s">
        <v>22</v>
      </c>
      <c r="E2250" s="79">
        <v>254</v>
      </c>
      <c r="F2250" s="79">
        <v>276</v>
      </c>
      <c r="G2250" s="79">
        <v>530</v>
      </c>
    </row>
    <row r="2251" spans="1:7" x14ac:dyDescent="0.2">
      <c r="A2251" s="75">
        <v>2003</v>
      </c>
      <c r="B2251" s="75">
        <v>7</v>
      </c>
      <c r="C2251" s="94">
        <f t="shared" si="35"/>
        <v>37803</v>
      </c>
      <c r="D2251" s="76" t="s">
        <v>22</v>
      </c>
      <c r="E2251" s="79">
        <v>236</v>
      </c>
      <c r="F2251" s="79">
        <v>270</v>
      </c>
      <c r="G2251" s="79">
        <v>506</v>
      </c>
    </row>
    <row r="2252" spans="1:7" x14ac:dyDescent="0.2">
      <c r="A2252" s="75">
        <v>2003</v>
      </c>
      <c r="B2252" s="75">
        <v>8</v>
      </c>
      <c r="C2252" s="94">
        <f t="shared" si="35"/>
        <v>37834</v>
      </c>
      <c r="D2252" s="76" t="s">
        <v>22</v>
      </c>
      <c r="E2252" s="79">
        <v>235</v>
      </c>
      <c r="F2252" s="79">
        <v>223</v>
      </c>
      <c r="G2252" s="79">
        <v>458</v>
      </c>
    </row>
    <row r="2253" spans="1:7" x14ac:dyDescent="0.2">
      <c r="A2253" s="75">
        <v>2003</v>
      </c>
      <c r="B2253" s="75">
        <v>9</v>
      </c>
      <c r="C2253" s="94">
        <f t="shared" si="35"/>
        <v>37865</v>
      </c>
      <c r="D2253" s="76" t="s">
        <v>22</v>
      </c>
      <c r="E2253" s="79">
        <v>262</v>
      </c>
      <c r="F2253" s="79">
        <v>262</v>
      </c>
      <c r="G2253" s="79">
        <v>524</v>
      </c>
    </row>
    <row r="2254" spans="1:7" x14ac:dyDescent="0.2">
      <c r="A2254" s="75">
        <v>2003</v>
      </c>
      <c r="B2254" s="75">
        <v>10</v>
      </c>
      <c r="C2254" s="94">
        <f t="shared" si="35"/>
        <v>37895</v>
      </c>
      <c r="D2254" s="76" t="s">
        <v>22</v>
      </c>
      <c r="E2254" s="79">
        <v>302</v>
      </c>
      <c r="F2254" s="79">
        <v>280</v>
      </c>
      <c r="G2254" s="79">
        <v>582</v>
      </c>
    </row>
    <row r="2255" spans="1:7" x14ac:dyDescent="0.2">
      <c r="A2255" s="75">
        <v>2003</v>
      </c>
      <c r="B2255" s="75">
        <v>11</v>
      </c>
      <c r="C2255" s="94">
        <f t="shared" si="35"/>
        <v>37926</v>
      </c>
      <c r="D2255" s="76" t="s">
        <v>22</v>
      </c>
      <c r="E2255" s="79">
        <v>271</v>
      </c>
      <c r="F2255" s="79">
        <v>259</v>
      </c>
      <c r="G2255" s="79">
        <v>530</v>
      </c>
    </row>
    <row r="2256" spans="1:7" x14ac:dyDescent="0.2">
      <c r="A2256" s="75">
        <v>2003</v>
      </c>
      <c r="B2256" s="75">
        <v>12</v>
      </c>
      <c r="C2256" s="94">
        <f t="shared" si="35"/>
        <v>37956</v>
      </c>
      <c r="D2256" s="76" t="s">
        <v>22</v>
      </c>
      <c r="E2256" s="79">
        <v>325</v>
      </c>
      <c r="F2256" s="79">
        <v>337</v>
      </c>
      <c r="G2256" s="79">
        <v>662</v>
      </c>
    </row>
    <row r="2257" spans="1:7" x14ac:dyDescent="0.2">
      <c r="A2257" s="75">
        <v>2004</v>
      </c>
      <c r="B2257" s="75">
        <v>1</v>
      </c>
      <c r="C2257" s="94">
        <f t="shared" si="35"/>
        <v>37987</v>
      </c>
      <c r="D2257" s="76" t="s">
        <v>22</v>
      </c>
      <c r="E2257" s="79">
        <v>229</v>
      </c>
      <c r="F2257" s="79">
        <v>200</v>
      </c>
      <c r="G2257" s="79">
        <v>429</v>
      </c>
    </row>
    <row r="2258" spans="1:7" x14ac:dyDescent="0.2">
      <c r="A2258" s="75">
        <v>2004</v>
      </c>
      <c r="B2258" s="75">
        <v>2</v>
      </c>
      <c r="C2258" s="94">
        <f t="shared" si="35"/>
        <v>38018</v>
      </c>
      <c r="D2258" s="76" t="s">
        <v>22</v>
      </c>
      <c r="E2258" s="79">
        <v>214</v>
      </c>
      <c r="F2258" s="79">
        <v>184</v>
      </c>
      <c r="G2258" s="79">
        <v>398</v>
      </c>
    </row>
    <row r="2259" spans="1:7" x14ac:dyDescent="0.2">
      <c r="A2259" s="75">
        <v>2004</v>
      </c>
      <c r="B2259" s="75">
        <v>3</v>
      </c>
      <c r="C2259" s="94">
        <f t="shared" si="35"/>
        <v>38047</v>
      </c>
      <c r="D2259" s="76" t="s">
        <v>22</v>
      </c>
      <c r="E2259" s="79">
        <v>241</v>
      </c>
      <c r="F2259" s="79">
        <v>246</v>
      </c>
      <c r="G2259" s="79">
        <v>487</v>
      </c>
    </row>
    <row r="2260" spans="1:7" x14ac:dyDescent="0.2">
      <c r="A2260" s="75">
        <v>2004</v>
      </c>
      <c r="B2260" s="75">
        <v>4</v>
      </c>
      <c r="C2260" s="94">
        <f t="shared" si="35"/>
        <v>38078</v>
      </c>
      <c r="D2260" s="76" t="s">
        <v>22</v>
      </c>
      <c r="E2260" s="79">
        <v>212</v>
      </c>
      <c r="F2260" s="79">
        <v>207</v>
      </c>
      <c r="G2260" s="79">
        <v>419</v>
      </c>
    </row>
    <row r="2261" spans="1:7" x14ac:dyDescent="0.2">
      <c r="A2261" s="75">
        <v>2004</v>
      </c>
      <c r="B2261" s="75">
        <v>5</v>
      </c>
      <c r="C2261" s="94">
        <f t="shared" si="35"/>
        <v>38108</v>
      </c>
      <c r="D2261" s="76" t="s">
        <v>22</v>
      </c>
      <c r="E2261" s="79">
        <v>255</v>
      </c>
      <c r="F2261" s="79">
        <v>250</v>
      </c>
      <c r="G2261" s="79">
        <v>505</v>
      </c>
    </row>
    <row r="2262" spans="1:7" x14ac:dyDescent="0.2">
      <c r="A2262" s="75">
        <v>2004</v>
      </c>
      <c r="B2262" s="75">
        <v>6</v>
      </c>
      <c r="C2262" s="94">
        <f t="shared" si="35"/>
        <v>38139</v>
      </c>
      <c r="D2262" s="76" t="s">
        <v>22</v>
      </c>
      <c r="E2262" s="79">
        <v>225</v>
      </c>
      <c r="F2262" s="79">
        <v>224</v>
      </c>
      <c r="G2262" s="79">
        <v>449</v>
      </c>
    </row>
    <row r="2263" spans="1:7" x14ac:dyDescent="0.2">
      <c r="A2263" s="75">
        <v>2004</v>
      </c>
      <c r="B2263" s="75">
        <v>7</v>
      </c>
      <c r="C2263" s="94">
        <f t="shared" si="35"/>
        <v>38169</v>
      </c>
      <c r="D2263" s="76" t="s">
        <v>22</v>
      </c>
      <c r="E2263" s="79">
        <v>230</v>
      </c>
      <c r="F2263" s="79">
        <v>197</v>
      </c>
      <c r="G2263" s="79">
        <v>427</v>
      </c>
    </row>
    <row r="2264" spans="1:7" x14ac:dyDescent="0.2">
      <c r="A2264" s="75">
        <v>2004</v>
      </c>
      <c r="B2264" s="75">
        <v>8</v>
      </c>
      <c r="C2264" s="94">
        <f t="shared" si="35"/>
        <v>38200</v>
      </c>
      <c r="D2264" s="76" t="s">
        <v>22</v>
      </c>
      <c r="E2264" s="79">
        <v>252</v>
      </c>
      <c r="F2264" s="79">
        <v>152</v>
      </c>
      <c r="G2264" s="79">
        <v>404</v>
      </c>
    </row>
    <row r="2265" spans="1:7" x14ac:dyDescent="0.2">
      <c r="A2265" s="75">
        <v>2004</v>
      </c>
      <c r="B2265" s="75">
        <v>9</v>
      </c>
      <c r="C2265" s="94">
        <f t="shared" si="35"/>
        <v>38231</v>
      </c>
      <c r="D2265" s="76" t="s">
        <v>22</v>
      </c>
      <c r="E2265" s="79">
        <v>157</v>
      </c>
      <c r="F2265" s="79">
        <v>150</v>
      </c>
      <c r="G2265" s="79">
        <v>307</v>
      </c>
    </row>
    <row r="2266" spans="1:7" x14ac:dyDescent="0.2">
      <c r="A2266" s="75">
        <v>2004</v>
      </c>
      <c r="B2266" s="75">
        <v>10</v>
      </c>
      <c r="C2266" s="94">
        <f t="shared" si="35"/>
        <v>38261</v>
      </c>
      <c r="D2266" s="76" t="s">
        <v>22</v>
      </c>
      <c r="E2266" s="79">
        <v>220</v>
      </c>
      <c r="F2266" s="79">
        <v>211</v>
      </c>
      <c r="G2266" s="79">
        <v>431</v>
      </c>
    </row>
    <row r="2267" spans="1:7" x14ac:dyDescent="0.2">
      <c r="A2267" s="75">
        <v>2004</v>
      </c>
      <c r="B2267" s="75">
        <v>11</v>
      </c>
      <c r="C2267" s="94">
        <f t="shared" si="35"/>
        <v>38292</v>
      </c>
      <c r="D2267" s="76" t="s">
        <v>22</v>
      </c>
      <c r="E2267" s="79">
        <v>182</v>
      </c>
      <c r="F2267" s="79">
        <v>187</v>
      </c>
      <c r="G2267" s="79">
        <v>369</v>
      </c>
    </row>
    <row r="2268" spans="1:7" x14ac:dyDescent="0.2">
      <c r="A2268" s="75">
        <v>2004</v>
      </c>
      <c r="B2268" s="75">
        <v>12</v>
      </c>
      <c r="C2268" s="94">
        <f t="shared" si="35"/>
        <v>38322</v>
      </c>
      <c r="D2268" s="76" t="s">
        <v>22</v>
      </c>
      <c r="E2268" s="79">
        <v>194</v>
      </c>
      <c r="F2268" s="79">
        <v>199</v>
      </c>
      <c r="G2268" s="79">
        <v>393</v>
      </c>
    </row>
    <row r="2269" spans="1:7" x14ac:dyDescent="0.2">
      <c r="A2269" s="75">
        <v>2005</v>
      </c>
      <c r="B2269" s="75">
        <v>1</v>
      </c>
      <c r="C2269" s="94">
        <f t="shared" si="35"/>
        <v>38353</v>
      </c>
      <c r="D2269" s="76" t="s">
        <v>22</v>
      </c>
      <c r="E2269" s="79">
        <v>193</v>
      </c>
      <c r="F2269" s="79">
        <v>171</v>
      </c>
      <c r="G2269" s="79">
        <v>364</v>
      </c>
    </row>
    <row r="2270" spans="1:7" x14ac:dyDescent="0.2">
      <c r="A2270" s="75">
        <v>2005</v>
      </c>
      <c r="B2270" s="75">
        <v>2</v>
      </c>
      <c r="C2270" s="94">
        <f t="shared" si="35"/>
        <v>38384</v>
      </c>
      <c r="D2270" s="76" t="s">
        <v>22</v>
      </c>
      <c r="E2270" s="79">
        <v>167</v>
      </c>
      <c r="F2270" s="79">
        <v>159</v>
      </c>
      <c r="G2270" s="79">
        <v>326</v>
      </c>
    </row>
    <row r="2271" spans="1:7" x14ac:dyDescent="0.2">
      <c r="A2271" s="75">
        <v>2005</v>
      </c>
      <c r="B2271" s="75">
        <v>3</v>
      </c>
      <c r="C2271" s="94">
        <f t="shared" si="35"/>
        <v>38412</v>
      </c>
      <c r="D2271" s="76" t="s">
        <v>22</v>
      </c>
      <c r="E2271" s="79">
        <v>196</v>
      </c>
      <c r="F2271" s="79">
        <v>188</v>
      </c>
      <c r="G2271" s="79">
        <v>384</v>
      </c>
    </row>
    <row r="2272" spans="1:7" x14ac:dyDescent="0.2">
      <c r="A2272" s="75">
        <v>2005</v>
      </c>
      <c r="B2272" s="75">
        <v>4</v>
      </c>
      <c r="C2272" s="94">
        <f t="shared" si="35"/>
        <v>38443</v>
      </c>
      <c r="D2272" s="76" t="s">
        <v>22</v>
      </c>
      <c r="E2272" s="79">
        <v>130</v>
      </c>
      <c r="F2272" s="79">
        <v>131</v>
      </c>
      <c r="G2272" s="79">
        <v>261</v>
      </c>
    </row>
    <row r="2273" spans="1:7" x14ac:dyDescent="0.2">
      <c r="A2273" s="75">
        <v>2005</v>
      </c>
      <c r="B2273" s="75">
        <v>5</v>
      </c>
      <c r="C2273" s="94">
        <f t="shared" si="35"/>
        <v>38473</v>
      </c>
      <c r="D2273" s="76" t="s">
        <v>22</v>
      </c>
      <c r="E2273" s="79">
        <v>179</v>
      </c>
      <c r="F2273" s="79">
        <v>178</v>
      </c>
      <c r="G2273" s="79">
        <v>357</v>
      </c>
    </row>
    <row r="2274" spans="1:7" x14ac:dyDescent="0.2">
      <c r="A2274" s="75">
        <v>2005</v>
      </c>
      <c r="B2274" s="75">
        <v>6</v>
      </c>
      <c r="C2274" s="94">
        <f t="shared" si="35"/>
        <v>38504</v>
      </c>
      <c r="D2274" s="76" t="s">
        <v>22</v>
      </c>
      <c r="E2274" s="79">
        <v>184</v>
      </c>
      <c r="F2274" s="79">
        <v>178</v>
      </c>
      <c r="G2274" s="79">
        <v>362</v>
      </c>
    </row>
    <row r="2275" spans="1:7" x14ac:dyDescent="0.2">
      <c r="A2275" s="75">
        <v>2005</v>
      </c>
      <c r="B2275" s="75">
        <v>7</v>
      </c>
      <c r="C2275" s="94">
        <f t="shared" si="35"/>
        <v>38534</v>
      </c>
      <c r="D2275" s="76" t="s">
        <v>22</v>
      </c>
      <c r="E2275" s="79">
        <v>175</v>
      </c>
      <c r="F2275" s="79">
        <v>164</v>
      </c>
      <c r="G2275" s="79">
        <v>339</v>
      </c>
    </row>
    <row r="2276" spans="1:7" x14ac:dyDescent="0.2">
      <c r="A2276" s="75">
        <v>2005</v>
      </c>
      <c r="B2276" s="75">
        <v>8</v>
      </c>
      <c r="C2276" s="94">
        <f t="shared" si="35"/>
        <v>38565</v>
      </c>
      <c r="D2276" s="76" t="s">
        <v>22</v>
      </c>
      <c r="E2276" s="79">
        <v>233</v>
      </c>
      <c r="F2276" s="79">
        <v>187</v>
      </c>
      <c r="G2276" s="79">
        <v>420</v>
      </c>
    </row>
    <row r="2277" spans="1:7" x14ac:dyDescent="0.2">
      <c r="A2277" s="75">
        <v>2005</v>
      </c>
      <c r="B2277" s="75">
        <v>9</v>
      </c>
      <c r="C2277" s="94">
        <f t="shared" si="35"/>
        <v>38596</v>
      </c>
      <c r="D2277" s="76" t="s">
        <v>22</v>
      </c>
      <c r="E2277" s="79">
        <v>143</v>
      </c>
      <c r="F2277" s="79">
        <v>143</v>
      </c>
      <c r="G2277" s="79">
        <v>286</v>
      </c>
    </row>
    <row r="2278" spans="1:7" x14ac:dyDescent="0.2">
      <c r="A2278" s="75">
        <v>2005</v>
      </c>
      <c r="B2278" s="75">
        <v>10</v>
      </c>
      <c r="C2278" s="94">
        <f t="shared" si="35"/>
        <v>38626</v>
      </c>
      <c r="D2278" s="76" t="s">
        <v>22</v>
      </c>
      <c r="E2278" s="79">
        <v>200</v>
      </c>
      <c r="F2278" s="79">
        <v>170</v>
      </c>
      <c r="G2278" s="79">
        <v>370</v>
      </c>
    </row>
    <row r="2279" spans="1:7" x14ac:dyDescent="0.2">
      <c r="A2279" s="75">
        <v>2005</v>
      </c>
      <c r="B2279" s="75">
        <v>11</v>
      </c>
      <c r="C2279" s="94">
        <f t="shared" si="35"/>
        <v>38657</v>
      </c>
      <c r="D2279" s="76" t="s">
        <v>22</v>
      </c>
      <c r="E2279" s="79">
        <v>162</v>
      </c>
      <c r="F2279" s="79">
        <v>160</v>
      </c>
      <c r="G2279" s="79">
        <v>322</v>
      </c>
    </row>
    <row r="2280" spans="1:7" x14ac:dyDescent="0.2">
      <c r="A2280" s="75">
        <v>2005</v>
      </c>
      <c r="B2280" s="75">
        <v>12</v>
      </c>
      <c r="C2280" s="94">
        <f t="shared" si="35"/>
        <v>38687</v>
      </c>
      <c r="D2280" s="76" t="s">
        <v>22</v>
      </c>
      <c r="E2280" s="79">
        <v>231</v>
      </c>
      <c r="F2280" s="79">
        <v>216</v>
      </c>
      <c r="G2280" s="79">
        <v>447</v>
      </c>
    </row>
    <row r="2281" spans="1:7" x14ac:dyDescent="0.2">
      <c r="A2281" s="75">
        <v>2006</v>
      </c>
      <c r="B2281" s="75">
        <v>1</v>
      </c>
      <c r="C2281" s="94">
        <f t="shared" si="35"/>
        <v>38718</v>
      </c>
      <c r="D2281" s="76" t="s">
        <v>22</v>
      </c>
      <c r="E2281" s="79">
        <v>215</v>
      </c>
      <c r="F2281" s="79">
        <v>184</v>
      </c>
      <c r="G2281" s="79">
        <v>399</v>
      </c>
    </row>
    <row r="2282" spans="1:7" x14ac:dyDescent="0.2">
      <c r="A2282" s="75">
        <v>2006</v>
      </c>
      <c r="B2282" s="75">
        <v>2</v>
      </c>
      <c r="C2282" s="94">
        <f t="shared" si="35"/>
        <v>38749</v>
      </c>
      <c r="D2282" s="76" t="s">
        <v>22</v>
      </c>
      <c r="E2282" s="79">
        <v>212</v>
      </c>
      <c r="F2282" s="79">
        <v>195</v>
      </c>
      <c r="G2282" s="79">
        <v>407</v>
      </c>
    </row>
    <row r="2283" spans="1:7" x14ac:dyDescent="0.2">
      <c r="A2283" s="75">
        <v>2006</v>
      </c>
      <c r="B2283" s="75">
        <v>3</v>
      </c>
      <c r="C2283" s="94">
        <f t="shared" si="35"/>
        <v>38777</v>
      </c>
      <c r="D2283" s="76" t="s">
        <v>22</v>
      </c>
      <c r="E2283" s="79">
        <v>197</v>
      </c>
      <c r="F2283" s="79">
        <v>177</v>
      </c>
      <c r="G2283" s="79">
        <v>374</v>
      </c>
    </row>
    <row r="2284" spans="1:7" x14ac:dyDescent="0.2">
      <c r="A2284" s="75">
        <v>2006</v>
      </c>
      <c r="B2284" s="75">
        <v>4</v>
      </c>
      <c r="C2284" s="94">
        <f t="shared" si="35"/>
        <v>38808</v>
      </c>
      <c r="D2284" s="76" t="s">
        <v>22</v>
      </c>
      <c r="E2284" s="79">
        <v>213</v>
      </c>
      <c r="F2284" s="79">
        <v>186</v>
      </c>
      <c r="G2284" s="79">
        <v>399</v>
      </c>
    </row>
    <row r="2285" spans="1:7" x14ac:dyDescent="0.2">
      <c r="A2285" s="75">
        <v>2006</v>
      </c>
      <c r="B2285" s="75">
        <v>5</v>
      </c>
      <c r="C2285" s="94">
        <f t="shared" si="35"/>
        <v>38838</v>
      </c>
      <c r="D2285" s="76" t="s">
        <v>22</v>
      </c>
      <c r="E2285" s="79">
        <v>242</v>
      </c>
      <c r="F2285" s="79">
        <v>234</v>
      </c>
      <c r="G2285" s="79">
        <v>476</v>
      </c>
    </row>
    <row r="2286" spans="1:7" x14ac:dyDescent="0.2">
      <c r="A2286" s="75">
        <v>2006</v>
      </c>
      <c r="B2286" s="75">
        <v>6</v>
      </c>
      <c r="C2286" s="94">
        <f t="shared" si="35"/>
        <v>38869</v>
      </c>
      <c r="D2286" s="76" t="s">
        <v>22</v>
      </c>
      <c r="E2286" s="79">
        <v>211</v>
      </c>
      <c r="F2286" s="79">
        <v>230</v>
      </c>
      <c r="G2286" s="79">
        <v>441</v>
      </c>
    </row>
    <row r="2287" spans="1:7" x14ac:dyDescent="0.2">
      <c r="A2287" s="75">
        <v>2006</v>
      </c>
      <c r="B2287" s="75">
        <v>7</v>
      </c>
      <c r="C2287" s="94">
        <f t="shared" si="35"/>
        <v>38899</v>
      </c>
      <c r="D2287" s="76" t="s">
        <v>22</v>
      </c>
      <c r="E2287" s="79">
        <v>251</v>
      </c>
      <c r="F2287" s="79">
        <v>183</v>
      </c>
      <c r="G2287" s="79">
        <v>434</v>
      </c>
    </row>
    <row r="2288" spans="1:7" x14ac:dyDescent="0.2">
      <c r="A2288" s="75">
        <v>2006</v>
      </c>
      <c r="B2288" s="75">
        <v>8</v>
      </c>
      <c r="C2288" s="94">
        <f t="shared" si="35"/>
        <v>38930</v>
      </c>
      <c r="D2288" s="76" t="s">
        <v>22</v>
      </c>
      <c r="E2288" s="79">
        <v>245</v>
      </c>
      <c r="F2288" s="79">
        <v>243</v>
      </c>
      <c r="G2288" s="79">
        <v>488</v>
      </c>
    </row>
    <row r="2289" spans="1:7" x14ac:dyDescent="0.2">
      <c r="A2289" s="75">
        <v>2006</v>
      </c>
      <c r="B2289" s="75">
        <v>9</v>
      </c>
      <c r="C2289" s="94">
        <f t="shared" si="35"/>
        <v>38961</v>
      </c>
      <c r="D2289" s="76" t="s">
        <v>22</v>
      </c>
      <c r="E2289" s="79">
        <v>245</v>
      </c>
      <c r="F2289" s="79">
        <v>249</v>
      </c>
      <c r="G2289" s="79">
        <v>494</v>
      </c>
    </row>
    <row r="2290" spans="1:7" x14ac:dyDescent="0.2">
      <c r="A2290" s="75">
        <v>2006</v>
      </c>
      <c r="B2290" s="75">
        <v>10</v>
      </c>
      <c r="C2290" s="94">
        <f t="shared" si="35"/>
        <v>38991</v>
      </c>
      <c r="D2290" s="76" t="s">
        <v>22</v>
      </c>
      <c r="E2290" s="79">
        <v>283</v>
      </c>
      <c r="F2290" s="79">
        <v>268</v>
      </c>
      <c r="G2290" s="79">
        <v>551</v>
      </c>
    </row>
    <row r="2291" spans="1:7" x14ac:dyDescent="0.2">
      <c r="A2291" s="75">
        <v>2006</v>
      </c>
      <c r="B2291" s="75">
        <v>11</v>
      </c>
      <c r="C2291" s="94">
        <f t="shared" si="35"/>
        <v>39022</v>
      </c>
      <c r="D2291" s="76" t="s">
        <v>22</v>
      </c>
      <c r="E2291" s="79">
        <v>284</v>
      </c>
      <c r="F2291" s="79">
        <v>265</v>
      </c>
      <c r="G2291" s="79">
        <v>549</v>
      </c>
    </row>
    <row r="2292" spans="1:7" x14ac:dyDescent="0.2">
      <c r="A2292" s="75">
        <v>2006</v>
      </c>
      <c r="B2292" s="75">
        <v>12</v>
      </c>
      <c r="C2292" s="94">
        <f t="shared" si="35"/>
        <v>39052</v>
      </c>
      <c r="D2292" s="76" t="s">
        <v>22</v>
      </c>
      <c r="E2292" s="79">
        <v>257</v>
      </c>
      <c r="F2292" s="79">
        <v>275</v>
      </c>
      <c r="G2292" s="79">
        <v>532</v>
      </c>
    </row>
    <row r="2293" spans="1:7" x14ac:dyDescent="0.2">
      <c r="A2293" s="75">
        <v>2007</v>
      </c>
      <c r="B2293" s="75">
        <v>1</v>
      </c>
      <c r="C2293" s="94">
        <f t="shared" si="35"/>
        <v>39083</v>
      </c>
      <c r="D2293" s="76" t="s">
        <v>22</v>
      </c>
      <c r="E2293" s="79">
        <v>259</v>
      </c>
      <c r="F2293" s="79">
        <v>249</v>
      </c>
      <c r="G2293" s="79">
        <v>508</v>
      </c>
    </row>
    <row r="2294" spans="1:7" x14ac:dyDescent="0.2">
      <c r="A2294" s="75">
        <v>2007</v>
      </c>
      <c r="B2294" s="75">
        <v>2</v>
      </c>
      <c r="C2294" s="94">
        <f t="shared" si="35"/>
        <v>39114</v>
      </c>
      <c r="D2294" s="76" t="s">
        <v>22</v>
      </c>
      <c r="E2294" s="79">
        <v>214</v>
      </c>
      <c r="F2294" s="79">
        <v>210</v>
      </c>
      <c r="G2294" s="79">
        <v>424</v>
      </c>
    </row>
    <row r="2295" spans="1:7" x14ac:dyDescent="0.2">
      <c r="A2295" s="75">
        <v>2007</v>
      </c>
      <c r="B2295" s="75">
        <v>3</v>
      </c>
      <c r="C2295" s="94">
        <f t="shared" si="35"/>
        <v>39142</v>
      </c>
      <c r="D2295" s="76" t="s">
        <v>22</v>
      </c>
      <c r="E2295" s="79">
        <v>282</v>
      </c>
      <c r="F2295" s="79">
        <v>314</v>
      </c>
      <c r="G2295" s="79">
        <v>596</v>
      </c>
    </row>
    <row r="2296" spans="1:7" x14ac:dyDescent="0.2">
      <c r="A2296" s="75">
        <v>2007</v>
      </c>
      <c r="B2296" s="75">
        <v>4</v>
      </c>
      <c r="C2296" s="94">
        <f t="shared" si="35"/>
        <v>39173</v>
      </c>
      <c r="D2296" s="76" t="s">
        <v>22</v>
      </c>
      <c r="E2296" s="79">
        <v>272</v>
      </c>
      <c r="F2296" s="79">
        <v>279</v>
      </c>
      <c r="G2296" s="79">
        <v>551</v>
      </c>
    </row>
    <row r="2297" spans="1:7" x14ac:dyDescent="0.2">
      <c r="A2297" s="75">
        <v>2007</v>
      </c>
      <c r="B2297" s="75">
        <v>5</v>
      </c>
      <c r="C2297" s="94">
        <f t="shared" si="35"/>
        <v>39203</v>
      </c>
      <c r="D2297" s="76" t="s">
        <v>22</v>
      </c>
      <c r="E2297" s="79">
        <v>275</v>
      </c>
      <c r="F2297" s="79">
        <v>286</v>
      </c>
      <c r="G2297" s="79">
        <v>561</v>
      </c>
    </row>
    <row r="2298" spans="1:7" x14ac:dyDescent="0.2">
      <c r="A2298" s="75">
        <v>2007</v>
      </c>
      <c r="B2298" s="75">
        <v>6</v>
      </c>
      <c r="C2298" s="94">
        <f t="shared" si="35"/>
        <v>39234</v>
      </c>
      <c r="D2298" s="76" t="s">
        <v>22</v>
      </c>
      <c r="E2298" s="79">
        <v>329</v>
      </c>
      <c r="F2298" s="79">
        <v>342</v>
      </c>
      <c r="G2298" s="79">
        <v>671</v>
      </c>
    </row>
    <row r="2299" spans="1:7" x14ac:dyDescent="0.2">
      <c r="A2299" s="75">
        <v>2007</v>
      </c>
      <c r="B2299" s="75">
        <v>7</v>
      </c>
      <c r="C2299" s="94">
        <f t="shared" si="35"/>
        <v>39264</v>
      </c>
      <c r="D2299" s="76" t="s">
        <v>22</v>
      </c>
      <c r="E2299" s="79">
        <v>387</v>
      </c>
      <c r="F2299" s="79">
        <v>377</v>
      </c>
      <c r="G2299" s="79">
        <v>764</v>
      </c>
    </row>
    <row r="2300" spans="1:7" x14ac:dyDescent="0.2">
      <c r="A2300" s="75">
        <v>2007</v>
      </c>
      <c r="B2300" s="75">
        <v>8</v>
      </c>
      <c r="C2300" s="94">
        <f t="shared" si="35"/>
        <v>39295</v>
      </c>
      <c r="D2300" s="76" t="s">
        <v>22</v>
      </c>
      <c r="E2300" s="79">
        <v>336</v>
      </c>
      <c r="F2300" s="79">
        <v>316</v>
      </c>
      <c r="G2300" s="79">
        <v>652</v>
      </c>
    </row>
    <row r="2301" spans="1:7" x14ac:dyDescent="0.2">
      <c r="A2301" s="75">
        <v>2007</v>
      </c>
      <c r="B2301" s="75">
        <v>9</v>
      </c>
      <c r="C2301" s="94">
        <f t="shared" si="35"/>
        <v>39326</v>
      </c>
      <c r="D2301" s="76" t="s">
        <v>22</v>
      </c>
      <c r="E2301" s="79">
        <v>283</v>
      </c>
      <c r="F2301" s="79">
        <v>283</v>
      </c>
      <c r="G2301" s="79">
        <v>566</v>
      </c>
    </row>
    <row r="2302" spans="1:7" x14ac:dyDescent="0.2">
      <c r="A2302" s="75">
        <v>2007</v>
      </c>
      <c r="B2302" s="75">
        <v>10</v>
      </c>
      <c r="C2302" s="94">
        <f t="shared" si="35"/>
        <v>39356</v>
      </c>
      <c r="D2302" s="76" t="s">
        <v>22</v>
      </c>
      <c r="E2302" s="79">
        <v>407</v>
      </c>
      <c r="F2302" s="79">
        <v>383</v>
      </c>
      <c r="G2302" s="79">
        <v>790</v>
      </c>
    </row>
    <row r="2303" spans="1:7" x14ac:dyDescent="0.2">
      <c r="A2303" s="75">
        <v>2007</v>
      </c>
      <c r="B2303" s="75">
        <v>11</v>
      </c>
      <c r="C2303" s="94">
        <f t="shared" si="35"/>
        <v>39387</v>
      </c>
      <c r="D2303" s="76" t="s">
        <v>22</v>
      </c>
      <c r="E2303" s="79">
        <v>347</v>
      </c>
      <c r="F2303" s="79">
        <v>338</v>
      </c>
      <c r="G2303" s="79">
        <v>685</v>
      </c>
    </row>
    <row r="2304" spans="1:7" x14ac:dyDescent="0.2">
      <c r="A2304" s="75">
        <v>2007</v>
      </c>
      <c r="B2304" s="75">
        <v>12</v>
      </c>
      <c r="C2304" s="94">
        <f t="shared" si="35"/>
        <v>39417</v>
      </c>
      <c r="D2304" s="76" t="s">
        <v>22</v>
      </c>
      <c r="E2304" s="79">
        <v>328</v>
      </c>
      <c r="F2304" s="79">
        <v>379</v>
      </c>
      <c r="G2304" s="79">
        <v>707</v>
      </c>
    </row>
    <row r="2305" spans="1:7" x14ac:dyDescent="0.2">
      <c r="A2305" s="75">
        <v>2008</v>
      </c>
      <c r="B2305" s="75">
        <v>1</v>
      </c>
      <c r="C2305" s="94">
        <f t="shared" si="35"/>
        <v>39448</v>
      </c>
      <c r="D2305" s="76" t="s">
        <v>22</v>
      </c>
      <c r="E2305" s="79">
        <v>313</v>
      </c>
      <c r="F2305" s="79">
        <v>261</v>
      </c>
      <c r="G2305" s="79">
        <v>574</v>
      </c>
    </row>
    <row r="2306" spans="1:7" x14ac:dyDescent="0.2">
      <c r="A2306" s="75">
        <v>2008</v>
      </c>
      <c r="B2306" s="75">
        <v>2</v>
      </c>
      <c r="C2306" s="94">
        <f t="shared" si="35"/>
        <v>39479</v>
      </c>
      <c r="D2306" s="76" t="s">
        <v>22</v>
      </c>
      <c r="E2306" s="79">
        <v>309</v>
      </c>
      <c r="F2306" s="79">
        <v>284</v>
      </c>
      <c r="G2306" s="79">
        <v>593</v>
      </c>
    </row>
    <row r="2307" spans="1:7" x14ac:dyDescent="0.2">
      <c r="A2307" s="75">
        <v>2008</v>
      </c>
      <c r="B2307" s="75">
        <v>3</v>
      </c>
      <c r="C2307" s="94">
        <f t="shared" ref="C2307:C2370" si="36">DATE(A2307,B2307,1)</f>
        <v>39508</v>
      </c>
      <c r="D2307" s="76" t="s">
        <v>22</v>
      </c>
      <c r="E2307" s="79">
        <v>354</v>
      </c>
      <c r="F2307" s="79">
        <v>369</v>
      </c>
      <c r="G2307" s="79">
        <v>723</v>
      </c>
    </row>
    <row r="2308" spans="1:7" x14ac:dyDescent="0.2">
      <c r="A2308" s="75">
        <v>2008</v>
      </c>
      <c r="B2308" s="75">
        <v>4</v>
      </c>
      <c r="C2308" s="94">
        <f t="shared" si="36"/>
        <v>39539</v>
      </c>
      <c r="D2308" s="76" t="s">
        <v>22</v>
      </c>
      <c r="E2308" s="79">
        <v>315</v>
      </c>
      <c r="F2308" s="79">
        <v>353</v>
      </c>
      <c r="G2308" s="79">
        <v>668</v>
      </c>
    </row>
    <row r="2309" spans="1:7" x14ac:dyDescent="0.2">
      <c r="A2309" s="75">
        <v>2008</v>
      </c>
      <c r="B2309" s="75">
        <v>5</v>
      </c>
      <c r="C2309" s="94">
        <f t="shared" si="36"/>
        <v>39569</v>
      </c>
      <c r="D2309" s="76" t="s">
        <v>22</v>
      </c>
      <c r="E2309" s="79">
        <v>296</v>
      </c>
      <c r="F2309" s="79">
        <v>303</v>
      </c>
      <c r="G2309" s="79">
        <v>599</v>
      </c>
    </row>
    <row r="2310" spans="1:7" x14ac:dyDescent="0.2">
      <c r="A2310" s="75">
        <v>2008</v>
      </c>
      <c r="B2310" s="75">
        <v>6</v>
      </c>
      <c r="C2310" s="94">
        <f t="shared" si="36"/>
        <v>39600</v>
      </c>
      <c r="D2310" s="76" t="s">
        <v>22</v>
      </c>
      <c r="E2310" s="79">
        <v>299</v>
      </c>
      <c r="F2310" s="79">
        <v>342</v>
      </c>
      <c r="G2310" s="79">
        <v>641</v>
      </c>
    </row>
    <row r="2311" spans="1:7" x14ac:dyDescent="0.2">
      <c r="A2311" s="75">
        <v>2008</v>
      </c>
      <c r="B2311" s="75">
        <v>7</v>
      </c>
      <c r="C2311" s="94">
        <f t="shared" si="36"/>
        <v>39630</v>
      </c>
      <c r="D2311" s="76" t="s">
        <v>22</v>
      </c>
      <c r="E2311" s="79">
        <v>291</v>
      </c>
      <c r="F2311" s="79">
        <v>316</v>
      </c>
      <c r="G2311" s="79">
        <v>607</v>
      </c>
    </row>
    <row r="2312" spans="1:7" x14ac:dyDescent="0.2">
      <c r="A2312" s="75">
        <v>2008</v>
      </c>
      <c r="B2312" s="75">
        <v>8</v>
      </c>
      <c r="C2312" s="94">
        <f t="shared" si="36"/>
        <v>39661</v>
      </c>
      <c r="D2312" s="76" t="s">
        <v>22</v>
      </c>
      <c r="E2312" s="79">
        <v>253</v>
      </c>
      <c r="F2312" s="79">
        <v>278</v>
      </c>
      <c r="G2312" s="79">
        <v>531</v>
      </c>
    </row>
    <row r="2313" spans="1:7" x14ac:dyDescent="0.2">
      <c r="A2313" s="75">
        <v>2008</v>
      </c>
      <c r="B2313" s="75">
        <v>9</v>
      </c>
      <c r="C2313" s="94">
        <f t="shared" si="36"/>
        <v>39692</v>
      </c>
      <c r="D2313" s="76" t="s">
        <v>22</v>
      </c>
      <c r="E2313" s="79">
        <v>18</v>
      </c>
      <c r="F2313" s="79">
        <v>10</v>
      </c>
      <c r="G2313" s="79">
        <v>28</v>
      </c>
    </row>
    <row r="2314" spans="1:7" x14ac:dyDescent="0.2">
      <c r="A2314" s="75">
        <v>2008</v>
      </c>
      <c r="B2314" s="75">
        <v>10</v>
      </c>
      <c r="C2314" s="94">
        <f t="shared" si="36"/>
        <v>39722</v>
      </c>
      <c r="D2314" s="76" t="s">
        <v>22</v>
      </c>
      <c r="E2314" s="79">
        <v>118</v>
      </c>
      <c r="F2314" s="79">
        <v>124</v>
      </c>
      <c r="G2314" s="79">
        <v>242</v>
      </c>
    </row>
    <row r="2315" spans="1:7" x14ac:dyDescent="0.2">
      <c r="A2315" s="75">
        <v>2008</v>
      </c>
      <c r="B2315" s="75">
        <v>11</v>
      </c>
      <c r="C2315" s="94">
        <f t="shared" si="36"/>
        <v>39753</v>
      </c>
      <c r="D2315" s="76" t="s">
        <v>22</v>
      </c>
      <c r="E2315" s="79">
        <v>194</v>
      </c>
      <c r="F2315" s="79">
        <v>180</v>
      </c>
      <c r="G2315" s="79">
        <v>374</v>
      </c>
    </row>
    <row r="2316" spans="1:7" x14ac:dyDescent="0.2">
      <c r="A2316" s="75">
        <v>2008</v>
      </c>
      <c r="B2316" s="75">
        <v>12</v>
      </c>
      <c r="C2316" s="94">
        <f t="shared" si="36"/>
        <v>39783</v>
      </c>
      <c r="D2316" s="76" t="s">
        <v>22</v>
      </c>
      <c r="E2316" s="79">
        <v>242</v>
      </c>
      <c r="F2316" s="79">
        <v>269</v>
      </c>
      <c r="G2316" s="79">
        <v>511</v>
      </c>
    </row>
    <row r="2317" spans="1:7" x14ac:dyDescent="0.2">
      <c r="A2317" s="75">
        <v>2009</v>
      </c>
      <c r="B2317" s="75">
        <v>1</v>
      </c>
      <c r="C2317" s="94">
        <f t="shared" si="36"/>
        <v>39814</v>
      </c>
      <c r="D2317" s="76" t="s">
        <v>22</v>
      </c>
      <c r="E2317" s="82">
        <v>225</v>
      </c>
      <c r="F2317" s="79">
        <v>213</v>
      </c>
      <c r="G2317" s="79">
        <v>438</v>
      </c>
    </row>
    <row r="2318" spans="1:7" x14ac:dyDescent="0.2">
      <c r="A2318" s="75">
        <v>2009</v>
      </c>
      <c r="B2318" s="75">
        <v>2</v>
      </c>
      <c r="C2318" s="94">
        <f t="shared" si="36"/>
        <v>39845</v>
      </c>
      <c r="D2318" s="76" t="s">
        <v>22</v>
      </c>
      <c r="E2318" s="79">
        <v>212</v>
      </c>
      <c r="F2318" s="79">
        <v>192</v>
      </c>
      <c r="G2318" s="79">
        <v>404</v>
      </c>
    </row>
    <row r="2319" spans="1:7" x14ac:dyDescent="0.2">
      <c r="A2319" s="75">
        <v>2009</v>
      </c>
      <c r="B2319" s="75">
        <v>3</v>
      </c>
      <c r="C2319" s="94">
        <f t="shared" si="36"/>
        <v>39873</v>
      </c>
      <c r="D2319" s="76" t="s">
        <v>22</v>
      </c>
      <c r="E2319" s="79">
        <v>171</v>
      </c>
      <c r="F2319" s="79">
        <v>208</v>
      </c>
      <c r="G2319" s="79">
        <v>379</v>
      </c>
    </row>
    <row r="2320" spans="1:7" x14ac:dyDescent="0.2">
      <c r="A2320" s="75">
        <v>2009</v>
      </c>
      <c r="B2320" s="75">
        <v>4</v>
      </c>
      <c r="C2320" s="94">
        <f t="shared" si="36"/>
        <v>39904</v>
      </c>
      <c r="D2320" s="76" t="s">
        <v>22</v>
      </c>
      <c r="E2320" s="79">
        <v>150</v>
      </c>
      <c r="F2320" s="79">
        <v>157</v>
      </c>
      <c r="G2320" s="79">
        <v>307</v>
      </c>
    </row>
    <row r="2321" spans="1:7" x14ac:dyDescent="0.2">
      <c r="A2321" s="75">
        <v>2009</v>
      </c>
      <c r="B2321" s="75">
        <v>5</v>
      </c>
      <c r="C2321" s="94">
        <f t="shared" si="36"/>
        <v>39934</v>
      </c>
      <c r="D2321" s="76" t="s">
        <v>22</v>
      </c>
      <c r="E2321" s="79">
        <v>219</v>
      </c>
      <c r="F2321" s="79">
        <v>231</v>
      </c>
      <c r="G2321" s="79">
        <v>450</v>
      </c>
    </row>
    <row r="2322" spans="1:7" x14ac:dyDescent="0.2">
      <c r="A2322" s="75">
        <v>2009</v>
      </c>
      <c r="B2322" s="75">
        <v>6</v>
      </c>
      <c r="C2322" s="94">
        <f t="shared" si="36"/>
        <v>39965</v>
      </c>
      <c r="D2322" s="76" t="s">
        <v>22</v>
      </c>
      <c r="E2322" s="79">
        <v>222</v>
      </c>
      <c r="F2322" s="79">
        <v>267</v>
      </c>
      <c r="G2322" s="79">
        <v>489</v>
      </c>
    </row>
    <row r="2323" spans="1:7" x14ac:dyDescent="0.2">
      <c r="A2323" s="75">
        <v>2009</v>
      </c>
      <c r="B2323" s="75">
        <v>7</v>
      </c>
      <c r="C2323" s="94">
        <f t="shared" si="36"/>
        <v>39995</v>
      </c>
      <c r="D2323" s="76" t="s">
        <v>22</v>
      </c>
      <c r="E2323" s="79">
        <v>298</v>
      </c>
      <c r="F2323" s="79">
        <v>284</v>
      </c>
      <c r="G2323" s="79">
        <v>582</v>
      </c>
    </row>
    <row r="2324" spans="1:7" x14ac:dyDescent="0.2">
      <c r="A2324" s="75">
        <v>2009</v>
      </c>
      <c r="B2324" s="75">
        <v>8</v>
      </c>
      <c r="C2324" s="94">
        <f t="shared" si="36"/>
        <v>40026</v>
      </c>
      <c r="D2324" s="76" t="s">
        <v>22</v>
      </c>
      <c r="E2324" s="79">
        <v>250</v>
      </c>
      <c r="F2324" s="79">
        <v>237</v>
      </c>
      <c r="G2324" s="79">
        <v>487</v>
      </c>
    </row>
    <row r="2325" spans="1:7" x14ac:dyDescent="0.2">
      <c r="A2325" s="75">
        <v>2009</v>
      </c>
      <c r="B2325" s="75">
        <v>9</v>
      </c>
      <c r="C2325" s="94">
        <f t="shared" si="36"/>
        <v>40057</v>
      </c>
      <c r="D2325" s="76" t="s">
        <v>22</v>
      </c>
      <c r="E2325" s="79">
        <v>228</v>
      </c>
      <c r="F2325" s="79">
        <v>224</v>
      </c>
      <c r="G2325" s="79">
        <v>452</v>
      </c>
    </row>
    <row r="2326" spans="1:7" x14ac:dyDescent="0.2">
      <c r="A2326" s="75">
        <v>2009</v>
      </c>
      <c r="B2326" s="75">
        <v>10</v>
      </c>
      <c r="C2326" s="94">
        <f t="shared" si="36"/>
        <v>40087</v>
      </c>
      <c r="D2326" s="76" t="s">
        <v>22</v>
      </c>
      <c r="E2326" s="79">
        <v>210</v>
      </c>
      <c r="F2326" s="79">
        <v>223</v>
      </c>
      <c r="G2326" s="79">
        <v>433</v>
      </c>
    </row>
    <row r="2327" spans="1:7" x14ac:dyDescent="0.2">
      <c r="A2327" s="75">
        <v>2009</v>
      </c>
      <c r="B2327" s="75">
        <v>11</v>
      </c>
      <c r="C2327" s="94">
        <f t="shared" si="36"/>
        <v>40118</v>
      </c>
      <c r="D2327" s="76" t="s">
        <v>22</v>
      </c>
      <c r="E2327" s="79">
        <v>201</v>
      </c>
      <c r="F2327" s="79">
        <v>209</v>
      </c>
      <c r="G2327" s="79">
        <v>410</v>
      </c>
    </row>
    <row r="2328" spans="1:7" x14ac:dyDescent="0.2">
      <c r="A2328" s="75">
        <v>2009</v>
      </c>
      <c r="B2328" s="75">
        <v>12</v>
      </c>
      <c r="C2328" s="94">
        <f t="shared" si="36"/>
        <v>40148</v>
      </c>
      <c r="D2328" s="76" t="s">
        <v>22</v>
      </c>
      <c r="E2328" s="79">
        <v>267</v>
      </c>
      <c r="F2328" s="79">
        <v>294</v>
      </c>
      <c r="G2328" s="79">
        <v>561</v>
      </c>
    </row>
    <row r="2329" spans="1:7" x14ac:dyDescent="0.2">
      <c r="A2329" s="75">
        <v>2010</v>
      </c>
      <c r="B2329" s="75">
        <v>1</v>
      </c>
      <c r="C2329" s="94">
        <f t="shared" si="36"/>
        <v>40179</v>
      </c>
      <c r="D2329" s="76" t="s">
        <v>22</v>
      </c>
      <c r="E2329" s="82">
        <v>208</v>
      </c>
      <c r="F2329" s="79">
        <v>187</v>
      </c>
      <c r="G2329" s="79">
        <v>395</v>
      </c>
    </row>
    <row r="2330" spans="1:7" x14ac:dyDescent="0.2">
      <c r="A2330" s="75">
        <v>2010</v>
      </c>
      <c r="B2330" s="75">
        <v>2</v>
      </c>
      <c r="C2330" s="94">
        <f t="shared" si="36"/>
        <v>40210</v>
      </c>
      <c r="D2330" s="76" t="s">
        <v>22</v>
      </c>
      <c r="E2330" s="79">
        <v>194</v>
      </c>
      <c r="F2330" s="79">
        <v>191</v>
      </c>
      <c r="G2330" s="79">
        <v>385</v>
      </c>
    </row>
    <row r="2331" spans="1:7" x14ac:dyDescent="0.2">
      <c r="A2331" s="75">
        <v>2010</v>
      </c>
      <c r="B2331" s="75">
        <v>3</v>
      </c>
      <c r="C2331" s="94">
        <f t="shared" si="36"/>
        <v>40238</v>
      </c>
      <c r="D2331" s="76" t="s">
        <v>22</v>
      </c>
      <c r="E2331" s="79">
        <v>225</v>
      </c>
      <c r="F2331" s="79">
        <v>240</v>
      </c>
      <c r="G2331" s="79">
        <v>465</v>
      </c>
    </row>
    <row r="2332" spans="1:7" x14ac:dyDescent="0.2">
      <c r="A2332" s="75">
        <v>2010</v>
      </c>
      <c r="B2332" s="75">
        <v>4</v>
      </c>
      <c r="C2332" s="94">
        <f t="shared" si="36"/>
        <v>40269</v>
      </c>
      <c r="D2332" s="76" t="s">
        <v>22</v>
      </c>
      <c r="E2332" s="79">
        <v>201</v>
      </c>
      <c r="F2332" s="79">
        <v>199</v>
      </c>
      <c r="G2332" s="79">
        <v>400</v>
      </c>
    </row>
    <row r="2333" spans="1:7" x14ac:dyDescent="0.2">
      <c r="A2333" s="75">
        <v>2010</v>
      </c>
      <c r="B2333" s="75">
        <v>5</v>
      </c>
      <c r="C2333" s="94">
        <f t="shared" si="36"/>
        <v>40299</v>
      </c>
      <c r="D2333" s="76" t="s">
        <v>22</v>
      </c>
      <c r="E2333" s="79">
        <v>221</v>
      </c>
      <c r="F2333" s="79">
        <v>233</v>
      </c>
      <c r="G2333" s="79">
        <v>454</v>
      </c>
    </row>
    <row r="2334" spans="1:7" x14ac:dyDescent="0.2">
      <c r="A2334" s="75">
        <v>2010</v>
      </c>
      <c r="B2334" s="75">
        <v>6</v>
      </c>
      <c r="C2334" s="94">
        <f t="shared" si="36"/>
        <v>40330</v>
      </c>
      <c r="D2334" s="76" t="s">
        <v>22</v>
      </c>
      <c r="E2334" s="79">
        <v>250</v>
      </c>
      <c r="F2334" s="79">
        <v>287</v>
      </c>
      <c r="G2334" s="79">
        <v>537</v>
      </c>
    </row>
    <row r="2335" spans="1:7" x14ac:dyDescent="0.2">
      <c r="A2335" s="75">
        <v>2010</v>
      </c>
      <c r="B2335" s="75">
        <v>7</v>
      </c>
      <c r="C2335" s="94">
        <f t="shared" si="36"/>
        <v>40360</v>
      </c>
      <c r="D2335" s="76" t="s">
        <v>22</v>
      </c>
      <c r="E2335" s="79">
        <v>225</v>
      </c>
      <c r="F2335" s="79">
        <v>247</v>
      </c>
      <c r="G2335" s="79">
        <v>472</v>
      </c>
    </row>
    <row r="2336" spans="1:7" x14ac:dyDescent="0.2">
      <c r="A2336" s="75">
        <v>2010</v>
      </c>
      <c r="B2336" s="75">
        <v>8</v>
      </c>
      <c r="C2336" s="94">
        <f t="shared" si="36"/>
        <v>40391</v>
      </c>
      <c r="D2336" s="76" t="s">
        <v>22</v>
      </c>
      <c r="E2336" s="79">
        <v>247</v>
      </c>
      <c r="F2336" s="79">
        <v>224</v>
      </c>
      <c r="G2336" s="79">
        <v>471</v>
      </c>
    </row>
    <row r="2337" spans="1:7" x14ac:dyDescent="0.2">
      <c r="A2337" s="75">
        <v>2010</v>
      </c>
      <c r="B2337" s="75">
        <v>9</v>
      </c>
      <c r="C2337" s="94">
        <f t="shared" si="36"/>
        <v>40422</v>
      </c>
      <c r="D2337" s="76" t="s">
        <v>22</v>
      </c>
      <c r="E2337" s="79">
        <v>234</v>
      </c>
      <c r="F2337" s="79">
        <v>214</v>
      </c>
      <c r="G2337" s="79">
        <v>448</v>
      </c>
    </row>
    <row r="2338" spans="1:7" x14ac:dyDescent="0.2">
      <c r="A2338" s="75">
        <v>2010</v>
      </c>
      <c r="B2338" s="75">
        <v>10</v>
      </c>
      <c r="C2338" s="94">
        <f t="shared" si="36"/>
        <v>40452</v>
      </c>
      <c r="D2338" s="76" t="s">
        <v>22</v>
      </c>
      <c r="E2338" s="79">
        <v>259</v>
      </c>
      <c r="F2338" s="79">
        <v>267</v>
      </c>
      <c r="G2338" s="79">
        <v>526</v>
      </c>
    </row>
    <row r="2339" spans="1:7" x14ac:dyDescent="0.2">
      <c r="A2339" s="75">
        <v>2010</v>
      </c>
      <c r="B2339" s="75">
        <v>11</v>
      </c>
      <c r="C2339" s="94">
        <f t="shared" si="36"/>
        <v>40483</v>
      </c>
      <c r="D2339" s="76" t="s">
        <v>22</v>
      </c>
      <c r="E2339" s="79">
        <v>226</v>
      </c>
      <c r="F2339" s="79">
        <v>223</v>
      </c>
      <c r="G2339" s="79">
        <v>449</v>
      </c>
    </row>
    <row r="2340" spans="1:7" x14ac:dyDescent="0.2">
      <c r="A2340" s="75">
        <v>2010</v>
      </c>
      <c r="B2340" s="75">
        <v>12</v>
      </c>
      <c r="C2340" s="94">
        <f t="shared" si="36"/>
        <v>40513</v>
      </c>
      <c r="D2340" s="76" t="s">
        <v>22</v>
      </c>
      <c r="E2340" s="79">
        <v>266</v>
      </c>
      <c r="F2340" s="79">
        <v>251</v>
      </c>
      <c r="G2340" s="79">
        <v>517</v>
      </c>
    </row>
    <row r="2341" spans="1:7" x14ac:dyDescent="0.2">
      <c r="A2341" s="75">
        <v>2011</v>
      </c>
      <c r="B2341" s="75">
        <v>1</v>
      </c>
      <c r="C2341" s="94">
        <f t="shared" si="36"/>
        <v>40544</v>
      </c>
      <c r="D2341" s="76" t="s">
        <v>22</v>
      </c>
      <c r="E2341" s="79">
        <v>206</v>
      </c>
      <c r="F2341" s="79">
        <v>190</v>
      </c>
      <c r="G2341" s="79">
        <v>396</v>
      </c>
    </row>
    <row r="2342" spans="1:7" x14ac:dyDescent="0.2">
      <c r="A2342" s="75">
        <v>2011</v>
      </c>
      <c r="B2342" s="75">
        <v>2</v>
      </c>
      <c r="C2342" s="94">
        <f t="shared" si="36"/>
        <v>40575</v>
      </c>
      <c r="D2342" s="76" t="s">
        <v>22</v>
      </c>
      <c r="E2342" s="79">
        <v>195</v>
      </c>
      <c r="F2342" s="79">
        <v>185</v>
      </c>
      <c r="G2342" s="79">
        <v>380</v>
      </c>
    </row>
    <row r="2343" spans="1:7" x14ac:dyDescent="0.2">
      <c r="A2343" s="75">
        <v>2011</v>
      </c>
      <c r="B2343" s="75">
        <v>3</v>
      </c>
      <c r="C2343" s="94">
        <f t="shared" si="36"/>
        <v>40603</v>
      </c>
      <c r="D2343" s="76" t="s">
        <v>22</v>
      </c>
      <c r="E2343" s="79">
        <v>193</v>
      </c>
      <c r="F2343" s="79">
        <v>203</v>
      </c>
      <c r="G2343" s="79">
        <v>396</v>
      </c>
    </row>
    <row r="2344" spans="1:7" x14ac:dyDescent="0.2">
      <c r="A2344" s="75">
        <v>2011</v>
      </c>
      <c r="B2344" s="75">
        <v>4</v>
      </c>
      <c r="C2344" s="94">
        <f t="shared" si="36"/>
        <v>40634</v>
      </c>
      <c r="D2344" s="76" t="s">
        <v>22</v>
      </c>
      <c r="E2344" s="79">
        <v>241</v>
      </c>
      <c r="F2344" s="79">
        <v>227</v>
      </c>
      <c r="G2344" s="79">
        <v>468</v>
      </c>
    </row>
    <row r="2345" spans="1:7" x14ac:dyDescent="0.2">
      <c r="A2345" s="75">
        <v>2011</v>
      </c>
      <c r="B2345" s="75">
        <v>5</v>
      </c>
      <c r="C2345" s="94">
        <f t="shared" si="36"/>
        <v>40664</v>
      </c>
      <c r="D2345" s="76" t="s">
        <v>22</v>
      </c>
      <c r="E2345" s="79">
        <v>249</v>
      </c>
      <c r="F2345" s="79">
        <v>278</v>
      </c>
      <c r="G2345" s="79">
        <v>527</v>
      </c>
    </row>
    <row r="2346" spans="1:7" x14ac:dyDescent="0.2">
      <c r="A2346" s="75">
        <v>2011</v>
      </c>
      <c r="B2346" s="75">
        <v>6</v>
      </c>
      <c r="C2346" s="94">
        <f t="shared" si="36"/>
        <v>40695</v>
      </c>
      <c r="D2346" s="76" t="s">
        <v>22</v>
      </c>
      <c r="E2346" s="79">
        <v>258</v>
      </c>
      <c r="F2346" s="79">
        <v>341</v>
      </c>
      <c r="G2346" s="79">
        <v>599</v>
      </c>
    </row>
    <row r="2347" spans="1:7" x14ac:dyDescent="0.2">
      <c r="A2347" s="75">
        <v>2011</v>
      </c>
      <c r="B2347" s="75">
        <v>7</v>
      </c>
      <c r="C2347" s="94">
        <f t="shared" si="36"/>
        <v>40725</v>
      </c>
      <c r="D2347" s="76" t="s">
        <v>22</v>
      </c>
      <c r="E2347" s="79">
        <v>302</v>
      </c>
      <c r="F2347" s="79">
        <v>297</v>
      </c>
      <c r="G2347" s="79">
        <v>599</v>
      </c>
    </row>
    <row r="2348" spans="1:7" x14ac:dyDescent="0.2">
      <c r="A2348" s="75">
        <v>2011</v>
      </c>
      <c r="B2348" s="75">
        <v>8</v>
      </c>
      <c r="C2348" s="94">
        <f t="shared" si="36"/>
        <v>40756</v>
      </c>
      <c r="D2348" s="76" t="s">
        <v>22</v>
      </c>
      <c r="E2348" s="79">
        <v>308</v>
      </c>
      <c r="F2348" s="79">
        <v>338</v>
      </c>
      <c r="G2348" s="79">
        <v>646</v>
      </c>
    </row>
    <row r="2349" spans="1:7" x14ac:dyDescent="0.2">
      <c r="A2349" s="75">
        <v>2011</v>
      </c>
      <c r="B2349" s="75">
        <v>9</v>
      </c>
      <c r="C2349" s="94">
        <f t="shared" si="36"/>
        <v>40787</v>
      </c>
      <c r="D2349" s="76" t="s">
        <v>22</v>
      </c>
      <c r="E2349" s="79">
        <v>304</v>
      </c>
      <c r="F2349" s="79">
        <v>265</v>
      </c>
      <c r="G2349" s="79">
        <v>569</v>
      </c>
    </row>
    <row r="2350" spans="1:7" x14ac:dyDescent="0.2">
      <c r="A2350" s="75">
        <v>2011</v>
      </c>
      <c r="B2350" s="75">
        <v>10</v>
      </c>
      <c r="C2350" s="94">
        <f t="shared" si="36"/>
        <v>40817</v>
      </c>
      <c r="D2350" s="76" t="s">
        <v>22</v>
      </c>
      <c r="E2350" s="79">
        <v>293</v>
      </c>
      <c r="F2350" s="79">
        <v>283</v>
      </c>
      <c r="G2350" s="79">
        <v>576</v>
      </c>
    </row>
    <row r="2351" spans="1:7" x14ac:dyDescent="0.2">
      <c r="A2351" s="75">
        <v>2011</v>
      </c>
      <c r="B2351" s="75">
        <v>11</v>
      </c>
      <c r="C2351" s="94">
        <f t="shared" si="36"/>
        <v>40848</v>
      </c>
      <c r="D2351" s="76" t="s">
        <v>22</v>
      </c>
      <c r="E2351" s="79">
        <v>249</v>
      </c>
      <c r="F2351" s="79">
        <v>269</v>
      </c>
      <c r="G2351" s="79">
        <v>518</v>
      </c>
    </row>
    <row r="2352" spans="1:7" x14ac:dyDescent="0.2">
      <c r="A2352" s="75">
        <v>2011</v>
      </c>
      <c r="B2352" s="75">
        <v>12</v>
      </c>
      <c r="C2352" s="94">
        <f t="shared" si="36"/>
        <v>40878</v>
      </c>
      <c r="D2352" s="76" t="s">
        <v>22</v>
      </c>
      <c r="E2352" s="79">
        <v>268</v>
      </c>
      <c r="F2352" s="79">
        <v>289</v>
      </c>
      <c r="G2352" s="79">
        <v>557</v>
      </c>
    </row>
    <row r="2353" spans="1:7" x14ac:dyDescent="0.2">
      <c r="A2353" s="75">
        <v>2012</v>
      </c>
      <c r="B2353" s="75">
        <v>1</v>
      </c>
      <c r="C2353" s="94">
        <f t="shared" si="36"/>
        <v>40909</v>
      </c>
      <c r="D2353" s="76" t="s">
        <v>22</v>
      </c>
      <c r="E2353" s="79">
        <v>238</v>
      </c>
      <c r="F2353" s="79">
        <v>228</v>
      </c>
      <c r="G2353" s="79">
        <v>466</v>
      </c>
    </row>
    <row r="2354" spans="1:7" x14ac:dyDescent="0.2">
      <c r="A2354" s="75">
        <v>2012</v>
      </c>
      <c r="B2354" s="75">
        <v>2</v>
      </c>
      <c r="C2354" s="94">
        <f t="shared" si="36"/>
        <v>40940</v>
      </c>
      <c r="D2354" s="76" t="s">
        <v>22</v>
      </c>
      <c r="E2354" s="79">
        <v>210</v>
      </c>
      <c r="F2354" s="79">
        <v>232</v>
      </c>
      <c r="G2354" s="79">
        <v>442</v>
      </c>
    </row>
    <row r="2355" spans="1:7" x14ac:dyDescent="0.2">
      <c r="A2355" s="75">
        <v>2012</v>
      </c>
      <c r="B2355" s="75">
        <v>3</v>
      </c>
      <c r="C2355" s="94">
        <f t="shared" si="36"/>
        <v>40969</v>
      </c>
      <c r="D2355" s="76" t="s">
        <v>22</v>
      </c>
      <c r="E2355" s="79">
        <v>224</v>
      </c>
      <c r="F2355" s="79">
        <v>221</v>
      </c>
      <c r="G2355" s="79">
        <v>445</v>
      </c>
    </row>
    <row r="2356" spans="1:7" x14ac:dyDescent="0.2">
      <c r="A2356" s="75">
        <v>2012</v>
      </c>
      <c r="B2356" s="75">
        <v>4</v>
      </c>
      <c r="C2356" s="94">
        <f t="shared" si="36"/>
        <v>41000</v>
      </c>
      <c r="D2356" s="76" t="s">
        <v>22</v>
      </c>
      <c r="E2356" s="79">
        <v>226</v>
      </c>
      <c r="F2356" s="79">
        <v>236</v>
      </c>
      <c r="G2356" s="79">
        <v>462</v>
      </c>
    </row>
    <row r="2357" spans="1:7" x14ac:dyDescent="0.2">
      <c r="A2357" s="75">
        <v>2012</v>
      </c>
      <c r="B2357" s="75">
        <v>5</v>
      </c>
      <c r="C2357" s="94">
        <f t="shared" si="36"/>
        <v>41030</v>
      </c>
      <c r="D2357" s="76" t="s">
        <v>22</v>
      </c>
      <c r="E2357" s="79">
        <v>262</v>
      </c>
      <c r="F2357" s="79">
        <v>283</v>
      </c>
      <c r="G2357" s="79">
        <v>545</v>
      </c>
    </row>
    <row r="2358" spans="1:7" x14ac:dyDescent="0.2">
      <c r="A2358" s="75">
        <v>2012</v>
      </c>
      <c r="B2358" s="75">
        <v>6</v>
      </c>
      <c r="C2358" s="94">
        <f t="shared" si="36"/>
        <v>41061</v>
      </c>
      <c r="D2358" s="76" t="s">
        <v>22</v>
      </c>
      <c r="E2358" s="79">
        <v>222</v>
      </c>
      <c r="F2358" s="79">
        <v>329</v>
      </c>
      <c r="G2358" s="79">
        <v>551</v>
      </c>
    </row>
    <row r="2359" spans="1:7" x14ac:dyDescent="0.2">
      <c r="A2359" s="75">
        <v>2012</v>
      </c>
      <c r="B2359" s="75">
        <v>7</v>
      </c>
      <c r="C2359" s="94">
        <f t="shared" si="36"/>
        <v>41091</v>
      </c>
      <c r="D2359" s="76" t="s">
        <v>22</v>
      </c>
      <c r="E2359" s="79">
        <v>292</v>
      </c>
      <c r="F2359" s="79">
        <v>284</v>
      </c>
      <c r="G2359" s="79">
        <v>576</v>
      </c>
    </row>
    <row r="2360" spans="1:7" x14ac:dyDescent="0.2">
      <c r="A2360" s="75">
        <v>2012</v>
      </c>
      <c r="B2360" s="75">
        <v>8</v>
      </c>
      <c r="C2360" s="94">
        <f t="shared" si="36"/>
        <v>41122</v>
      </c>
      <c r="D2360" s="76" t="s">
        <v>22</v>
      </c>
      <c r="E2360" s="79">
        <v>237</v>
      </c>
      <c r="F2360" s="79">
        <v>228</v>
      </c>
      <c r="G2360" s="79">
        <v>465</v>
      </c>
    </row>
    <row r="2361" spans="1:7" x14ac:dyDescent="0.2">
      <c r="A2361" s="75">
        <v>2012</v>
      </c>
      <c r="B2361" s="75">
        <v>9</v>
      </c>
      <c r="C2361" s="94">
        <f t="shared" si="36"/>
        <v>41153</v>
      </c>
      <c r="D2361" s="76" t="s">
        <v>22</v>
      </c>
      <c r="E2361" s="79">
        <v>212</v>
      </c>
      <c r="F2361" s="79">
        <v>193</v>
      </c>
      <c r="G2361" s="79">
        <v>405</v>
      </c>
    </row>
    <row r="2362" spans="1:7" x14ac:dyDescent="0.2">
      <c r="A2362" s="75">
        <v>2012</v>
      </c>
      <c r="B2362" s="75">
        <v>10</v>
      </c>
      <c r="C2362" s="94">
        <f t="shared" si="36"/>
        <v>41183</v>
      </c>
      <c r="D2362" s="76" t="s">
        <v>22</v>
      </c>
      <c r="E2362" s="79">
        <v>235</v>
      </c>
      <c r="F2362" s="79">
        <v>256</v>
      </c>
      <c r="G2362" s="79">
        <v>491</v>
      </c>
    </row>
    <row r="2363" spans="1:7" x14ac:dyDescent="0.2">
      <c r="A2363" s="75">
        <v>2012</v>
      </c>
      <c r="B2363" s="75">
        <v>11</v>
      </c>
      <c r="C2363" s="94">
        <f t="shared" si="36"/>
        <v>41214</v>
      </c>
      <c r="D2363" s="76" t="s">
        <v>22</v>
      </c>
      <c r="E2363" s="79">
        <v>193</v>
      </c>
      <c r="F2363" s="79">
        <v>203</v>
      </c>
      <c r="G2363" s="79">
        <v>396</v>
      </c>
    </row>
    <row r="2364" spans="1:7" x14ac:dyDescent="0.2">
      <c r="A2364" s="75">
        <v>2012</v>
      </c>
      <c r="B2364" s="75">
        <v>12</v>
      </c>
      <c r="C2364" s="94">
        <f t="shared" si="36"/>
        <v>41244</v>
      </c>
      <c r="D2364" s="76" t="s">
        <v>22</v>
      </c>
      <c r="E2364" s="79">
        <v>233</v>
      </c>
      <c r="F2364" s="79">
        <v>229</v>
      </c>
      <c r="G2364" s="79">
        <v>462</v>
      </c>
    </row>
    <row r="2365" spans="1:7" x14ac:dyDescent="0.2">
      <c r="A2365" s="75">
        <v>2013</v>
      </c>
      <c r="B2365" s="75">
        <v>1</v>
      </c>
      <c r="C2365" s="94">
        <f t="shared" si="36"/>
        <v>41275</v>
      </c>
      <c r="D2365" s="76" t="s">
        <v>22</v>
      </c>
      <c r="E2365" s="79">
        <v>187</v>
      </c>
      <c r="F2365" s="79">
        <v>195</v>
      </c>
      <c r="G2365" s="79">
        <v>382</v>
      </c>
    </row>
    <row r="2366" spans="1:7" x14ac:dyDescent="0.2">
      <c r="A2366" s="75">
        <v>2013</v>
      </c>
      <c r="B2366" s="75">
        <v>2</v>
      </c>
      <c r="C2366" s="94">
        <f t="shared" si="36"/>
        <v>41306</v>
      </c>
      <c r="D2366" s="76" t="s">
        <v>22</v>
      </c>
      <c r="E2366" s="79">
        <v>187</v>
      </c>
      <c r="F2366" s="79">
        <v>200</v>
      </c>
      <c r="G2366" s="79">
        <v>387</v>
      </c>
    </row>
    <row r="2367" spans="1:7" x14ac:dyDescent="0.2">
      <c r="A2367" s="75">
        <v>2013</v>
      </c>
      <c r="B2367" s="75">
        <v>3</v>
      </c>
      <c r="C2367" s="94">
        <f t="shared" si="36"/>
        <v>41334</v>
      </c>
      <c r="D2367" s="76" t="s">
        <v>22</v>
      </c>
      <c r="E2367" s="79">
        <v>170</v>
      </c>
      <c r="F2367" s="79">
        <v>171</v>
      </c>
      <c r="G2367" s="79">
        <v>341</v>
      </c>
    </row>
    <row r="2368" spans="1:7" x14ac:dyDescent="0.2">
      <c r="A2368" s="75">
        <v>2013</v>
      </c>
      <c r="B2368" s="75">
        <v>4</v>
      </c>
      <c r="C2368" s="94">
        <f t="shared" si="36"/>
        <v>41365</v>
      </c>
      <c r="D2368" s="76" t="s">
        <v>22</v>
      </c>
      <c r="E2368" s="79">
        <v>177</v>
      </c>
      <c r="F2368" s="79">
        <v>195</v>
      </c>
      <c r="G2368" s="79">
        <v>372</v>
      </c>
    </row>
    <row r="2369" spans="1:7" x14ac:dyDescent="0.2">
      <c r="A2369" s="75">
        <v>2013</v>
      </c>
      <c r="B2369" s="75">
        <v>5</v>
      </c>
      <c r="C2369" s="94">
        <f t="shared" si="36"/>
        <v>41395</v>
      </c>
      <c r="D2369" s="76" t="s">
        <v>22</v>
      </c>
      <c r="E2369" s="79">
        <v>233</v>
      </c>
      <c r="F2369" s="79">
        <v>221</v>
      </c>
      <c r="G2369" s="79">
        <v>454</v>
      </c>
    </row>
    <row r="2370" spans="1:7" x14ac:dyDescent="0.2">
      <c r="A2370" s="75">
        <v>2013</v>
      </c>
      <c r="B2370" s="75">
        <v>6</v>
      </c>
      <c r="C2370" s="94">
        <f t="shared" si="36"/>
        <v>41426</v>
      </c>
      <c r="D2370" s="76" t="s">
        <v>22</v>
      </c>
      <c r="E2370" s="79">
        <v>252</v>
      </c>
      <c r="F2370" s="79">
        <v>316</v>
      </c>
      <c r="G2370" s="79">
        <v>568</v>
      </c>
    </row>
    <row r="2371" spans="1:7" x14ac:dyDescent="0.2">
      <c r="A2371" s="75">
        <v>2013</v>
      </c>
      <c r="B2371" s="75">
        <v>7</v>
      </c>
      <c r="C2371" s="94">
        <f t="shared" ref="C2371:C2406" si="37">DATE(A2371,B2371,1)</f>
        <v>41456</v>
      </c>
      <c r="D2371" s="76" t="s">
        <v>22</v>
      </c>
      <c r="E2371" s="79">
        <v>355</v>
      </c>
      <c r="F2371" s="79">
        <v>353</v>
      </c>
      <c r="G2371" s="79">
        <v>708</v>
      </c>
    </row>
    <row r="2372" spans="1:7" x14ac:dyDescent="0.2">
      <c r="A2372" s="75">
        <v>2013</v>
      </c>
      <c r="B2372" s="75">
        <v>8</v>
      </c>
      <c r="C2372" s="94">
        <f t="shared" si="37"/>
        <v>41487</v>
      </c>
      <c r="D2372" s="76" t="s">
        <v>22</v>
      </c>
      <c r="E2372" s="79">
        <v>306</v>
      </c>
      <c r="F2372" s="79">
        <v>296</v>
      </c>
      <c r="G2372" s="79">
        <v>602</v>
      </c>
    </row>
    <row r="2373" spans="1:7" x14ac:dyDescent="0.2">
      <c r="A2373" s="75">
        <v>2013</v>
      </c>
      <c r="B2373" s="75">
        <v>9</v>
      </c>
      <c r="C2373" s="94">
        <f t="shared" si="37"/>
        <v>41518</v>
      </c>
      <c r="D2373" s="76" t="s">
        <v>22</v>
      </c>
      <c r="E2373" s="79">
        <v>253</v>
      </c>
      <c r="F2373" s="79">
        <v>244</v>
      </c>
      <c r="G2373" s="79">
        <v>497</v>
      </c>
    </row>
    <row r="2374" spans="1:7" x14ac:dyDescent="0.2">
      <c r="A2374" s="75">
        <v>2013</v>
      </c>
      <c r="B2374" s="75">
        <v>10</v>
      </c>
      <c r="C2374" s="94">
        <f t="shared" si="37"/>
        <v>41548</v>
      </c>
      <c r="D2374" s="76" t="s">
        <v>22</v>
      </c>
      <c r="E2374" s="79">
        <v>260</v>
      </c>
      <c r="F2374" s="79">
        <v>263</v>
      </c>
      <c r="G2374" s="79">
        <v>523</v>
      </c>
    </row>
    <row r="2375" spans="1:7" x14ac:dyDescent="0.2">
      <c r="A2375" s="75">
        <v>2013</v>
      </c>
      <c r="B2375" s="75">
        <v>11</v>
      </c>
      <c r="C2375" s="94">
        <f t="shared" si="37"/>
        <v>41579</v>
      </c>
      <c r="D2375" s="76" t="s">
        <v>22</v>
      </c>
      <c r="E2375" s="79">
        <v>222</v>
      </c>
      <c r="F2375" s="79">
        <v>213</v>
      </c>
      <c r="G2375" s="79">
        <v>435</v>
      </c>
    </row>
    <row r="2376" spans="1:7" x14ac:dyDescent="0.2">
      <c r="A2376" s="75">
        <v>2013</v>
      </c>
      <c r="B2376" s="75">
        <v>12</v>
      </c>
      <c r="C2376" s="94">
        <f t="shared" si="37"/>
        <v>41609</v>
      </c>
      <c r="D2376" s="76" t="s">
        <v>22</v>
      </c>
      <c r="E2376" s="79">
        <v>207</v>
      </c>
      <c r="F2376" s="79">
        <v>210</v>
      </c>
      <c r="G2376" s="79">
        <v>417</v>
      </c>
    </row>
    <row r="2377" spans="1:7" x14ac:dyDescent="0.2">
      <c r="A2377" s="75">
        <v>2014</v>
      </c>
      <c r="B2377" s="75">
        <v>1</v>
      </c>
      <c r="C2377" s="94">
        <f t="shared" si="37"/>
        <v>41640</v>
      </c>
      <c r="D2377" s="76" t="s">
        <v>22</v>
      </c>
      <c r="E2377" s="79">
        <v>128</v>
      </c>
      <c r="F2377" s="79">
        <v>155</v>
      </c>
      <c r="G2377" s="79">
        <v>283</v>
      </c>
    </row>
    <row r="2378" spans="1:7" x14ac:dyDescent="0.2">
      <c r="A2378" s="75">
        <v>2014</v>
      </c>
      <c r="B2378" s="75">
        <v>2</v>
      </c>
      <c r="C2378" s="94">
        <f t="shared" si="37"/>
        <v>41671</v>
      </c>
      <c r="D2378" s="76" t="s">
        <v>22</v>
      </c>
      <c r="E2378" s="79">
        <v>89</v>
      </c>
      <c r="F2378" s="79">
        <v>94</v>
      </c>
      <c r="G2378" s="79">
        <v>183</v>
      </c>
    </row>
    <row r="2379" spans="1:7" x14ac:dyDescent="0.2">
      <c r="A2379" s="75">
        <v>2014</v>
      </c>
      <c r="B2379" s="75">
        <v>3</v>
      </c>
      <c r="C2379" s="94">
        <f t="shared" si="37"/>
        <v>41699</v>
      </c>
      <c r="D2379" s="76" t="s">
        <v>22</v>
      </c>
      <c r="E2379" s="79">
        <v>66</v>
      </c>
      <c r="F2379" s="79">
        <v>53</v>
      </c>
      <c r="G2379" s="79">
        <v>119</v>
      </c>
    </row>
    <row r="2380" spans="1:7" x14ac:dyDescent="0.2">
      <c r="A2380" s="75">
        <v>2014</v>
      </c>
      <c r="B2380" s="75">
        <v>4</v>
      </c>
      <c r="C2380" s="94">
        <f t="shared" si="37"/>
        <v>41730</v>
      </c>
      <c r="D2380" s="76" t="s">
        <v>22</v>
      </c>
      <c r="E2380" s="79">
        <v>51</v>
      </c>
      <c r="F2380" s="79">
        <v>32</v>
      </c>
      <c r="G2380" s="79">
        <v>83</v>
      </c>
    </row>
    <row r="2381" spans="1:7" x14ac:dyDescent="0.2">
      <c r="A2381" s="75">
        <v>2014</v>
      </c>
      <c r="B2381" s="75">
        <v>5</v>
      </c>
      <c r="C2381" s="94">
        <f t="shared" si="37"/>
        <v>41760</v>
      </c>
      <c r="D2381" s="76" t="s">
        <v>22</v>
      </c>
      <c r="E2381" s="79">
        <v>82</v>
      </c>
      <c r="F2381" s="79">
        <v>79</v>
      </c>
      <c r="G2381" s="79">
        <v>161</v>
      </c>
    </row>
    <row r="2382" spans="1:7" x14ac:dyDescent="0.2">
      <c r="A2382" s="75">
        <v>2014</v>
      </c>
      <c r="B2382" s="75">
        <v>6</v>
      </c>
      <c r="C2382" s="94">
        <f t="shared" si="37"/>
        <v>41791</v>
      </c>
      <c r="D2382" s="76" t="s">
        <v>22</v>
      </c>
      <c r="E2382" s="79">
        <v>114</v>
      </c>
      <c r="F2382" s="79">
        <v>146</v>
      </c>
      <c r="G2382" s="79">
        <v>260</v>
      </c>
    </row>
    <row r="2383" spans="1:7" x14ac:dyDescent="0.2">
      <c r="A2383" s="75">
        <v>2014</v>
      </c>
      <c r="B2383" s="75">
        <v>7</v>
      </c>
      <c r="C2383" s="94">
        <f t="shared" si="37"/>
        <v>41821</v>
      </c>
      <c r="D2383" s="76" t="s">
        <v>22</v>
      </c>
      <c r="E2383" s="79">
        <v>123</v>
      </c>
      <c r="F2383" s="79">
        <v>125</v>
      </c>
      <c r="G2383" s="79">
        <v>248</v>
      </c>
    </row>
    <row r="2384" spans="1:7" x14ac:dyDescent="0.2">
      <c r="A2384" s="75">
        <v>2014</v>
      </c>
      <c r="B2384" s="75">
        <v>8</v>
      </c>
      <c r="C2384" s="94">
        <f t="shared" si="37"/>
        <v>41852</v>
      </c>
      <c r="D2384" s="76" t="s">
        <v>22</v>
      </c>
      <c r="E2384" s="79">
        <v>102</v>
      </c>
      <c r="F2384" s="79">
        <v>118</v>
      </c>
      <c r="G2384" s="79">
        <v>220</v>
      </c>
    </row>
    <row r="2385" spans="1:7" x14ac:dyDescent="0.2">
      <c r="A2385" s="75">
        <v>2014</v>
      </c>
      <c r="B2385" s="75">
        <v>9</v>
      </c>
      <c r="C2385" s="94">
        <f t="shared" si="37"/>
        <v>41883</v>
      </c>
      <c r="D2385" s="76" t="s">
        <v>22</v>
      </c>
      <c r="E2385" s="79">
        <v>89</v>
      </c>
      <c r="F2385" s="79">
        <v>83</v>
      </c>
      <c r="G2385" s="79">
        <v>172</v>
      </c>
    </row>
    <row r="2386" spans="1:7" x14ac:dyDescent="0.2">
      <c r="A2386" s="75">
        <v>2014</v>
      </c>
      <c r="B2386" s="75">
        <v>10</v>
      </c>
      <c r="C2386" s="94">
        <f t="shared" si="37"/>
        <v>41913</v>
      </c>
      <c r="D2386" s="76" t="s">
        <v>22</v>
      </c>
      <c r="E2386" s="79">
        <v>123</v>
      </c>
      <c r="F2386" s="79">
        <v>114</v>
      </c>
      <c r="G2386" s="79">
        <v>237</v>
      </c>
    </row>
    <row r="2387" spans="1:7" x14ac:dyDescent="0.2">
      <c r="A2387" s="75">
        <v>2014</v>
      </c>
      <c r="B2387" s="75">
        <v>11</v>
      </c>
      <c r="C2387" s="94">
        <f t="shared" si="37"/>
        <v>41944</v>
      </c>
      <c r="D2387" s="76" t="s">
        <v>22</v>
      </c>
      <c r="E2387" s="79">
        <v>74</v>
      </c>
      <c r="F2387" s="79">
        <v>62</v>
      </c>
      <c r="G2387" s="79">
        <v>136</v>
      </c>
    </row>
    <row r="2388" spans="1:7" x14ac:dyDescent="0.2">
      <c r="A2388" s="75">
        <v>2014</v>
      </c>
      <c r="B2388" s="75">
        <v>12</v>
      </c>
      <c r="C2388" s="94">
        <f t="shared" si="37"/>
        <v>41974</v>
      </c>
      <c r="D2388" s="76" t="s">
        <v>22</v>
      </c>
      <c r="E2388" s="79">
        <v>82</v>
      </c>
      <c r="F2388" s="79">
        <v>100</v>
      </c>
      <c r="G2388" s="79">
        <v>182</v>
      </c>
    </row>
    <row r="2389" spans="1:7" x14ac:dyDescent="0.2">
      <c r="A2389" s="75">
        <v>2015</v>
      </c>
      <c r="B2389" s="75">
        <v>1</v>
      </c>
      <c r="C2389" s="94">
        <f t="shared" si="37"/>
        <v>42005</v>
      </c>
      <c r="D2389" s="76" t="s">
        <v>22</v>
      </c>
      <c r="E2389" s="79">
        <v>88</v>
      </c>
      <c r="F2389" s="79">
        <v>113</v>
      </c>
      <c r="G2389" s="79">
        <v>201</v>
      </c>
    </row>
    <row r="2390" spans="1:7" x14ac:dyDescent="0.2">
      <c r="A2390" s="75">
        <v>2015</v>
      </c>
      <c r="B2390" s="75">
        <v>2</v>
      </c>
      <c r="C2390" s="94">
        <f t="shared" si="37"/>
        <v>42036</v>
      </c>
      <c r="D2390" s="76" t="s">
        <v>22</v>
      </c>
      <c r="E2390" s="79">
        <v>78</v>
      </c>
      <c r="F2390" s="79">
        <v>73</v>
      </c>
      <c r="G2390" s="79">
        <v>151</v>
      </c>
    </row>
    <row r="2391" spans="1:7" x14ac:dyDescent="0.2">
      <c r="A2391" s="75">
        <v>2015</v>
      </c>
      <c r="B2391" s="75">
        <v>3</v>
      </c>
      <c r="C2391" s="94">
        <f t="shared" si="37"/>
        <v>42064</v>
      </c>
      <c r="D2391" s="76" t="s">
        <v>22</v>
      </c>
      <c r="E2391" s="79">
        <v>84</v>
      </c>
      <c r="F2391" s="79">
        <v>91</v>
      </c>
      <c r="G2391" s="79">
        <v>175</v>
      </c>
    </row>
    <row r="2392" spans="1:7" x14ac:dyDescent="0.2">
      <c r="A2392" s="75">
        <v>2015</v>
      </c>
      <c r="B2392" s="75">
        <v>4</v>
      </c>
      <c r="C2392" s="94">
        <f t="shared" si="37"/>
        <v>42095</v>
      </c>
      <c r="D2392" s="76" t="s">
        <v>22</v>
      </c>
      <c r="E2392" s="79">
        <v>68</v>
      </c>
      <c r="F2392" s="79">
        <v>77</v>
      </c>
      <c r="G2392" s="79">
        <v>145</v>
      </c>
    </row>
    <row r="2393" spans="1:7" x14ac:dyDescent="0.2">
      <c r="A2393" s="75">
        <v>2015</v>
      </c>
      <c r="B2393" s="75">
        <v>5</v>
      </c>
      <c r="C2393" s="94">
        <f t="shared" si="37"/>
        <v>42125</v>
      </c>
      <c r="D2393" s="76" t="s">
        <v>22</v>
      </c>
      <c r="E2393" s="79">
        <v>44</v>
      </c>
      <c r="F2393" s="79">
        <v>65</v>
      </c>
      <c r="G2393" s="79">
        <v>109</v>
      </c>
    </row>
    <row r="2394" spans="1:7" x14ac:dyDescent="0.2">
      <c r="A2394" s="75">
        <v>2015</v>
      </c>
      <c r="B2394" s="75">
        <v>6</v>
      </c>
      <c r="C2394" s="94">
        <f t="shared" si="37"/>
        <v>42156</v>
      </c>
      <c r="D2394" s="76" t="s">
        <v>22</v>
      </c>
      <c r="E2394" s="78">
        <v>40</v>
      </c>
      <c r="F2394" s="78">
        <v>33</v>
      </c>
      <c r="G2394" s="78">
        <v>73</v>
      </c>
    </row>
    <row r="2395" spans="1:7" x14ac:dyDescent="0.2">
      <c r="A2395" s="75">
        <v>2015</v>
      </c>
      <c r="B2395" s="75">
        <v>7</v>
      </c>
      <c r="C2395" s="94">
        <f t="shared" si="37"/>
        <v>42186</v>
      </c>
      <c r="D2395" s="76" t="s">
        <v>22</v>
      </c>
      <c r="E2395" s="78">
        <v>44</v>
      </c>
      <c r="F2395" s="78">
        <v>35</v>
      </c>
      <c r="G2395" s="78">
        <v>79</v>
      </c>
    </row>
    <row r="2396" spans="1:7" x14ac:dyDescent="0.2">
      <c r="A2396" s="75">
        <v>2015</v>
      </c>
      <c r="B2396" s="75">
        <v>8</v>
      </c>
      <c r="C2396" s="94">
        <f t="shared" si="37"/>
        <v>42217</v>
      </c>
      <c r="D2396" s="76" t="s">
        <v>22</v>
      </c>
      <c r="E2396" s="78">
        <v>50</v>
      </c>
      <c r="F2396" s="78">
        <v>84</v>
      </c>
      <c r="G2396" s="78">
        <v>134</v>
      </c>
    </row>
    <row r="2397" spans="1:7" x14ac:dyDescent="0.2">
      <c r="A2397" s="75">
        <v>2015</v>
      </c>
      <c r="B2397" s="75">
        <v>9</v>
      </c>
      <c r="C2397" s="94">
        <f t="shared" si="37"/>
        <v>42248</v>
      </c>
      <c r="D2397" s="76" t="s">
        <v>22</v>
      </c>
      <c r="E2397" s="78">
        <v>41</v>
      </c>
      <c r="F2397" s="78">
        <v>48</v>
      </c>
      <c r="G2397" s="78">
        <v>89</v>
      </c>
    </row>
    <row r="2398" spans="1:7" x14ac:dyDescent="0.2">
      <c r="A2398" s="75">
        <v>2015</v>
      </c>
      <c r="B2398" s="75">
        <v>10</v>
      </c>
      <c r="C2398" s="94">
        <f t="shared" si="37"/>
        <v>42278</v>
      </c>
      <c r="D2398" s="76" t="s">
        <v>22</v>
      </c>
      <c r="E2398" s="78">
        <v>50</v>
      </c>
      <c r="F2398" s="78">
        <v>50</v>
      </c>
      <c r="G2398" s="78">
        <v>100</v>
      </c>
    </row>
    <row r="2399" spans="1:7" x14ac:dyDescent="0.2">
      <c r="A2399" s="75">
        <v>2015</v>
      </c>
      <c r="B2399" s="75">
        <v>11</v>
      </c>
      <c r="C2399" s="94">
        <f t="shared" si="37"/>
        <v>42309</v>
      </c>
      <c r="D2399" s="76" t="s">
        <v>22</v>
      </c>
      <c r="E2399" s="78">
        <v>61</v>
      </c>
      <c r="F2399" s="78">
        <v>63</v>
      </c>
      <c r="G2399" s="78">
        <v>124</v>
      </c>
    </row>
    <row r="2400" spans="1:7" x14ac:dyDescent="0.2">
      <c r="A2400" s="75">
        <v>2015</v>
      </c>
      <c r="B2400" s="75">
        <v>12</v>
      </c>
      <c r="C2400" s="94">
        <f t="shared" si="37"/>
        <v>42339</v>
      </c>
      <c r="D2400" s="76" t="s">
        <v>22</v>
      </c>
      <c r="E2400" s="78">
        <v>76</v>
      </c>
      <c r="F2400" s="78">
        <v>54</v>
      </c>
      <c r="G2400" s="78">
        <v>130</v>
      </c>
    </row>
    <row r="2401" spans="1:8" x14ac:dyDescent="0.2">
      <c r="A2401" s="75">
        <v>2015</v>
      </c>
      <c r="B2401" s="75">
        <v>12</v>
      </c>
      <c r="C2401" s="94">
        <f t="shared" si="37"/>
        <v>42339</v>
      </c>
      <c r="D2401" s="75" t="s">
        <v>20</v>
      </c>
      <c r="E2401" s="84">
        <v>1535</v>
      </c>
      <c r="F2401" s="84">
        <v>1500</v>
      </c>
      <c r="G2401" s="85">
        <v>3035</v>
      </c>
    </row>
    <row r="2402" spans="1:8" x14ac:dyDescent="0.2">
      <c r="A2402" s="75">
        <v>2016</v>
      </c>
      <c r="B2402" s="75">
        <v>1</v>
      </c>
      <c r="C2402" s="94">
        <f t="shared" si="37"/>
        <v>42370</v>
      </c>
      <c r="D2402" s="75" t="s">
        <v>14</v>
      </c>
      <c r="E2402" s="86">
        <v>100</v>
      </c>
      <c r="F2402" s="86">
        <v>91</v>
      </c>
      <c r="G2402" s="77">
        <v>199</v>
      </c>
    </row>
    <row r="2403" spans="1:8" x14ac:dyDescent="0.2">
      <c r="A2403" s="75">
        <v>2016</v>
      </c>
      <c r="B2403" s="75">
        <v>1</v>
      </c>
      <c r="C2403" s="94">
        <f t="shared" si="37"/>
        <v>42370</v>
      </c>
      <c r="D2403" s="75" t="s">
        <v>15</v>
      </c>
      <c r="E2403" s="84">
        <v>1974</v>
      </c>
      <c r="F2403" s="84">
        <v>1937</v>
      </c>
      <c r="G2403" s="85">
        <v>3911</v>
      </c>
    </row>
    <row r="2404" spans="1:8" x14ac:dyDescent="0.2">
      <c r="A2404" s="75">
        <v>2016</v>
      </c>
      <c r="B2404" s="75">
        <v>1</v>
      </c>
      <c r="C2404" s="94">
        <f t="shared" si="37"/>
        <v>42370</v>
      </c>
      <c r="D2404" s="75" t="s">
        <v>18</v>
      </c>
      <c r="E2404" s="84">
        <v>1016</v>
      </c>
      <c r="F2404" s="84">
        <v>1249</v>
      </c>
      <c r="G2404" s="85">
        <v>2265</v>
      </c>
    </row>
    <row r="2405" spans="1:8" x14ac:dyDescent="0.2">
      <c r="A2405" s="75">
        <v>2016</v>
      </c>
      <c r="B2405" s="75">
        <v>1</v>
      </c>
      <c r="C2405" s="94">
        <f t="shared" si="37"/>
        <v>42370</v>
      </c>
      <c r="D2405" s="75" t="s">
        <v>13</v>
      </c>
      <c r="E2405" s="84">
        <v>7093</v>
      </c>
      <c r="F2405" s="87">
        <v>7266</v>
      </c>
      <c r="G2405" s="85">
        <f>E2405+F2405</f>
        <v>14359</v>
      </c>
    </row>
    <row r="2406" spans="1:8" x14ac:dyDescent="0.2">
      <c r="A2406" s="75">
        <v>2016</v>
      </c>
      <c r="B2406" s="75">
        <v>1</v>
      </c>
      <c r="C2406" s="94">
        <f t="shared" si="37"/>
        <v>42370</v>
      </c>
      <c r="D2406" s="75" t="s">
        <v>16</v>
      </c>
      <c r="E2406" s="84">
        <v>2277</v>
      </c>
      <c r="F2406" s="84">
        <v>2328</v>
      </c>
      <c r="G2406" s="85">
        <f>SUM(E2406:F2406)</f>
        <v>4605</v>
      </c>
    </row>
    <row r="2407" spans="1:8" x14ac:dyDescent="0.2">
      <c r="A2407" s="75">
        <v>2016</v>
      </c>
      <c r="B2407" s="75">
        <v>1</v>
      </c>
      <c r="C2407" s="94">
        <f t="shared" ref="C2407:C2438" si="38">DATE(A2407,B2407,1)</f>
        <v>42370</v>
      </c>
      <c r="D2407" s="75" t="s">
        <v>19</v>
      </c>
      <c r="E2407" s="84">
        <v>228</v>
      </c>
      <c r="F2407" s="84">
        <v>201</v>
      </c>
      <c r="G2407" s="87">
        <v>437</v>
      </c>
    </row>
    <row r="2408" spans="1:8" x14ac:dyDescent="0.2">
      <c r="A2408" s="75">
        <v>2016</v>
      </c>
      <c r="B2408" s="75">
        <v>1</v>
      </c>
      <c r="C2408" s="94">
        <f t="shared" si="38"/>
        <v>42370</v>
      </c>
      <c r="D2408" s="75" t="s">
        <v>17</v>
      </c>
      <c r="E2408" s="75">
        <v>29637</v>
      </c>
      <c r="F2408" s="75">
        <v>23621</v>
      </c>
      <c r="G2408" s="87">
        <v>54986</v>
      </c>
    </row>
    <row r="2409" spans="1:8" x14ac:dyDescent="0.2">
      <c r="A2409" s="75">
        <v>2016</v>
      </c>
      <c r="B2409" s="75">
        <v>1</v>
      </c>
      <c r="C2409" s="94">
        <f t="shared" si="38"/>
        <v>42370</v>
      </c>
      <c r="D2409" s="75" t="s">
        <v>22</v>
      </c>
      <c r="E2409" s="84">
        <v>40</v>
      </c>
      <c r="F2409" s="84">
        <v>54</v>
      </c>
      <c r="G2409" s="87">
        <v>107</v>
      </c>
    </row>
    <row r="2410" spans="1:8" x14ac:dyDescent="0.2">
      <c r="A2410" s="75">
        <v>2016</v>
      </c>
      <c r="B2410" s="75">
        <v>1</v>
      </c>
      <c r="C2410" s="94">
        <f t="shared" si="38"/>
        <v>42370</v>
      </c>
      <c r="D2410" s="75" t="s">
        <v>21</v>
      </c>
      <c r="E2410" s="84">
        <v>521</v>
      </c>
      <c r="F2410" s="84">
        <v>580</v>
      </c>
      <c r="G2410" s="87">
        <v>1147</v>
      </c>
    </row>
    <row r="2411" spans="1:8" x14ac:dyDescent="0.2">
      <c r="A2411" s="75">
        <v>2016</v>
      </c>
      <c r="B2411" s="75">
        <v>2</v>
      </c>
      <c r="C2411" s="94">
        <f t="shared" si="38"/>
        <v>42401</v>
      </c>
      <c r="D2411" s="75" t="s">
        <v>15</v>
      </c>
      <c r="E2411" s="84">
        <v>1758</v>
      </c>
      <c r="F2411" s="84">
        <v>1793</v>
      </c>
      <c r="G2411" s="85">
        <f t="shared" ref="G2411:G2421" si="39">SUM(E2411:F2411)</f>
        <v>3551</v>
      </c>
    </row>
    <row r="2412" spans="1:8" x14ac:dyDescent="0.2">
      <c r="A2412" s="75">
        <v>2016</v>
      </c>
      <c r="B2412" s="75">
        <v>2</v>
      </c>
      <c r="C2412" s="94">
        <f t="shared" si="38"/>
        <v>42401</v>
      </c>
      <c r="D2412" s="75" t="s">
        <v>16</v>
      </c>
      <c r="E2412" s="84">
        <v>2118</v>
      </c>
      <c r="F2412" s="84">
        <v>2164</v>
      </c>
      <c r="G2412" s="85">
        <f t="shared" si="39"/>
        <v>4282</v>
      </c>
    </row>
    <row r="2413" spans="1:8" x14ac:dyDescent="0.2">
      <c r="A2413" s="75">
        <v>2016</v>
      </c>
      <c r="B2413" s="75">
        <v>2</v>
      </c>
      <c r="C2413" s="94">
        <f t="shared" si="38"/>
        <v>42401</v>
      </c>
      <c r="D2413" s="75" t="s">
        <v>19</v>
      </c>
      <c r="E2413" s="84">
        <v>166</v>
      </c>
      <c r="F2413" s="84">
        <v>182</v>
      </c>
      <c r="G2413" s="85">
        <f t="shared" si="39"/>
        <v>348</v>
      </c>
    </row>
    <row r="2414" spans="1:8" x14ac:dyDescent="0.2">
      <c r="A2414" s="75">
        <v>2016</v>
      </c>
      <c r="B2414" s="75">
        <v>2</v>
      </c>
      <c r="C2414" s="94">
        <f t="shared" si="38"/>
        <v>42401</v>
      </c>
      <c r="D2414" s="75" t="s">
        <v>14</v>
      </c>
      <c r="E2414" s="86">
        <v>69</v>
      </c>
      <c r="F2414" s="86">
        <v>61</v>
      </c>
      <c r="G2414" s="77">
        <f t="shared" si="39"/>
        <v>130</v>
      </c>
    </row>
    <row r="2415" spans="1:8" x14ac:dyDescent="0.2">
      <c r="A2415" s="75">
        <v>2016</v>
      </c>
      <c r="B2415" s="75">
        <v>1</v>
      </c>
      <c r="C2415" s="94">
        <f t="shared" si="38"/>
        <v>42370</v>
      </c>
      <c r="D2415" s="75" t="s">
        <v>20</v>
      </c>
      <c r="E2415" s="84">
        <v>1535</v>
      </c>
      <c r="F2415" s="84">
        <v>1513</v>
      </c>
      <c r="G2415" s="87">
        <f t="shared" si="39"/>
        <v>3048</v>
      </c>
      <c r="H2415" s="100"/>
    </row>
    <row r="2416" spans="1:8" x14ac:dyDescent="0.2">
      <c r="A2416" s="75">
        <v>2016</v>
      </c>
      <c r="B2416" s="75">
        <v>3</v>
      </c>
      <c r="C2416" s="94">
        <f t="shared" si="38"/>
        <v>42430</v>
      </c>
      <c r="D2416" s="75" t="s">
        <v>16</v>
      </c>
      <c r="E2416" s="84">
        <v>2431</v>
      </c>
      <c r="F2416" s="84">
        <v>2277</v>
      </c>
      <c r="G2416" s="85">
        <f t="shared" si="39"/>
        <v>4708</v>
      </c>
    </row>
    <row r="2417" spans="1:9" x14ac:dyDescent="0.2">
      <c r="A2417" s="75">
        <v>2016</v>
      </c>
      <c r="B2417" s="75">
        <v>3</v>
      </c>
      <c r="C2417" s="94">
        <f t="shared" si="38"/>
        <v>42430</v>
      </c>
      <c r="D2417" s="75" t="s">
        <v>19</v>
      </c>
      <c r="E2417" s="84">
        <v>157</v>
      </c>
      <c r="F2417" s="84">
        <v>156</v>
      </c>
      <c r="G2417" s="87">
        <f t="shared" si="39"/>
        <v>313</v>
      </c>
    </row>
    <row r="2418" spans="1:9" x14ac:dyDescent="0.2">
      <c r="A2418" s="75">
        <v>2016</v>
      </c>
      <c r="B2418" s="75">
        <v>2</v>
      </c>
      <c r="C2418" s="94">
        <f t="shared" si="38"/>
        <v>42401</v>
      </c>
      <c r="D2418" s="75" t="s">
        <v>22</v>
      </c>
      <c r="E2418" s="84">
        <v>46</v>
      </c>
      <c r="F2418" s="84">
        <v>47</v>
      </c>
      <c r="G2418" s="87">
        <f t="shared" si="39"/>
        <v>93</v>
      </c>
    </row>
    <row r="2419" spans="1:9" x14ac:dyDescent="0.2">
      <c r="A2419" s="75">
        <v>2016</v>
      </c>
      <c r="B2419" s="75">
        <v>2</v>
      </c>
      <c r="C2419" s="94">
        <f t="shared" si="38"/>
        <v>42401</v>
      </c>
      <c r="D2419" s="75" t="s">
        <v>20</v>
      </c>
      <c r="E2419" s="84">
        <v>1150</v>
      </c>
      <c r="F2419" s="84">
        <v>1183</v>
      </c>
      <c r="G2419" s="85">
        <f t="shared" si="39"/>
        <v>2333</v>
      </c>
    </row>
    <row r="2420" spans="1:9" x14ac:dyDescent="0.2">
      <c r="A2420" s="75">
        <v>2016</v>
      </c>
      <c r="B2420" s="75">
        <v>2</v>
      </c>
      <c r="C2420" s="94">
        <f t="shared" si="38"/>
        <v>42401</v>
      </c>
      <c r="D2420" s="75" t="s">
        <v>18</v>
      </c>
      <c r="E2420" s="84">
        <v>985</v>
      </c>
      <c r="F2420" s="84">
        <v>915</v>
      </c>
      <c r="G2420" s="87">
        <f t="shared" si="39"/>
        <v>1900</v>
      </c>
      <c r="H2420" s="101"/>
    </row>
    <row r="2421" spans="1:9" x14ac:dyDescent="0.2">
      <c r="A2421" s="75">
        <v>2016</v>
      </c>
      <c r="B2421" s="75">
        <v>3</v>
      </c>
      <c r="C2421" s="94">
        <f t="shared" si="38"/>
        <v>42430</v>
      </c>
      <c r="D2421" s="75" t="s">
        <v>18</v>
      </c>
      <c r="E2421" s="84">
        <v>1251</v>
      </c>
      <c r="F2421" s="84">
        <v>1225</v>
      </c>
      <c r="G2421" s="87">
        <f t="shared" si="39"/>
        <v>2476</v>
      </c>
      <c r="H2421" s="101"/>
    </row>
    <row r="2422" spans="1:9" x14ac:dyDescent="0.2">
      <c r="A2422" s="75">
        <v>2016</v>
      </c>
      <c r="B2422" s="75">
        <v>3</v>
      </c>
      <c r="C2422" s="94">
        <f t="shared" si="38"/>
        <v>42430</v>
      </c>
      <c r="D2422" s="75" t="s">
        <v>13</v>
      </c>
      <c r="E2422" s="84">
        <v>6491</v>
      </c>
      <c r="F2422" s="87">
        <v>6661</v>
      </c>
      <c r="G2422" s="85">
        <f>E2422+F2422</f>
        <v>13152</v>
      </c>
    </row>
    <row r="2423" spans="1:9" x14ac:dyDescent="0.2">
      <c r="A2423" s="75">
        <v>2016</v>
      </c>
      <c r="B2423" s="75">
        <v>3</v>
      </c>
      <c r="C2423" s="94">
        <f t="shared" si="38"/>
        <v>42430</v>
      </c>
      <c r="D2423" s="75" t="s">
        <v>15</v>
      </c>
      <c r="E2423" s="84">
        <v>2441</v>
      </c>
      <c r="F2423" s="84">
        <v>2189</v>
      </c>
      <c r="G2423" s="87">
        <f>SUM(E2423:F2423)</f>
        <v>4630</v>
      </c>
    </row>
    <row r="2424" spans="1:9" x14ac:dyDescent="0.2">
      <c r="A2424" s="75">
        <v>2016</v>
      </c>
      <c r="B2424" s="75">
        <v>2</v>
      </c>
      <c r="C2424" s="94">
        <f t="shared" si="38"/>
        <v>42401</v>
      </c>
      <c r="D2424" s="75" t="s">
        <v>17</v>
      </c>
      <c r="E2424" s="86">
        <v>31273</v>
      </c>
      <c r="F2424" s="86">
        <v>31073</v>
      </c>
      <c r="G2424" s="87">
        <f>SUM(E2424:F2424)</f>
        <v>62346</v>
      </c>
    </row>
    <row r="2425" spans="1:9" x14ac:dyDescent="0.2">
      <c r="A2425" s="75">
        <v>2016</v>
      </c>
      <c r="B2425" s="75">
        <v>3</v>
      </c>
      <c r="C2425" s="94">
        <f t="shared" si="38"/>
        <v>42430</v>
      </c>
      <c r="D2425" s="75" t="s">
        <v>20</v>
      </c>
      <c r="E2425" s="84">
        <v>1320</v>
      </c>
      <c r="F2425" s="84">
        <v>1245</v>
      </c>
      <c r="G2425" s="87">
        <f>SUM(E2425:F2425)</f>
        <v>2565</v>
      </c>
    </row>
    <row r="2426" spans="1:9" x14ac:dyDescent="0.2">
      <c r="A2426" s="75">
        <v>2016</v>
      </c>
      <c r="B2426" s="75">
        <v>2</v>
      </c>
      <c r="C2426" s="94">
        <f t="shared" si="38"/>
        <v>42401</v>
      </c>
      <c r="D2426" s="75" t="s">
        <v>13</v>
      </c>
      <c r="E2426" s="84">
        <v>7848</v>
      </c>
      <c r="F2426" s="87">
        <v>7489</v>
      </c>
      <c r="G2426" s="85">
        <f>E2426+F2426</f>
        <v>15337</v>
      </c>
    </row>
    <row r="2427" spans="1:9" x14ac:dyDescent="0.2">
      <c r="A2427" s="75">
        <v>2016</v>
      </c>
      <c r="B2427" s="75">
        <v>3</v>
      </c>
      <c r="C2427" s="94">
        <f t="shared" si="38"/>
        <v>42430</v>
      </c>
      <c r="D2427" s="75" t="s">
        <v>17</v>
      </c>
      <c r="E2427" s="86">
        <v>33396</v>
      </c>
      <c r="F2427" s="86">
        <v>29476</v>
      </c>
      <c r="G2427" s="87">
        <f>SUM(E2427:F2427)</f>
        <v>62872</v>
      </c>
      <c r="I2427" s="102"/>
    </row>
    <row r="2428" spans="1:9" x14ac:dyDescent="0.2">
      <c r="A2428" s="75">
        <v>2016</v>
      </c>
      <c r="B2428" s="75">
        <v>3</v>
      </c>
      <c r="C2428" s="94">
        <f t="shared" si="38"/>
        <v>42430</v>
      </c>
      <c r="D2428" s="75" t="s">
        <v>22</v>
      </c>
      <c r="E2428" s="84">
        <v>46</v>
      </c>
      <c r="F2428" s="84">
        <v>57</v>
      </c>
      <c r="G2428" s="87">
        <f>SUM(E2428:F2428)</f>
        <v>103</v>
      </c>
      <c r="I2428" s="103"/>
    </row>
    <row r="2429" spans="1:9" x14ac:dyDescent="0.2">
      <c r="A2429" s="75">
        <v>2016</v>
      </c>
      <c r="B2429" s="75">
        <v>2</v>
      </c>
      <c r="C2429" s="94">
        <f t="shared" si="38"/>
        <v>42401</v>
      </c>
      <c r="D2429" s="75" t="s">
        <v>21</v>
      </c>
      <c r="E2429" s="84">
        <v>530</v>
      </c>
      <c r="F2429" s="84">
        <v>563</v>
      </c>
      <c r="G2429" s="87">
        <f>SUM(E2429:F2429)</f>
        <v>1093</v>
      </c>
    </row>
    <row r="2430" spans="1:9" x14ac:dyDescent="0.2">
      <c r="A2430" s="75">
        <v>2016</v>
      </c>
      <c r="B2430" s="75">
        <v>3</v>
      </c>
      <c r="C2430" s="94">
        <f t="shared" si="38"/>
        <v>42430</v>
      </c>
      <c r="D2430" s="75" t="s">
        <v>21</v>
      </c>
      <c r="E2430" s="84">
        <v>777</v>
      </c>
      <c r="F2430" s="84">
        <v>694</v>
      </c>
      <c r="G2430" s="87">
        <f>SUM(E2430:F2430)</f>
        <v>1471</v>
      </c>
    </row>
    <row r="2431" spans="1:9" x14ac:dyDescent="0.2">
      <c r="A2431" s="75">
        <v>2016</v>
      </c>
      <c r="B2431" s="75">
        <v>4</v>
      </c>
      <c r="C2431" s="94">
        <f t="shared" si="38"/>
        <v>42461</v>
      </c>
      <c r="D2431" s="75" t="s">
        <v>16</v>
      </c>
      <c r="E2431" s="84">
        <v>2047</v>
      </c>
      <c r="F2431" s="84">
        <v>2144</v>
      </c>
      <c r="G2431" s="85">
        <f>SUM(E2431:F2431)</f>
        <v>4191</v>
      </c>
    </row>
    <row r="2432" spans="1:9" x14ac:dyDescent="0.2">
      <c r="A2432" s="75">
        <v>2016</v>
      </c>
      <c r="B2432" s="75">
        <v>4</v>
      </c>
      <c r="C2432" s="94">
        <f t="shared" si="38"/>
        <v>42461</v>
      </c>
      <c r="D2432" s="75" t="s">
        <v>13</v>
      </c>
      <c r="E2432" s="84">
        <v>6772</v>
      </c>
      <c r="F2432" s="84">
        <v>7267</v>
      </c>
      <c r="G2432" s="85">
        <f>E2432+F2432</f>
        <v>14039</v>
      </c>
    </row>
    <row r="2433" spans="1:7" x14ac:dyDescent="0.2">
      <c r="A2433" s="75">
        <v>2016</v>
      </c>
      <c r="B2433" s="75">
        <v>4</v>
      </c>
      <c r="C2433" s="94">
        <f t="shared" si="38"/>
        <v>42461</v>
      </c>
      <c r="D2433" s="75" t="s">
        <v>21</v>
      </c>
      <c r="E2433" s="84">
        <v>712</v>
      </c>
      <c r="F2433" s="84">
        <v>741</v>
      </c>
      <c r="G2433" s="87">
        <f t="shared" ref="G2433:G2444" si="40">SUM(E2433:F2433)</f>
        <v>1453</v>
      </c>
    </row>
    <row r="2434" spans="1:7" x14ac:dyDescent="0.2">
      <c r="A2434" s="75">
        <v>2016</v>
      </c>
      <c r="B2434" s="75">
        <v>4</v>
      </c>
      <c r="C2434" s="94">
        <f t="shared" si="38"/>
        <v>42461</v>
      </c>
      <c r="D2434" s="75" t="s">
        <v>17</v>
      </c>
      <c r="E2434" s="77">
        <v>9187</v>
      </c>
      <c r="F2434" s="77">
        <v>8165</v>
      </c>
      <c r="G2434" s="87">
        <f t="shared" si="40"/>
        <v>17352</v>
      </c>
    </row>
    <row r="2435" spans="1:7" x14ac:dyDescent="0.2">
      <c r="A2435" s="75">
        <v>2016</v>
      </c>
      <c r="B2435" s="75">
        <v>4</v>
      </c>
      <c r="C2435" s="94">
        <f t="shared" si="38"/>
        <v>42461</v>
      </c>
      <c r="D2435" s="75" t="s">
        <v>15</v>
      </c>
      <c r="E2435" s="84">
        <v>2120</v>
      </c>
      <c r="F2435" s="84">
        <v>2255</v>
      </c>
      <c r="G2435" s="87">
        <f t="shared" si="40"/>
        <v>4375</v>
      </c>
    </row>
    <row r="2436" spans="1:7" x14ac:dyDescent="0.2">
      <c r="A2436" s="75">
        <v>2016</v>
      </c>
      <c r="B2436" s="75">
        <v>4</v>
      </c>
      <c r="C2436" s="94">
        <f t="shared" si="38"/>
        <v>42461</v>
      </c>
      <c r="D2436" s="75" t="s">
        <v>19</v>
      </c>
      <c r="E2436" s="84">
        <v>176</v>
      </c>
      <c r="F2436" s="84">
        <v>178</v>
      </c>
      <c r="G2436" s="87">
        <f t="shared" si="40"/>
        <v>354</v>
      </c>
    </row>
    <row r="2437" spans="1:7" x14ac:dyDescent="0.2">
      <c r="A2437" s="75">
        <v>2016</v>
      </c>
      <c r="B2437" s="75">
        <v>4</v>
      </c>
      <c r="C2437" s="94">
        <f t="shared" si="38"/>
        <v>42461</v>
      </c>
      <c r="D2437" s="75" t="s">
        <v>20</v>
      </c>
      <c r="E2437" s="84">
        <v>1172</v>
      </c>
      <c r="F2437" s="84">
        <v>1245</v>
      </c>
      <c r="G2437" s="87">
        <f t="shared" si="40"/>
        <v>2417</v>
      </c>
    </row>
    <row r="2438" spans="1:7" x14ac:dyDescent="0.2">
      <c r="A2438" s="75">
        <v>2016</v>
      </c>
      <c r="B2438" s="75">
        <v>4</v>
      </c>
      <c r="C2438" s="94">
        <f t="shared" si="38"/>
        <v>42461</v>
      </c>
      <c r="D2438" s="75" t="s">
        <v>22</v>
      </c>
      <c r="E2438" s="86">
        <v>44</v>
      </c>
      <c r="F2438" s="86">
        <v>44</v>
      </c>
      <c r="G2438" s="87">
        <f t="shared" si="40"/>
        <v>88</v>
      </c>
    </row>
    <row r="2439" spans="1:7" x14ac:dyDescent="0.2">
      <c r="A2439" s="75">
        <v>2016</v>
      </c>
      <c r="B2439" s="75">
        <v>4</v>
      </c>
      <c r="C2439" s="94">
        <f t="shared" ref="C2439:C2470" si="41">DATE(A2439,B2439,1)</f>
        <v>42461</v>
      </c>
      <c r="D2439" s="75" t="s">
        <v>18</v>
      </c>
      <c r="E2439" s="84">
        <v>990</v>
      </c>
      <c r="F2439" s="84">
        <v>926</v>
      </c>
      <c r="G2439" s="87">
        <f t="shared" si="40"/>
        <v>1916</v>
      </c>
    </row>
    <row r="2440" spans="1:7" x14ac:dyDescent="0.2">
      <c r="A2440" s="75">
        <v>2016</v>
      </c>
      <c r="B2440" s="75">
        <v>4</v>
      </c>
      <c r="C2440" s="94">
        <f t="shared" si="41"/>
        <v>42461</v>
      </c>
      <c r="D2440" s="75" t="s">
        <v>14</v>
      </c>
      <c r="E2440" s="86">
        <v>65</v>
      </c>
      <c r="F2440" s="86">
        <v>65</v>
      </c>
      <c r="G2440" s="77">
        <f t="shared" si="40"/>
        <v>130</v>
      </c>
    </row>
    <row r="2441" spans="1:7" x14ac:dyDescent="0.2">
      <c r="A2441" s="75">
        <v>2016</v>
      </c>
      <c r="B2441" s="75">
        <v>3</v>
      </c>
      <c r="C2441" s="94">
        <f t="shared" si="41"/>
        <v>42430</v>
      </c>
      <c r="D2441" s="75" t="s">
        <v>14</v>
      </c>
      <c r="E2441" s="86">
        <v>57</v>
      </c>
      <c r="F2441" s="86">
        <v>46</v>
      </c>
      <c r="G2441" s="77">
        <f t="shared" si="40"/>
        <v>103</v>
      </c>
    </row>
    <row r="2442" spans="1:7" x14ac:dyDescent="0.2">
      <c r="A2442" s="75">
        <v>2016</v>
      </c>
      <c r="B2442" s="75">
        <v>5</v>
      </c>
      <c r="C2442" s="94">
        <f t="shared" si="41"/>
        <v>42491</v>
      </c>
      <c r="D2442" s="75" t="s">
        <v>20</v>
      </c>
      <c r="E2442" s="86">
        <v>1333</v>
      </c>
      <c r="F2442" s="86">
        <v>1306</v>
      </c>
      <c r="G2442" s="77">
        <f t="shared" si="40"/>
        <v>2639</v>
      </c>
    </row>
    <row r="2443" spans="1:7" x14ac:dyDescent="0.2">
      <c r="A2443" s="75">
        <v>2016</v>
      </c>
      <c r="B2443" s="75">
        <v>5</v>
      </c>
      <c r="C2443" s="94">
        <f t="shared" si="41"/>
        <v>42491</v>
      </c>
      <c r="D2443" s="75" t="s">
        <v>14</v>
      </c>
      <c r="E2443" s="86">
        <v>70</v>
      </c>
      <c r="F2443" s="86">
        <v>89</v>
      </c>
      <c r="G2443" s="77">
        <f t="shared" si="40"/>
        <v>159</v>
      </c>
    </row>
    <row r="2444" spans="1:7" x14ac:dyDescent="0.2">
      <c r="A2444" s="75">
        <v>2016</v>
      </c>
      <c r="B2444" s="75">
        <v>5</v>
      </c>
      <c r="C2444" s="94">
        <f t="shared" si="41"/>
        <v>42491</v>
      </c>
      <c r="D2444" s="75" t="s">
        <v>15</v>
      </c>
      <c r="E2444" s="86">
        <v>3402</v>
      </c>
      <c r="F2444" s="86">
        <v>3660</v>
      </c>
      <c r="G2444" s="77">
        <f t="shared" si="40"/>
        <v>7062</v>
      </c>
    </row>
    <row r="2445" spans="1:7" x14ac:dyDescent="0.2">
      <c r="A2445" s="75">
        <v>2016</v>
      </c>
      <c r="B2445" s="75">
        <v>5</v>
      </c>
      <c r="C2445" s="94">
        <f t="shared" si="41"/>
        <v>42491</v>
      </c>
      <c r="D2445" s="75" t="s">
        <v>13</v>
      </c>
      <c r="E2445" s="86">
        <v>7747</v>
      </c>
      <c r="F2445" s="86">
        <v>7917</v>
      </c>
      <c r="G2445" s="85">
        <f>E2445+F2445</f>
        <v>15664</v>
      </c>
    </row>
    <row r="2446" spans="1:7" x14ac:dyDescent="0.2">
      <c r="A2446" s="75">
        <v>2016</v>
      </c>
      <c r="B2446" s="75">
        <v>5</v>
      </c>
      <c r="C2446" s="94">
        <f t="shared" si="41"/>
        <v>42491</v>
      </c>
      <c r="D2446" s="75" t="s">
        <v>16</v>
      </c>
      <c r="E2446" s="86">
        <v>2558</v>
      </c>
      <c r="F2446" s="86">
        <v>2504</v>
      </c>
      <c r="G2446" s="77">
        <f t="shared" ref="G2446:G2456" si="42">SUM(E2446:F2446)</f>
        <v>5062</v>
      </c>
    </row>
    <row r="2447" spans="1:7" x14ac:dyDescent="0.2">
      <c r="A2447" s="75">
        <v>2016</v>
      </c>
      <c r="B2447" s="75">
        <v>5</v>
      </c>
      <c r="C2447" s="94">
        <f t="shared" si="41"/>
        <v>42491</v>
      </c>
      <c r="D2447" s="75" t="s">
        <v>19</v>
      </c>
      <c r="E2447" s="86">
        <v>175</v>
      </c>
      <c r="F2447" s="86">
        <v>191</v>
      </c>
      <c r="G2447" s="77">
        <f t="shared" si="42"/>
        <v>366</v>
      </c>
    </row>
    <row r="2448" spans="1:7" x14ac:dyDescent="0.2">
      <c r="A2448" s="75">
        <v>2016</v>
      </c>
      <c r="B2448" s="75">
        <v>5</v>
      </c>
      <c r="C2448" s="94">
        <f t="shared" si="41"/>
        <v>42491</v>
      </c>
      <c r="D2448" s="75" t="s">
        <v>17</v>
      </c>
      <c r="E2448" s="96">
        <v>13179</v>
      </c>
      <c r="F2448" s="96">
        <v>14919</v>
      </c>
      <c r="G2448" s="77">
        <f t="shared" si="42"/>
        <v>28098</v>
      </c>
    </row>
    <row r="2449" spans="1:7" x14ac:dyDescent="0.2">
      <c r="A2449" s="75">
        <v>2016</v>
      </c>
      <c r="B2449" s="75">
        <v>5</v>
      </c>
      <c r="C2449" s="94">
        <f t="shared" si="41"/>
        <v>42491</v>
      </c>
      <c r="D2449" s="75" t="s">
        <v>22</v>
      </c>
      <c r="E2449" s="86">
        <v>50</v>
      </c>
      <c r="F2449" s="86">
        <v>51</v>
      </c>
      <c r="G2449" s="77">
        <f t="shared" si="42"/>
        <v>101</v>
      </c>
    </row>
    <row r="2450" spans="1:7" x14ac:dyDescent="0.2">
      <c r="A2450" s="75">
        <v>2016</v>
      </c>
      <c r="B2450" s="75">
        <v>5</v>
      </c>
      <c r="C2450" s="94">
        <f t="shared" si="41"/>
        <v>42491</v>
      </c>
      <c r="D2450" s="75" t="s">
        <v>18</v>
      </c>
      <c r="E2450" s="86">
        <v>1311</v>
      </c>
      <c r="F2450" s="86">
        <v>1192</v>
      </c>
      <c r="G2450" s="77">
        <f t="shared" si="42"/>
        <v>2503</v>
      </c>
    </row>
    <row r="2451" spans="1:7" x14ac:dyDescent="0.2">
      <c r="A2451" s="75">
        <v>2016</v>
      </c>
      <c r="B2451" s="75">
        <v>5</v>
      </c>
      <c r="C2451" s="94">
        <f t="shared" si="41"/>
        <v>42491</v>
      </c>
      <c r="D2451" s="75" t="s">
        <v>21</v>
      </c>
      <c r="E2451" s="86">
        <v>757</v>
      </c>
      <c r="F2451" s="86">
        <v>822</v>
      </c>
      <c r="G2451" s="77">
        <f t="shared" si="42"/>
        <v>1579</v>
      </c>
    </row>
    <row r="2452" spans="1:7" x14ac:dyDescent="0.2">
      <c r="A2452" s="75">
        <v>2016</v>
      </c>
      <c r="B2452" s="75">
        <v>6</v>
      </c>
      <c r="C2452" s="104">
        <f t="shared" si="41"/>
        <v>42522</v>
      </c>
      <c r="D2452" s="75" t="s">
        <v>14</v>
      </c>
      <c r="E2452" s="86">
        <v>86</v>
      </c>
      <c r="F2452" s="86">
        <v>109</v>
      </c>
      <c r="G2452" s="77">
        <f t="shared" si="42"/>
        <v>195</v>
      </c>
    </row>
    <row r="2453" spans="1:7" x14ac:dyDescent="0.2">
      <c r="A2453" s="75">
        <v>2016</v>
      </c>
      <c r="B2453" s="75">
        <v>6</v>
      </c>
      <c r="C2453" s="104">
        <f t="shared" si="41"/>
        <v>42522</v>
      </c>
      <c r="D2453" s="75" t="s">
        <v>20</v>
      </c>
      <c r="E2453" s="86">
        <v>1445</v>
      </c>
      <c r="F2453" s="86">
        <v>1505</v>
      </c>
      <c r="G2453" s="77">
        <f t="shared" si="42"/>
        <v>2950</v>
      </c>
    </row>
    <row r="2454" spans="1:7" x14ac:dyDescent="0.2">
      <c r="A2454" s="75">
        <v>2016</v>
      </c>
      <c r="B2454" s="75">
        <v>6</v>
      </c>
      <c r="C2454" s="104">
        <f t="shared" si="41"/>
        <v>42522</v>
      </c>
      <c r="D2454" s="75" t="s">
        <v>19</v>
      </c>
      <c r="E2454" s="86">
        <v>156</v>
      </c>
      <c r="F2454" s="86">
        <v>163</v>
      </c>
      <c r="G2454" s="77">
        <f t="shared" si="42"/>
        <v>319</v>
      </c>
    </row>
    <row r="2455" spans="1:7" x14ac:dyDescent="0.2">
      <c r="A2455" s="75">
        <v>2016</v>
      </c>
      <c r="B2455" s="75">
        <v>6</v>
      </c>
      <c r="C2455" s="104">
        <f t="shared" si="41"/>
        <v>42522</v>
      </c>
      <c r="D2455" s="75" t="s">
        <v>17</v>
      </c>
      <c r="E2455" s="86">
        <v>33835</v>
      </c>
      <c r="F2455" s="96">
        <v>39010</v>
      </c>
      <c r="G2455" s="77">
        <f t="shared" si="42"/>
        <v>72845</v>
      </c>
    </row>
    <row r="2456" spans="1:7" x14ac:dyDescent="0.2">
      <c r="A2456" s="75">
        <v>2016</v>
      </c>
      <c r="B2456" s="75">
        <v>6</v>
      </c>
      <c r="C2456" s="104">
        <f t="shared" si="41"/>
        <v>42522</v>
      </c>
      <c r="D2456" s="75" t="s">
        <v>18</v>
      </c>
      <c r="E2456" s="86">
        <v>1345</v>
      </c>
      <c r="F2456" s="86">
        <v>1321</v>
      </c>
      <c r="G2456" s="77">
        <f t="shared" si="42"/>
        <v>2666</v>
      </c>
    </row>
    <row r="2457" spans="1:7" x14ac:dyDescent="0.2">
      <c r="A2457" s="75">
        <v>2016</v>
      </c>
      <c r="B2457" s="75">
        <v>6</v>
      </c>
      <c r="C2457" s="104">
        <f t="shared" si="41"/>
        <v>42522</v>
      </c>
      <c r="D2457" s="75" t="s">
        <v>13</v>
      </c>
      <c r="E2457" s="86">
        <v>8109</v>
      </c>
      <c r="F2457" s="77">
        <v>8613</v>
      </c>
      <c r="G2457" s="85">
        <f>E2457+F2457</f>
        <v>16722</v>
      </c>
    </row>
    <row r="2458" spans="1:7" x14ac:dyDescent="0.2">
      <c r="A2458" s="75">
        <v>2016</v>
      </c>
      <c r="B2458" s="75">
        <v>6</v>
      </c>
      <c r="C2458" s="104">
        <f t="shared" si="41"/>
        <v>42522</v>
      </c>
      <c r="D2458" s="75" t="s">
        <v>15</v>
      </c>
      <c r="E2458" s="86">
        <v>4387</v>
      </c>
      <c r="F2458" s="86">
        <v>5037</v>
      </c>
      <c r="G2458" s="77">
        <f t="shared" ref="G2458:G2470" si="43">SUM(E2458:F2458)</f>
        <v>9424</v>
      </c>
    </row>
    <row r="2459" spans="1:7" x14ac:dyDescent="0.2">
      <c r="A2459" s="75">
        <v>2016</v>
      </c>
      <c r="B2459" s="75">
        <v>6</v>
      </c>
      <c r="C2459" s="104">
        <f t="shared" si="41"/>
        <v>42522</v>
      </c>
      <c r="D2459" s="75" t="s">
        <v>22</v>
      </c>
      <c r="E2459" s="86">
        <v>26</v>
      </c>
      <c r="F2459" s="86">
        <v>47</v>
      </c>
      <c r="G2459" s="77">
        <f t="shared" si="43"/>
        <v>73</v>
      </c>
    </row>
    <row r="2460" spans="1:7" x14ac:dyDescent="0.2">
      <c r="A2460" s="75">
        <v>2016</v>
      </c>
      <c r="B2460" s="75">
        <v>6</v>
      </c>
      <c r="C2460" s="104">
        <f t="shared" si="41"/>
        <v>42522</v>
      </c>
      <c r="D2460" s="75" t="s">
        <v>21</v>
      </c>
      <c r="E2460" s="86">
        <v>821</v>
      </c>
      <c r="F2460" s="86">
        <v>913</v>
      </c>
      <c r="G2460" s="77">
        <f t="shared" si="43"/>
        <v>1734</v>
      </c>
    </row>
    <row r="2461" spans="1:7" x14ac:dyDescent="0.2">
      <c r="A2461" s="75">
        <v>2016</v>
      </c>
      <c r="B2461" s="75">
        <v>6</v>
      </c>
      <c r="C2461" s="104">
        <f t="shared" si="41"/>
        <v>42522</v>
      </c>
      <c r="D2461" s="75" t="s">
        <v>16</v>
      </c>
      <c r="E2461" s="86">
        <v>2552</v>
      </c>
      <c r="F2461" s="86">
        <v>2797</v>
      </c>
      <c r="G2461" s="77">
        <f t="shared" si="43"/>
        <v>5349</v>
      </c>
    </row>
    <row r="2462" spans="1:7" x14ac:dyDescent="0.2">
      <c r="A2462" s="75">
        <v>2016</v>
      </c>
      <c r="B2462" s="75">
        <v>7</v>
      </c>
      <c r="C2462" s="104">
        <f t="shared" si="41"/>
        <v>42552</v>
      </c>
      <c r="D2462" s="75" t="s">
        <v>18</v>
      </c>
      <c r="E2462" s="86">
        <v>1265</v>
      </c>
      <c r="F2462" s="86">
        <v>1234</v>
      </c>
      <c r="G2462" s="77">
        <f t="shared" si="43"/>
        <v>2499</v>
      </c>
    </row>
    <row r="2463" spans="1:7" x14ac:dyDescent="0.2">
      <c r="A2463" s="75">
        <v>2016</v>
      </c>
      <c r="B2463" s="75">
        <v>7</v>
      </c>
      <c r="C2463" s="104">
        <f t="shared" si="41"/>
        <v>42552</v>
      </c>
      <c r="D2463" s="75" t="s">
        <v>21</v>
      </c>
      <c r="E2463" s="86">
        <v>1001</v>
      </c>
      <c r="F2463" s="86">
        <v>990</v>
      </c>
      <c r="G2463" s="77">
        <f t="shared" si="43"/>
        <v>1991</v>
      </c>
    </row>
    <row r="2464" spans="1:7" x14ac:dyDescent="0.2">
      <c r="A2464" s="75">
        <v>2016</v>
      </c>
      <c r="B2464" s="75">
        <v>7</v>
      </c>
      <c r="C2464" s="104">
        <f t="shared" si="41"/>
        <v>42552</v>
      </c>
      <c r="D2464" s="75" t="s">
        <v>15</v>
      </c>
      <c r="E2464" s="86">
        <v>5962</v>
      </c>
      <c r="F2464" s="86">
        <v>5637</v>
      </c>
      <c r="G2464" s="77">
        <f t="shared" si="43"/>
        <v>11599</v>
      </c>
    </row>
    <row r="2465" spans="1:8" x14ac:dyDescent="0.2">
      <c r="A2465" s="75">
        <v>2016</v>
      </c>
      <c r="B2465" s="75">
        <v>7</v>
      </c>
      <c r="C2465" s="104">
        <f t="shared" si="41"/>
        <v>42552</v>
      </c>
      <c r="D2465" s="75" t="s">
        <v>16</v>
      </c>
      <c r="E2465" s="86">
        <v>2735</v>
      </c>
      <c r="F2465" s="86">
        <v>2746</v>
      </c>
      <c r="G2465" s="77">
        <f t="shared" si="43"/>
        <v>5481</v>
      </c>
    </row>
    <row r="2466" spans="1:8" x14ac:dyDescent="0.2">
      <c r="A2466" s="75">
        <v>2016</v>
      </c>
      <c r="B2466" s="75">
        <v>7</v>
      </c>
      <c r="C2466" s="104">
        <f t="shared" si="41"/>
        <v>42552</v>
      </c>
      <c r="D2466" s="75" t="s">
        <v>14</v>
      </c>
      <c r="E2466" s="86">
        <v>147</v>
      </c>
      <c r="F2466" s="86">
        <v>147</v>
      </c>
      <c r="G2466" s="77">
        <f t="shared" si="43"/>
        <v>294</v>
      </c>
    </row>
    <row r="2467" spans="1:8" x14ac:dyDescent="0.2">
      <c r="A2467" s="75">
        <v>2016</v>
      </c>
      <c r="B2467" s="75">
        <v>7</v>
      </c>
      <c r="C2467" s="104">
        <f t="shared" si="41"/>
        <v>42552</v>
      </c>
      <c r="D2467" s="75" t="s">
        <v>17</v>
      </c>
      <c r="E2467" s="86">
        <v>50762</v>
      </c>
      <c r="F2467" s="96">
        <v>51782</v>
      </c>
      <c r="G2467" s="77">
        <f t="shared" si="43"/>
        <v>102544</v>
      </c>
    </row>
    <row r="2468" spans="1:8" x14ac:dyDescent="0.2">
      <c r="A2468" s="75">
        <v>2016</v>
      </c>
      <c r="B2468" s="75">
        <v>7</v>
      </c>
      <c r="C2468" s="104">
        <f t="shared" si="41"/>
        <v>42552</v>
      </c>
      <c r="D2468" s="105" t="s">
        <v>19</v>
      </c>
      <c r="E2468" s="86">
        <v>124</v>
      </c>
      <c r="F2468" s="86">
        <v>122</v>
      </c>
      <c r="G2468" s="77">
        <f t="shared" si="43"/>
        <v>246</v>
      </c>
      <c r="H2468" s="96" t="s">
        <v>61</v>
      </c>
    </row>
    <row r="2469" spans="1:8" x14ac:dyDescent="0.2">
      <c r="A2469" s="75">
        <v>2016</v>
      </c>
      <c r="B2469" s="75">
        <v>7</v>
      </c>
      <c r="C2469" s="104">
        <f t="shared" si="41"/>
        <v>42552</v>
      </c>
      <c r="D2469" s="105" t="s">
        <v>19</v>
      </c>
      <c r="E2469" s="86">
        <v>171</v>
      </c>
      <c r="F2469" s="86">
        <v>171</v>
      </c>
      <c r="G2469" s="77">
        <f t="shared" si="43"/>
        <v>342</v>
      </c>
      <c r="H2469" s="96" t="s">
        <v>63</v>
      </c>
    </row>
    <row r="2470" spans="1:8" x14ac:dyDescent="0.2">
      <c r="A2470" s="75">
        <v>2016</v>
      </c>
      <c r="B2470" s="75">
        <v>7</v>
      </c>
      <c r="C2470" s="104">
        <f t="shared" si="41"/>
        <v>42552</v>
      </c>
      <c r="D2470" s="105" t="s">
        <v>20</v>
      </c>
      <c r="E2470" s="86">
        <v>1390</v>
      </c>
      <c r="F2470" s="86">
        <v>1380</v>
      </c>
      <c r="G2470" s="77">
        <f t="shared" si="43"/>
        <v>2770</v>
      </c>
    </row>
    <row r="2471" spans="1:8" x14ac:dyDescent="0.2">
      <c r="A2471" s="75">
        <v>2016</v>
      </c>
      <c r="B2471" s="75">
        <v>7</v>
      </c>
      <c r="C2471" s="104">
        <f t="shared" ref="C2471:C2486" si="44">DATE(A2471,B2471,1)</f>
        <v>42552</v>
      </c>
      <c r="D2471" s="105" t="s">
        <v>13</v>
      </c>
      <c r="E2471" s="86">
        <v>8357</v>
      </c>
      <c r="F2471" s="86">
        <v>8750</v>
      </c>
      <c r="G2471" s="85">
        <f>E2471+F2471</f>
        <v>17107</v>
      </c>
    </row>
    <row r="2472" spans="1:8" x14ac:dyDescent="0.2">
      <c r="A2472" s="75">
        <v>2016</v>
      </c>
      <c r="B2472" s="75">
        <v>7</v>
      </c>
      <c r="C2472" s="104">
        <f t="shared" si="44"/>
        <v>42552</v>
      </c>
      <c r="D2472" s="105" t="s">
        <v>22</v>
      </c>
      <c r="E2472" s="86">
        <v>60</v>
      </c>
      <c r="F2472" s="86">
        <v>38</v>
      </c>
      <c r="G2472" s="77">
        <f t="shared" ref="G2472:G2503" si="45">SUM(E2472:F2472)</f>
        <v>98</v>
      </c>
    </row>
    <row r="2473" spans="1:8" x14ac:dyDescent="0.2">
      <c r="A2473" s="75">
        <v>2016</v>
      </c>
      <c r="B2473" s="75">
        <v>8</v>
      </c>
      <c r="C2473" s="104">
        <f t="shared" si="44"/>
        <v>42583</v>
      </c>
      <c r="D2473" s="75" t="s">
        <v>18</v>
      </c>
      <c r="E2473" s="86">
        <v>1449</v>
      </c>
      <c r="F2473" s="86">
        <v>1406</v>
      </c>
      <c r="G2473" s="77">
        <f t="shared" si="45"/>
        <v>2855</v>
      </c>
    </row>
    <row r="2474" spans="1:8" x14ac:dyDescent="0.2">
      <c r="A2474" s="75">
        <v>2016</v>
      </c>
      <c r="B2474" s="75">
        <v>8</v>
      </c>
      <c r="C2474" s="104">
        <f t="shared" si="44"/>
        <v>42583</v>
      </c>
      <c r="D2474" s="75" t="s">
        <v>21</v>
      </c>
      <c r="E2474" s="86">
        <v>852</v>
      </c>
      <c r="F2474" s="86">
        <v>933</v>
      </c>
      <c r="G2474" s="77">
        <f t="shared" si="45"/>
        <v>1785</v>
      </c>
    </row>
    <row r="2475" spans="1:8" x14ac:dyDescent="0.2">
      <c r="A2475" s="75">
        <v>2016</v>
      </c>
      <c r="B2475" s="75">
        <v>8</v>
      </c>
      <c r="C2475" s="104">
        <f t="shared" si="44"/>
        <v>42583</v>
      </c>
      <c r="D2475" s="75" t="s">
        <v>15</v>
      </c>
      <c r="E2475" s="86">
        <v>5731</v>
      </c>
      <c r="F2475" s="86">
        <v>5405</v>
      </c>
      <c r="G2475" s="77">
        <f t="shared" si="45"/>
        <v>11136</v>
      </c>
    </row>
    <row r="2476" spans="1:8" x14ac:dyDescent="0.2">
      <c r="A2476" s="75">
        <v>2016</v>
      </c>
      <c r="B2476" s="75">
        <v>8</v>
      </c>
      <c r="C2476" s="104">
        <f t="shared" si="44"/>
        <v>42583</v>
      </c>
      <c r="D2476" s="75" t="s">
        <v>16</v>
      </c>
      <c r="E2476" s="86">
        <v>2576</v>
      </c>
      <c r="F2476" s="86">
        <v>2488</v>
      </c>
      <c r="G2476" s="77">
        <f t="shared" si="45"/>
        <v>5064</v>
      </c>
    </row>
    <row r="2477" spans="1:8" x14ac:dyDescent="0.2">
      <c r="A2477" s="75">
        <v>2016</v>
      </c>
      <c r="B2477" s="75">
        <v>8</v>
      </c>
      <c r="C2477" s="104">
        <f t="shared" si="44"/>
        <v>42583</v>
      </c>
      <c r="D2477" s="75" t="s">
        <v>14</v>
      </c>
      <c r="E2477" s="86">
        <v>192</v>
      </c>
      <c r="F2477" s="86">
        <v>197</v>
      </c>
      <c r="G2477" s="77">
        <f t="shared" si="45"/>
        <v>389</v>
      </c>
    </row>
    <row r="2478" spans="1:8" x14ac:dyDescent="0.2">
      <c r="A2478" s="75">
        <v>2016</v>
      </c>
      <c r="B2478" s="75">
        <v>8</v>
      </c>
      <c r="C2478" s="104">
        <f t="shared" si="44"/>
        <v>42583</v>
      </c>
      <c r="D2478" s="75" t="s">
        <v>17</v>
      </c>
      <c r="E2478" s="86">
        <v>52435</v>
      </c>
      <c r="F2478" s="96">
        <v>48494</v>
      </c>
      <c r="G2478" s="77">
        <f t="shared" si="45"/>
        <v>100929</v>
      </c>
    </row>
    <row r="2479" spans="1:8" x14ac:dyDescent="0.2">
      <c r="A2479" s="75">
        <v>2016</v>
      </c>
      <c r="B2479" s="75">
        <v>8</v>
      </c>
      <c r="C2479" s="104">
        <f t="shared" si="44"/>
        <v>42583</v>
      </c>
      <c r="D2479" s="105" t="s">
        <v>19</v>
      </c>
      <c r="E2479" s="86">
        <v>324</v>
      </c>
      <c r="F2479" s="86">
        <v>324</v>
      </c>
      <c r="G2479" s="77">
        <f t="shared" si="45"/>
        <v>648</v>
      </c>
      <c r="H2479" s="96" t="s">
        <v>63</v>
      </c>
    </row>
    <row r="2480" spans="1:8" x14ac:dyDescent="0.2">
      <c r="A2480" s="75">
        <v>2016</v>
      </c>
      <c r="B2480" s="75">
        <v>8</v>
      </c>
      <c r="C2480" s="104">
        <f t="shared" si="44"/>
        <v>42583</v>
      </c>
      <c r="D2480" s="105" t="s">
        <v>19</v>
      </c>
      <c r="E2480" s="86">
        <v>115</v>
      </c>
      <c r="F2480" s="86">
        <v>109</v>
      </c>
      <c r="G2480" s="77">
        <f t="shared" si="45"/>
        <v>224</v>
      </c>
      <c r="H2480" s="96" t="s">
        <v>61</v>
      </c>
    </row>
    <row r="2481" spans="1:8" x14ac:dyDescent="0.2">
      <c r="A2481" s="75">
        <v>2016</v>
      </c>
      <c r="B2481" s="75">
        <v>8</v>
      </c>
      <c r="C2481" s="104">
        <f t="shared" si="44"/>
        <v>42583</v>
      </c>
      <c r="D2481" s="105" t="s">
        <v>20</v>
      </c>
      <c r="E2481" s="86">
        <v>1227</v>
      </c>
      <c r="F2481" s="86">
        <v>1205</v>
      </c>
      <c r="G2481" s="77">
        <f t="shared" si="45"/>
        <v>2432</v>
      </c>
    </row>
    <row r="2482" spans="1:8" x14ac:dyDescent="0.2">
      <c r="A2482" s="75">
        <v>2016</v>
      </c>
      <c r="B2482" s="75">
        <v>8</v>
      </c>
      <c r="C2482" s="104">
        <f t="shared" si="44"/>
        <v>42583</v>
      </c>
      <c r="D2482" s="105" t="s">
        <v>13</v>
      </c>
      <c r="E2482" s="86">
        <v>8190</v>
      </c>
      <c r="F2482" s="86">
        <v>8032</v>
      </c>
      <c r="G2482" s="77">
        <f t="shared" si="45"/>
        <v>16222</v>
      </c>
    </row>
    <row r="2483" spans="1:8" x14ac:dyDescent="0.2">
      <c r="A2483" s="75">
        <v>2016</v>
      </c>
      <c r="B2483" s="75">
        <v>8</v>
      </c>
      <c r="C2483" s="104">
        <f t="shared" si="44"/>
        <v>42583</v>
      </c>
      <c r="D2483" s="105" t="s">
        <v>22</v>
      </c>
      <c r="E2483" s="86">
        <v>41</v>
      </c>
      <c r="F2483" s="86">
        <v>39</v>
      </c>
      <c r="G2483" s="77">
        <f t="shared" si="45"/>
        <v>80</v>
      </c>
    </row>
    <row r="2484" spans="1:8" x14ac:dyDescent="0.2">
      <c r="A2484" s="75">
        <v>2016</v>
      </c>
      <c r="B2484" s="75">
        <v>9</v>
      </c>
      <c r="C2484" s="104">
        <f t="shared" si="44"/>
        <v>42614</v>
      </c>
      <c r="D2484" s="75" t="s">
        <v>16</v>
      </c>
      <c r="E2484" s="86">
        <v>2600</v>
      </c>
      <c r="F2484" s="86">
        <v>2595</v>
      </c>
      <c r="G2484" s="77">
        <f t="shared" si="45"/>
        <v>5195</v>
      </c>
    </row>
    <row r="2485" spans="1:8" x14ac:dyDescent="0.2">
      <c r="A2485" s="75">
        <v>2016</v>
      </c>
      <c r="B2485" s="75">
        <v>9</v>
      </c>
      <c r="C2485" s="104">
        <f t="shared" si="44"/>
        <v>42614</v>
      </c>
      <c r="D2485" s="75" t="s">
        <v>21</v>
      </c>
      <c r="E2485" s="86">
        <v>728</v>
      </c>
      <c r="F2485" s="86">
        <v>664</v>
      </c>
      <c r="G2485" s="77">
        <f t="shared" si="45"/>
        <v>1392</v>
      </c>
    </row>
    <row r="2486" spans="1:8" x14ac:dyDescent="0.2">
      <c r="A2486" s="75">
        <v>2016</v>
      </c>
      <c r="B2486" s="75">
        <v>9</v>
      </c>
      <c r="C2486" s="104">
        <f t="shared" si="44"/>
        <v>42614</v>
      </c>
      <c r="D2486" s="75" t="s">
        <v>13</v>
      </c>
      <c r="E2486" s="86">
        <v>7456</v>
      </c>
      <c r="F2486" s="86">
        <v>7276</v>
      </c>
      <c r="G2486" s="77">
        <f t="shared" si="45"/>
        <v>14732</v>
      </c>
    </row>
    <row r="2487" spans="1:8" x14ac:dyDescent="0.2">
      <c r="A2487" s="75">
        <v>2016</v>
      </c>
      <c r="B2487" s="75">
        <v>9</v>
      </c>
      <c r="C2487" s="104">
        <v>42614</v>
      </c>
      <c r="D2487" s="75" t="s">
        <v>14</v>
      </c>
      <c r="E2487" s="86">
        <v>172</v>
      </c>
      <c r="F2487" s="86">
        <v>168</v>
      </c>
      <c r="G2487" s="77">
        <f t="shared" si="45"/>
        <v>340</v>
      </c>
    </row>
    <row r="2488" spans="1:8" x14ac:dyDescent="0.2">
      <c r="A2488" s="75">
        <v>2016</v>
      </c>
      <c r="B2488" s="75">
        <v>9</v>
      </c>
      <c r="C2488" s="104">
        <v>42614</v>
      </c>
      <c r="D2488" s="75" t="s">
        <v>18</v>
      </c>
      <c r="E2488" s="86">
        <v>1280</v>
      </c>
      <c r="F2488" s="86">
        <v>1263</v>
      </c>
      <c r="G2488" s="77">
        <f t="shared" si="45"/>
        <v>2543</v>
      </c>
    </row>
    <row r="2489" spans="1:8" x14ac:dyDescent="0.2">
      <c r="A2489" s="75">
        <v>2016</v>
      </c>
      <c r="B2489" s="75">
        <v>9</v>
      </c>
      <c r="C2489" s="104">
        <f t="shared" ref="C2489:C2494" si="46">DATE(A2489,B2489,1)</f>
        <v>42614</v>
      </c>
      <c r="D2489" s="75" t="s">
        <v>20</v>
      </c>
      <c r="E2489" s="86">
        <v>1246</v>
      </c>
      <c r="F2489" s="86">
        <v>1229</v>
      </c>
      <c r="G2489" s="77">
        <f t="shared" si="45"/>
        <v>2475</v>
      </c>
    </row>
    <row r="2490" spans="1:8" x14ac:dyDescent="0.2">
      <c r="A2490" s="75">
        <v>2016</v>
      </c>
      <c r="B2490" s="75">
        <v>9</v>
      </c>
      <c r="C2490" s="104">
        <f t="shared" si="46"/>
        <v>42614</v>
      </c>
      <c r="D2490" s="75" t="s">
        <v>19</v>
      </c>
      <c r="E2490" s="86">
        <v>198</v>
      </c>
      <c r="F2490" s="86">
        <v>174</v>
      </c>
      <c r="G2490" s="77">
        <f t="shared" si="45"/>
        <v>372</v>
      </c>
      <c r="H2490" s="96" t="s">
        <v>61</v>
      </c>
    </row>
    <row r="2491" spans="1:8" x14ac:dyDescent="0.2">
      <c r="A2491" s="75">
        <v>2016</v>
      </c>
      <c r="B2491" s="75">
        <v>9</v>
      </c>
      <c r="C2491" s="104">
        <f t="shared" si="46"/>
        <v>42614</v>
      </c>
      <c r="D2491" s="75" t="s">
        <v>19</v>
      </c>
      <c r="E2491" s="86">
        <v>288</v>
      </c>
      <c r="F2491" s="86">
        <v>288</v>
      </c>
      <c r="G2491" s="77">
        <f t="shared" si="45"/>
        <v>576</v>
      </c>
      <c r="H2491" s="96" t="s">
        <v>63</v>
      </c>
    </row>
    <row r="2492" spans="1:8" x14ac:dyDescent="0.2">
      <c r="A2492" s="75">
        <v>2016</v>
      </c>
      <c r="B2492" s="75">
        <v>9</v>
      </c>
      <c r="C2492" s="104">
        <f t="shared" si="46"/>
        <v>42614</v>
      </c>
      <c r="D2492" s="75" t="s">
        <v>15</v>
      </c>
      <c r="E2492" s="86">
        <v>4569</v>
      </c>
      <c r="F2492" s="86">
        <v>4265</v>
      </c>
      <c r="G2492" s="77">
        <f t="shared" si="45"/>
        <v>8834</v>
      </c>
    </row>
    <row r="2493" spans="1:8" x14ac:dyDescent="0.2">
      <c r="A2493" s="75">
        <v>2016</v>
      </c>
      <c r="B2493" s="75">
        <v>9</v>
      </c>
      <c r="C2493" s="104">
        <f t="shared" si="46"/>
        <v>42614</v>
      </c>
      <c r="D2493" s="75" t="s">
        <v>22</v>
      </c>
      <c r="E2493" s="86">
        <v>33</v>
      </c>
      <c r="F2493" s="86">
        <v>37</v>
      </c>
      <c r="G2493" s="77">
        <f t="shared" si="45"/>
        <v>70</v>
      </c>
    </row>
    <row r="2494" spans="1:8" x14ac:dyDescent="0.2">
      <c r="A2494" s="75">
        <v>2016</v>
      </c>
      <c r="B2494" s="75">
        <v>9</v>
      </c>
      <c r="C2494" s="104">
        <f t="shared" si="46"/>
        <v>42614</v>
      </c>
      <c r="D2494" s="75" t="s">
        <v>17</v>
      </c>
      <c r="E2494" s="86">
        <v>39373</v>
      </c>
      <c r="F2494" s="96">
        <v>36517</v>
      </c>
      <c r="G2494" s="77">
        <f t="shared" si="45"/>
        <v>75890</v>
      </c>
    </row>
    <row r="2495" spans="1:8" x14ac:dyDescent="0.2">
      <c r="A2495" s="75">
        <v>2016</v>
      </c>
      <c r="B2495" s="75">
        <v>10</v>
      </c>
      <c r="C2495" s="104">
        <v>42644</v>
      </c>
      <c r="D2495" s="75" t="s">
        <v>17</v>
      </c>
      <c r="E2495" s="86">
        <v>18858</v>
      </c>
      <c r="F2495" s="96">
        <v>13965</v>
      </c>
      <c r="G2495" s="77">
        <f t="shared" si="45"/>
        <v>32823</v>
      </c>
    </row>
    <row r="2496" spans="1:8" x14ac:dyDescent="0.2">
      <c r="A2496" s="75">
        <v>2016</v>
      </c>
      <c r="B2496" s="75">
        <v>10</v>
      </c>
      <c r="C2496" s="104">
        <v>42644</v>
      </c>
      <c r="D2496" s="75" t="s">
        <v>13</v>
      </c>
      <c r="E2496" s="86">
        <v>7887</v>
      </c>
      <c r="F2496" s="86">
        <v>7739</v>
      </c>
      <c r="G2496" s="77">
        <f t="shared" si="45"/>
        <v>15626</v>
      </c>
    </row>
    <row r="2497" spans="1:8" x14ac:dyDescent="0.2">
      <c r="A2497" s="75">
        <v>2016</v>
      </c>
      <c r="B2497" s="75">
        <v>10</v>
      </c>
      <c r="C2497" s="104">
        <v>42644</v>
      </c>
      <c r="D2497" s="75" t="s">
        <v>16</v>
      </c>
      <c r="E2497" s="86">
        <v>2420</v>
      </c>
      <c r="F2497" s="86">
        <v>2789</v>
      </c>
      <c r="G2497" s="77">
        <f t="shared" si="45"/>
        <v>5209</v>
      </c>
    </row>
    <row r="2498" spans="1:8" x14ac:dyDescent="0.2">
      <c r="A2498" s="75">
        <v>2016</v>
      </c>
      <c r="B2498" s="75">
        <v>10</v>
      </c>
      <c r="C2498" s="104">
        <v>42644</v>
      </c>
      <c r="D2498" s="75" t="s">
        <v>14</v>
      </c>
      <c r="E2498" s="86">
        <v>249</v>
      </c>
      <c r="F2498" s="86">
        <v>205</v>
      </c>
      <c r="G2498" s="77">
        <f t="shared" si="45"/>
        <v>454</v>
      </c>
    </row>
    <row r="2499" spans="1:8" x14ac:dyDescent="0.2">
      <c r="A2499" s="75">
        <v>2016</v>
      </c>
      <c r="B2499" s="75">
        <v>10</v>
      </c>
      <c r="C2499" s="104">
        <v>42644</v>
      </c>
      <c r="D2499" s="75" t="s">
        <v>18</v>
      </c>
      <c r="E2499" s="86">
        <v>1239</v>
      </c>
      <c r="F2499" s="86">
        <v>1205</v>
      </c>
      <c r="G2499" s="77">
        <f t="shared" si="45"/>
        <v>2444</v>
      </c>
    </row>
    <row r="2500" spans="1:8" x14ac:dyDescent="0.2">
      <c r="A2500" s="75">
        <v>2016</v>
      </c>
      <c r="B2500" s="75">
        <v>10</v>
      </c>
      <c r="C2500" s="104">
        <v>42644</v>
      </c>
      <c r="D2500" s="75" t="s">
        <v>20</v>
      </c>
      <c r="E2500" s="86">
        <v>1364</v>
      </c>
      <c r="F2500" s="86">
        <v>1371</v>
      </c>
      <c r="G2500" s="77">
        <f t="shared" si="45"/>
        <v>2735</v>
      </c>
    </row>
    <row r="2501" spans="1:8" x14ac:dyDescent="0.2">
      <c r="A2501" s="75">
        <v>2016</v>
      </c>
      <c r="B2501" s="75">
        <v>10</v>
      </c>
      <c r="C2501" s="104">
        <v>42644</v>
      </c>
      <c r="D2501" s="75" t="s">
        <v>19</v>
      </c>
      <c r="E2501" s="86">
        <v>271</v>
      </c>
      <c r="F2501" s="86">
        <v>290</v>
      </c>
      <c r="G2501" s="77">
        <f t="shared" si="45"/>
        <v>561</v>
      </c>
      <c r="H2501" s="96" t="s">
        <v>62</v>
      </c>
    </row>
    <row r="2502" spans="1:8" x14ac:dyDescent="0.2">
      <c r="A2502" s="75">
        <v>2016</v>
      </c>
      <c r="B2502" s="75">
        <v>10</v>
      </c>
      <c r="C2502" s="104">
        <v>42644</v>
      </c>
      <c r="D2502" s="75" t="s">
        <v>19</v>
      </c>
      <c r="E2502" s="86">
        <v>288</v>
      </c>
      <c r="F2502" s="86">
        <v>288</v>
      </c>
      <c r="G2502" s="77">
        <f t="shared" si="45"/>
        <v>576</v>
      </c>
      <c r="H2502" s="96" t="s">
        <v>63</v>
      </c>
    </row>
    <row r="2503" spans="1:8" x14ac:dyDescent="0.2">
      <c r="A2503" s="75">
        <v>2016</v>
      </c>
      <c r="B2503" s="75">
        <v>10</v>
      </c>
      <c r="C2503" s="104">
        <v>42644</v>
      </c>
      <c r="D2503" s="75" t="s">
        <v>21</v>
      </c>
      <c r="E2503" s="86">
        <v>729</v>
      </c>
      <c r="F2503" s="86">
        <v>716</v>
      </c>
      <c r="G2503" s="77">
        <f t="shared" si="45"/>
        <v>1445</v>
      </c>
    </row>
    <row r="2504" spans="1:8" x14ac:dyDescent="0.2">
      <c r="A2504" s="75">
        <v>2016</v>
      </c>
      <c r="B2504" s="75">
        <v>10</v>
      </c>
      <c r="C2504" s="104">
        <v>42644</v>
      </c>
      <c r="D2504" s="75" t="s">
        <v>15</v>
      </c>
      <c r="E2504" s="86">
        <v>3469</v>
      </c>
      <c r="F2504" s="86">
        <v>3155</v>
      </c>
      <c r="G2504" s="77">
        <f t="shared" ref="G2504:G2524" si="47">SUM(E2504:F2504)</f>
        <v>6624</v>
      </c>
    </row>
    <row r="2505" spans="1:8" x14ac:dyDescent="0.2">
      <c r="A2505" s="75">
        <v>2016</v>
      </c>
      <c r="B2505" s="75">
        <v>11</v>
      </c>
      <c r="C2505" s="104">
        <v>42675</v>
      </c>
      <c r="D2505" s="75" t="s">
        <v>17</v>
      </c>
      <c r="E2505" s="86">
        <v>8216</v>
      </c>
      <c r="F2505" s="86">
        <v>7989</v>
      </c>
      <c r="G2505" s="77">
        <f t="shared" si="47"/>
        <v>16205</v>
      </c>
    </row>
    <row r="2506" spans="1:8" x14ac:dyDescent="0.2">
      <c r="A2506" s="75">
        <v>2016</v>
      </c>
      <c r="B2506" s="75">
        <v>11</v>
      </c>
      <c r="C2506" s="104">
        <v>42675</v>
      </c>
      <c r="D2506" s="75" t="s">
        <v>19</v>
      </c>
      <c r="E2506" s="86">
        <v>393</v>
      </c>
      <c r="F2506" s="86">
        <v>376</v>
      </c>
      <c r="G2506" s="77">
        <f t="shared" si="47"/>
        <v>769</v>
      </c>
      <c r="H2506" s="96" t="s">
        <v>62</v>
      </c>
    </row>
    <row r="2507" spans="1:8" x14ac:dyDescent="0.2">
      <c r="A2507" s="75">
        <v>2016</v>
      </c>
      <c r="B2507" s="75">
        <v>11</v>
      </c>
      <c r="C2507" s="104">
        <v>42675</v>
      </c>
      <c r="D2507" s="75" t="s">
        <v>19</v>
      </c>
      <c r="E2507" s="86">
        <v>333</v>
      </c>
      <c r="F2507" s="86">
        <v>333</v>
      </c>
      <c r="G2507" s="77">
        <f t="shared" si="47"/>
        <v>666</v>
      </c>
      <c r="H2507" s="96" t="s">
        <v>63</v>
      </c>
    </row>
    <row r="2508" spans="1:8" x14ac:dyDescent="0.2">
      <c r="A2508" s="75">
        <v>2016</v>
      </c>
      <c r="B2508" s="75">
        <v>11</v>
      </c>
      <c r="C2508" s="104">
        <v>42675</v>
      </c>
      <c r="D2508" s="75" t="s">
        <v>14</v>
      </c>
      <c r="E2508" s="86">
        <v>219</v>
      </c>
      <c r="F2508" s="86">
        <v>206</v>
      </c>
      <c r="G2508" s="77">
        <f t="shared" si="47"/>
        <v>425</v>
      </c>
    </row>
    <row r="2509" spans="1:8" x14ac:dyDescent="0.2">
      <c r="A2509" s="75">
        <v>2016</v>
      </c>
      <c r="B2509" s="75">
        <v>11</v>
      </c>
      <c r="C2509" s="104">
        <v>42675</v>
      </c>
      <c r="D2509" s="75" t="s">
        <v>21</v>
      </c>
      <c r="E2509" s="86">
        <v>751</v>
      </c>
      <c r="F2509" s="86">
        <v>704</v>
      </c>
      <c r="G2509" s="77">
        <f t="shared" si="47"/>
        <v>1455</v>
      </c>
    </row>
    <row r="2510" spans="1:8" x14ac:dyDescent="0.2">
      <c r="A2510" s="75">
        <v>2016</v>
      </c>
      <c r="B2510" s="75">
        <v>11</v>
      </c>
      <c r="C2510" s="104">
        <v>42675</v>
      </c>
      <c r="D2510" s="75" t="s">
        <v>20</v>
      </c>
      <c r="E2510" s="86">
        <v>1258</v>
      </c>
      <c r="F2510" s="86">
        <v>1184</v>
      </c>
      <c r="G2510" s="77">
        <f t="shared" si="47"/>
        <v>2442</v>
      </c>
    </row>
    <row r="2511" spans="1:8" x14ac:dyDescent="0.2">
      <c r="A2511" s="75">
        <v>2016</v>
      </c>
      <c r="B2511" s="75">
        <v>11</v>
      </c>
      <c r="C2511" s="104">
        <v>42675</v>
      </c>
      <c r="D2511" s="75" t="s">
        <v>16</v>
      </c>
      <c r="E2511" s="86">
        <v>2533</v>
      </c>
      <c r="F2511" s="86">
        <v>2490</v>
      </c>
      <c r="G2511" s="77">
        <f t="shared" si="47"/>
        <v>5023</v>
      </c>
    </row>
    <row r="2512" spans="1:8" x14ac:dyDescent="0.2">
      <c r="A2512" s="75">
        <v>2016</v>
      </c>
      <c r="B2512" s="75">
        <v>11</v>
      </c>
      <c r="C2512" s="104">
        <v>42675</v>
      </c>
      <c r="D2512" s="75" t="s">
        <v>15</v>
      </c>
      <c r="E2512" s="86">
        <v>2375</v>
      </c>
      <c r="F2512" s="86">
        <v>2214</v>
      </c>
      <c r="G2512" s="77">
        <f t="shared" si="47"/>
        <v>4589</v>
      </c>
    </row>
    <row r="2513" spans="1:8" x14ac:dyDescent="0.2">
      <c r="A2513" s="75">
        <v>2016</v>
      </c>
      <c r="B2513" s="75">
        <v>11</v>
      </c>
      <c r="C2513" s="104">
        <v>42675</v>
      </c>
      <c r="D2513" s="75" t="s">
        <v>18</v>
      </c>
      <c r="E2513" s="86">
        <v>1314</v>
      </c>
      <c r="F2513" s="86">
        <v>1147</v>
      </c>
      <c r="G2513" s="77">
        <f t="shared" si="47"/>
        <v>2461</v>
      </c>
    </row>
    <row r="2514" spans="1:8" x14ac:dyDescent="0.2">
      <c r="A2514" s="75">
        <v>2016</v>
      </c>
      <c r="B2514" s="75">
        <v>11</v>
      </c>
      <c r="C2514" s="104">
        <v>42675</v>
      </c>
      <c r="D2514" s="75" t="s">
        <v>13</v>
      </c>
      <c r="E2514" s="86">
        <v>7521</v>
      </c>
      <c r="F2514" s="86">
        <v>7372</v>
      </c>
      <c r="G2514" s="77">
        <f t="shared" si="47"/>
        <v>14893</v>
      </c>
    </row>
    <row r="2515" spans="1:8" x14ac:dyDescent="0.2">
      <c r="A2515" s="75">
        <v>2016</v>
      </c>
      <c r="B2515" s="75">
        <v>12</v>
      </c>
      <c r="C2515" s="104">
        <f t="shared" ref="C2515:C2524" si="48">DATE(A2515,B2515,1)</f>
        <v>42705</v>
      </c>
      <c r="D2515" s="75" t="s">
        <v>13</v>
      </c>
      <c r="E2515" s="86">
        <v>8263</v>
      </c>
      <c r="F2515" s="86">
        <v>8056</v>
      </c>
      <c r="G2515" s="77">
        <f t="shared" si="47"/>
        <v>16319</v>
      </c>
    </row>
    <row r="2516" spans="1:8" x14ac:dyDescent="0.2">
      <c r="A2516" s="75">
        <v>2016</v>
      </c>
      <c r="B2516" s="75">
        <v>12</v>
      </c>
      <c r="C2516" s="104">
        <f t="shared" si="48"/>
        <v>42705</v>
      </c>
      <c r="D2516" s="75" t="s">
        <v>21</v>
      </c>
      <c r="E2516" s="86">
        <v>987</v>
      </c>
      <c r="F2516" s="86">
        <v>926</v>
      </c>
      <c r="G2516" s="77">
        <f t="shared" si="47"/>
        <v>1913</v>
      </c>
    </row>
    <row r="2517" spans="1:8" x14ac:dyDescent="0.2">
      <c r="A2517" s="75">
        <v>2016</v>
      </c>
      <c r="B2517" s="75">
        <v>12</v>
      </c>
      <c r="C2517" s="104">
        <f t="shared" si="48"/>
        <v>42705</v>
      </c>
      <c r="D2517" s="75" t="s">
        <v>15</v>
      </c>
      <c r="E2517" s="86">
        <v>2100</v>
      </c>
      <c r="F2517" s="86">
        <v>2096</v>
      </c>
      <c r="G2517" s="77">
        <f t="shared" si="47"/>
        <v>4196</v>
      </c>
    </row>
    <row r="2518" spans="1:8" x14ac:dyDescent="0.2">
      <c r="A2518" s="75">
        <v>2016</v>
      </c>
      <c r="B2518" s="75">
        <v>12</v>
      </c>
      <c r="C2518" s="104">
        <f t="shared" si="48"/>
        <v>42705</v>
      </c>
      <c r="D2518" s="75" t="s">
        <v>16</v>
      </c>
      <c r="E2518" s="86">
        <v>2738</v>
      </c>
      <c r="F2518" s="86">
        <v>2706</v>
      </c>
      <c r="G2518" s="77">
        <f t="shared" si="47"/>
        <v>5444</v>
      </c>
    </row>
    <row r="2519" spans="1:8" x14ac:dyDescent="0.2">
      <c r="A2519" s="75">
        <v>2016</v>
      </c>
      <c r="B2519" s="75">
        <v>12</v>
      </c>
      <c r="C2519" s="104">
        <f t="shared" si="48"/>
        <v>42705</v>
      </c>
      <c r="D2519" s="75" t="s">
        <v>20</v>
      </c>
      <c r="E2519" s="86">
        <v>1442</v>
      </c>
      <c r="F2519" s="86">
        <v>1439</v>
      </c>
      <c r="G2519" s="77">
        <f t="shared" si="47"/>
        <v>2881</v>
      </c>
    </row>
    <row r="2520" spans="1:8" x14ac:dyDescent="0.2">
      <c r="A2520" s="75">
        <v>2016</v>
      </c>
      <c r="B2520" s="75">
        <v>12</v>
      </c>
      <c r="C2520" s="104">
        <f t="shared" si="48"/>
        <v>42705</v>
      </c>
      <c r="D2520" s="75" t="s">
        <v>17</v>
      </c>
      <c r="E2520" s="86">
        <v>21705</v>
      </c>
      <c r="F2520" s="86">
        <v>30567</v>
      </c>
      <c r="G2520" s="77">
        <f t="shared" si="47"/>
        <v>52272</v>
      </c>
    </row>
    <row r="2521" spans="1:8" x14ac:dyDescent="0.2">
      <c r="A2521" s="75">
        <v>2016</v>
      </c>
      <c r="B2521" s="75">
        <v>12</v>
      </c>
      <c r="C2521" s="104">
        <f t="shared" si="48"/>
        <v>42705</v>
      </c>
      <c r="D2521" s="75" t="s">
        <v>14</v>
      </c>
      <c r="E2521" s="86">
        <v>198</v>
      </c>
      <c r="F2521" s="86">
        <v>183</v>
      </c>
      <c r="G2521" s="77">
        <f t="shared" si="47"/>
        <v>381</v>
      </c>
    </row>
    <row r="2522" spans="1:8" x14ac:dyDescent="0.2">
      <c r="A2522" s="75">
        <v>2016</v>
      </c>
      <c r="B2522" s="75">
        <v>12</v>
      </c>
      <c r="C2522" s="104">
        <f t="shared" si="48"/>
        <v>42705</v>
      </c>
      <c r="D2522" s="75" t="s">
        <v>19</v>
      </c>
      <c r="E2522" s="86">
        <v>306</v>
      </c>
      <c r="F2522" s="86">
        <v>306</v>
      </c>
      <c r="G2522" s="77">
        <f t="shared" si="47"/>
        <v>612</v>
      </c>
      <c r="H2522" s="96" t="s">
        <v>63</v>
      </c>
    </row>
    <row r="2523" spans="1:8" x14ac:dyDescent="0.2">
      <c r="A2523" s="75">
        <v>2016</v>
      </c>
      <c r="B2523" s="75">
        <v>12</v>
      </c>
      <c r="C2523" s="104">
        <f t="shared" si="48"/>
        <v>42705</v>
      </c>
      <c r="D2523" s="75" t="s">
        <v>18</v>
      </c>
      <c r="E2523" s="86">
        <v>1534</v>
      </c>
      <c r="F2523" s="86">
        <v>1218</v>
      </c>
      <c r="G2523" s="77">
        <f t="shared" si="47"/>
        <v>2752</v>
      </c>
    </row>
    <row r="2524" spans="1:8" x14ac:dyDescent="0.2">
      <c r="A2524" s="75">
        <v>2016</v>
      </c>
      <c r="B2524" s="75">
        <v>12</v>
      </c>
      <c r="C2524" s="104">
        <f t="shared" si="48"/>
        <v>42705</v>
      </c>
      <c r="D2524" s="75" t="s">
        <v>19</v>
      </c>
      <c r="E2524" s="86">
        <v>454</v>
      </c>
      <c r="F2524" s="86">
        <v>492</v>
      </c>
      <c r="G2524" s="77">
        <f t="shared" si="47"/>
        <v>946</v>
      </c>
      <c r="H2524" s="96" t="s">
        <v>62</v>
      </c>
    </row>
    <row r="2525" spans="1:8" x14ac:dyDescent="0.2">
      <c r="A2525" s="75">
        <v>2017</v>
      </c>
      <c r="B2525" s="75">
        <v>1</v>
      </c>
      <c r="C2525" s="104">
        <f t="shared" ref="C2525:C2533" si="49">DATE(A2525,B2525,1)</f>
        <v>42736</v>
      </c>
      <c r="D2525" s="75" t="s">
        <v>21</v>
      </c>
      <c r="E2525" s="86">
        <v>714</v>
      </c>
      <c r="F2525" s="86">
        <v>665</v>
      </c>
      <c r="G2525" s="77">
        <f>SUM(E2525:F2525)</f>
        <v>1379</v>
      </c>
    </row>
    <row r="2526" spans="1:8" x14ac:dyDescent="0.2">
      <c r="A2526" s="75">
        <v>2017</v>
      </c>
      <c r="B2526" s="75">
        <v>1</v>
      </c>
      <c r="C2526" s="104">
        <f t="shared" si="49"/>
        <v>42736</v>
      </c>
      <c r="D2526" s="75" t="s">
        <v>19</v>
      </c>
      <c r="E2526" s="86">
        <v>301</v>
      </c>
      <c r="F2526" s="86">
        <v>302</v>
      </c>
      <c r="G2526" s="77">
        <f>SUM(E2526:F2526)</f>
        <v>603</v>
      </c>
      <c r="H2526" s="96" t="s">
        <v>63</v>
      </c>
    </row>
    <row r="2527" spans="1:8" x14ac:dyDescent="0.2">
      <c r="A2527" s="75">
        <v>2017</v>
      </c>
      <c r="B2527" s="75">
        <v>1</v>
      </c>
      <c r="C2527" s="104">
        <f t="shared" si="49"/>
        <v>42736</v>
      </c>
      <c r="D2527" s="75" t="s">
        <v>19</v>
      </c>
      <c r="E2527" s="86">
        <v>445</v>
      </c>
      <c r="F2527" s="86">
        <v>400</v>
      </c>
      <c r="G2527" s="77">
        <f t="shared" ref="G2527:G2533" si="50">SUM(E2527:F2527)</f>
        <v>845</v>
      </c>
      <c r="H2527" s="96" t="s">
        <v>62</v>
      </c>
    </row>
    <row r="2528" spans="1:8" x14ac:dyDescent="0.2">
      <c r="A2528" s="75">
        <v>2017</v>
      </c>
      <c r="B2528" s="75">
        <v>1</v>
      </c>
      <c r="C2528" s="104">
        <f t="shared" si="49"/>
        <v>42736</v>
      </c>
      <c r="D2528" s="75" t="s">
        <v>20</v>
      </c>
      <c r="E2528" s="86">
        <v>1248</v>
      </c>
      <c r="F2528" s="86">
        <v>1257</v>
      </c>
      <c r="G2528" s="77">
        <f t="shared" si="50"/>
        <v>2505</v>
      </c>
    </row>
    <row r="2529" spans="1:13" x14ac:dyDescent="0.2">
      <c r="A2529" s="75">
        <v>2017</v>
      </c>
      <c r="B2529" s="75">
        <v>1</v>
      </c>
      <c r="C2529" s="104">
        <f t="shared" si="49"/>
        <v>42736</v>
      </c>
      <c r="D2529" s="75" t="s">
        <v>14</v>
      </c>
      <c r="E2529" s="86">
        <v>199</v>
      </c>
      <c r="F2529" s="86">
        <v>209</v>
      </c>
      <c r="G2529" s="77">
        <f t="shared" si="50"/>
        <v>408</v>
      </c>
    </row>
    <row r="2530" spans="1:13" x14ac:dyDescent="0.2">
      <c r="A2530" s="75">
        <v>2017</v>
      </c>
      <c r="B2530" s="75">
        <v>1</v>
      </c>
      <c r="C2530" s="104">
        <f t="shared" si="49"/>
        <v>42736</v>
      </c>
      <c r="D2530" s="75" t="s">
        <v>18</v>
      </c>
      <c r="E2530" s="86">
        <v>927</v>
      </c>
      <c r="F2530" s="86">
        <v>1136</v>
      </c>
      <c r="G2530" s="77">
        <f t="shared" si="50"/>
        <v>2063</v>
      </c>
    </row>
    <row r="2531" spans="1:13" x14ac:dyDescent="0.2">
      <c r="A2531" s="75">
        <v>2017</v>
      </c>
      <c r="B2531" s="75">
        <v>1</v>
      </c>
      <c r="C2531" s="104">
        <f t="shared" si="49"/>
        <v>42736</v>
      </c>
      <c r="D2531" s="75" t="s">
        <v>17</v>
      </c>
      <c r="E2531" s="86">
        <v>33346</v>
      </c>
      <c r="F2531" s="86">
        <v>25530</v>
      </c>
      <c r="G2531" s="77">
        <f t="shared" si="50"/>
        <v>58876</v>
      </c>
      <c r="M2531" s="114"/>
    </row>
    <row r="2532" spans="1:13" x14ac:dyDescent="0.2">
      <c r="A2532" s="75">
        <v>2017</v>
      </c>
      <c r="B2532" s="75">
        <v>1</v>
      </c>
      <c r="C2532" s="104">
        <f t="shared" si="49"/>
        <v>42736</v>
      </c>
      <c r="D2532" s="75" t="s">
        <v>15</v>
      </c>
      <c r="E2532" s="86">
        <v>1700</v>
      </c>
      <c r="F2532" s="86">
        <v>1699</v>
      </c>
      <c r="G2532" s="77">
        <f t="shared" si="50"/>
        <v>3399</v>
      </c>
    </row>
    <row r="2533" spans="1:13" x14ac:dyDescent="0.2">
      <c r="A2533" s="75">
        <v>2017</v>
      </c>
      <c r="B2533" s="75">
        <v>1</v>
      </c>
      <c r="C2533" s="104">
        <f t="shared" si="49"/>
        <v>42736</v>
      </c>
      <c r="D2533" s="75" t="s">
        <v>16</v>
      </c>
      <c r="E2533" s="86">
        <v>2175</v>
      </c>
      <c r="F2533" s="86">
        <v>2069</v>
      </c>
      <c r="G2533" s="77">
        <f t="shared" si="50"/>
        <v>4244</v>
      </c>
    </row>
    <row r="2534" spans="1:13" x14ac:dyDescent="0.2">
      <c r="A2534" s="75">
        <v>2017</v>
      </c>
      <c r="B2534" s="75">
        <v>2</v>
      </c>
      <c r="C2534" s="104">
        <f t="shared" ref="C2534:C2632" si="51">DATE(A2534,B2534,1)</f>
        <v>42767</v>
      </c>
      <c r="D2534" s="75" t="s">
        <v>21</v>
      </c>
      <c r="E2534" s="86">
        <v>643</v>
      </c>
      <c r="F2534" s="86">
        <v>640</v>
      </c>
      <c r="G2534" s="77">
        <f t="shared" ref="G2534:G2591" si="52">SUM(E2534:F2534)</f>
        <v>1283</v>
      </c>
    </row>
    <row r="2535" spans="1:13" x14ac:dyDescent="0.2">
      <c r="A2535" s="75">
        <v>2017</v>
      </c>
      <c r="B2535" s="75">
        <v>2</v>
      </c>
      <c r="C2535" s="104">
        <f t="shared" si="51"/>
        <v>42767</v>
      </c>
      <c r="D2535" s="75" t="s">
        <v>20</v>
      </c>
      <c r="E2535" s="86">
        <v>1255</v>
      </c>
      <c r="F2535" s="86">
        <v>1147</v>
      </c>
      <c r="G2535" s="77">
        <f t="shared" si="52"/>
        <v>2402</v>
      </c>
    </row>
    <row r="2536" spans="1:13" x14ac:dyDescent="0.2">
      <c r="A2536" s="75">
        <v>2017</v>
      </c>
      <c r="B2536" s="75">
        <v>2</v>
      </c>
      <c r="C2536" s="104">
        <f t="shared" si="51"/>
        <v>42767</v>
      </c>
      <c r="D2536" s="75" t="s">
        <v>17</v>
      </c>
      <c r="E2536" s="86">
        <v>27546</v>
      </c>
      <c r="F2536" s="86">
        <v>29058</v>
      </c>
      <c r="G2536" s="77">
        <f t="shared" si="52"/>
        <v>56604</v>
      </c>
    </row>
    <row r="2537" spans="1:13" x14ac:dyDescent="0.2">
      <c r="A2537" s="75">
        <v>2017</v>
      </c>
      <c r="B2537" s="75">
        <v>2</v>
      </c>
      <c r="C2537" s="104">
        <f t="shared" si="51"/>
        <v>42767</v>
      </c>
      <c r="D2537" s="75" t="s">
        <v>19</v>
      </c>
      <c r="E2537" s="86">
        <v>375</v>
      </c>
      <c r="F2537" s="86">
        <v>388</v>
      </c>
      <c r="G2537" s="77">
        <f t="shared" si="52"/>
        <v>763</v>
      </c>
      <c r="H2537" s="96" t="s">
        <v>62</v>
      </c>
    </row>
    <row r="2538" spans="1:13" x14ac:dyDescent="0.2">
      <c r="A2538" s="75">
        <v>2017</v>
      </c>
      <c r="B2538" s="75">
        <v>2</v>
      </c>
      <c r="C2538" s="104">
        <f t="shared" si="51"/>
        <v>42767</v>
      </c>
      <c r="D2538" s="75" t="s">
        <v>19</v>
      </c>
      <c r="E2538" s="86">
        <v>277</v>
      </c>
      <c r="F2538" s="86">
        <v>277</v>
      </c>
      <c r="G2538" s="77">
        <f t="shared" si="52"/>
        <v>554</v>
      </c>
      <c r="H2538" s="96" t="s">
        <v>63</v>
      </c>
    </row>
    <row r="2539" spans="1:13" x14ac:dyDescent="0.2">
      <c r="A2539" s="75">
        <v>2017</v>
      </c>
      <c r="B2539" s="75">
        <v>2</v>
      </c>
      <c r="C2539" s="104">
        <f t="shared" si="51"/>
        <v>42767</v>
      </c>
      <c r="D2539" s="75" t="s">
        <v>14</v>
      </c>
      <c r="E2539" s="86">
        <v>157</v>
      </c>
      <c r="F2539" s="86">
        <v>153</v>
      </c>
      <c r="G2539" s="77">
        <f t="shared" si="52"/>
        <v>310</v>
      </c>
    </row>
    <row r="2540" spans="1:13" x14ac:dyDescent="0.2">
      <c r="A2540" s="75">
        <v>2017</v>
      </c>
      <c r="B2540" s="75">
        <v>2</v>
      </c>
      <c r="C2540" s="104">
        <f t="shared" si="51"/>
        <v>42767</v>
      </c>
      <c r="D2540" s="75" t="s">
        <v>18</v>
      </c>
      <c r="E2540" s="86">
        <v>948</v>
      </c>
      <c r="F2540" s="86">
        <v>929</v>
      </c>
      <c r="G2540" s="77">
        <f t="shared" si="52"/>
        <v>1877</v>
      </c>
    </row>
    <row r="2541" spans="1:13" x14ac:dyDescent="0.2">
      <c r="A2541" s="75">
        <v>2017</v>
      </c>
      <c r="B2541" s="75">
        <v>2</v>
      </c>
      <c r="C2541" s="104">
        <f t="shared" si="51"/>
        <v>42767</v>
      </c>
      <c r="D2541" s="75" t="s">
        <v>16</v>
      </c>
      <c r="E2541" s="86">
        <v>2226</v>
      </c>
      <c r="F2541" s="86">
        <v>2224</v>
      </c>
      <c r="G2541" s="77">
        <f t="shared" si="52"/>
        <v>4450</v>
      </c>
    </row>
    <row r="2542" spans="1:13" x14ac:dyDescent="0.2">
      <c r="A2542" s="75">
        <v>2017</v>
      </c>
      <c r="B2542" s="75">
        <v>2</v>
      </c>
      <c r="C2542" s="104">
        <f t="shared" si="51"/>
        <v>42767</v>
      </c>
      <c r="D2542" s="75" t="s">
        <v>15</v>
      </c>
      <c r="E2542" s="86">
        <v>1695</v>
      </c>
      <c r="F2542" s="86">
        <v>1654</v>
      </c>
      <c r="G2542" s="86">
        <f t="shared" si="52"/>
        <v>3349</v>
      </c>
    </row>
    <row r="2543" spans="1:13" x14ac:dyDescent="0.2">
      <c r="A2543" s="75">
        <v>2017</v>
      </c>
      <c r="B2543" s="75">
        <v>3</v>
      </c>
      <c r="C2543" s="104">
        <f t="shared" si="51"/>
        <v>42795</v>
      </c>
      <c r="D2543" s="75" t="s">
        <v>20</v>
      </c>
      <c r="E2543" s="86">
        <v>1334</v>
      </c>
      <c r="F2543" s="86">
        <v>1274</v>
      </c>
      <c r="G2543" s="86">
        <f t="shared" si="52"/>
        <v>2608</v>
      </c>
    </row>
    <row r="2544" spans="1:13" x14ac:dyDescent="0.2">
      <c r="A2544" s="75">
        <v>2017</v>
      </c>
      <c r="B2544" s="75">
        <v>3</v>
      </c>
      <c r="C2544" s="104">
        <f t="shared" si="51"/>
        <v>42795</v>
      </c>
      <c r="D2544" s="75" t="s">
        <v>16</v>
      </c>
      <c r="E2544" s="86">
        <v>2621</v>
      </c>
      <c r="F2544" s="86">
        <v>2597</v>
      </c>
      <c r="G2544" s="86">
        <f t="shared" si="52"/>
        <v>5218</v>
      </c>
    </row>
    <row r="2545" spans="1:8" x14ac:dyDescent="0.2">
      <c r="A2545" s="75">
        <v>2017</v>
      </c>
      <c r="B2545" s="75">
        <v>3</v>
      </c>
      <c r="C2545" s="104">
        <f t="shared" si="51"/>
        <v>42795</v>
      </c>
      <c r="D2545" s="75" t="s">
        <v>14</v>
      </c>
      <c r="E2545" s="86">
        <v>181</v>
      </c>
      <c r="F2545" s="86">
        <v>186</v>
      </c>
      <c r="G2545" s="86">
        <f t="shared" si="52"/>
        <v>367</v>
      </c>
    </row>
    <row r="2546" spans="1:8" x14ac:dyDescent="0.2">
      <c r="A2546" s="75">
        <v>2017</v>
      </c>
      <c r="B2546" s="75">
        <v>3</v>
      </c>
      <c r="C2546" s="104">
        <f t="shared" si="51"/>
        <v>42795</v>
      </c>
      <c r="D2546" s="75" t="s">
        <v>18</v>
      </c>
      <c r="E2546" s="86">
        <v>1287</v>
      </c>
      <c r="F2546" s="86">
        <v>1132</v>
      </c>
      <c r="G2546" s="77">
        <f t="shared" si="52"/>
        <v>2419</v>
      </c>
    </row>
    <row r="2547" spans="1:8" x14ac:dyDescent="0.2">
      <c r="A2547" s="75">
        <v>2017</v>
      </c>
      <c r="B2547" s="75">
        <v>3</v>
      </c>
      <c r="C2547" s="104">
        <f t="shared" si="51"/>
        <v>42795</v>
      </c>
      <c r="D2547" s="75" t="s">
        <v>17</v>
      </c>
      <c r="E2547" s="86">
        <v>33544</v>
      </c>
      <c r="F2547" s="86">
        <v>28435</v>
      </c>
      <c r="G2547" s="77">
        <f t="shared" si="52"/>
        <v>61979</v>
      </c>
    </row>
    <row r="2548" spans="1:8" x14ac:dyDescent="0.2">
      <c r="A2548" s="75">
        <v>2017</v>
      </c>
      <c r="B2548" s="75">
        <v>3</v>
      </c>
      <c r="C2548" s="104">
        <f t="shared" si="51"/>
        <v>42795</v>
      </c>
      <c r="D2548" s="75" t="s">
        <v>19</v>
      </c>
      <c r="E2548" s="86">
        <v>366</v>
      </c>
      <c r="F2548" s="86">
        <v>352</v>
      </c>
      <c r="G2548" s="77">
        <f t="shared" si="52"/>
        <v>718</v>
      </c>
      <c r="H2548" s="96" t="s">
        <v>63</v>
      </c>
    </row>
    <row r="2549" spans="1:8" x14ac:dyDescent="0.2">
      <c r="A2549" s="75">
        <v>2017</v>
      </c>
      <c r="B2549" s="75">
        <v>3</v>
      </c>
      <c r="C2549" s="104">
        <f t="shared" si="51"/>
        <v>42795</v>
      </c>
      <c r="D2549" s="75" t="s">
        <v>19</v>
      </c>
      <c r="E2549" s="86">
        <v>350</v>
      </c>
      <c r="F2549" s="86">
        <v>327</v>
      </c>
      <c r="G2549" s="77">
        <f t="shared" si="52"/>
        <v>677</v>
      </c>
      <c r="H2549" s="96" t="s">
        <v>62</v>
      </c>
    </row>
    <row r="2550" spans="1:8" x14ac:dyDescent="0.2">
      <c r="A2550" s="75">
        <v>2017</v>
      </c>
      <c r="B2550" s="75">
        <v>3</v>
      </c>
      <c r="C2550" s="104">
        <f t="shared" si="51"/>
        <v>42795</v>
      </c>
      <c r="D2550" s="75" t="s">
        <v>21</v>
      </c>
      <c r="E2550" s="86">
        <v>771</v>
      </c>
      <c r="F2550" s="86">
        <v>731</v>
      </c>
      <c r="G2550" s="77">
        <f t="shared" si="52"/>
        <v>1502</v>
      </c>
    </row>
    <row r="2551" spans="1:8" x14ac:dyDescent="0.2">
      <c r="A2551" s="75">
        <v>2017</v>
      </c>
      <c r="B2551" s="75">
        <v>3</v>
      </c>
      <c r="C2551" s="104">
        <f t="shared" si="51"/>
        <v>42795</v>
      </c>
      <c r="D2551" s="75" t="s">
        <v>15</v>
      </c>
      <c r="E2551" s="86">
        <v>2038</v>
      </c>
      <c r="F2551" s="86">
        <v>1955</v>
      </c>
      <c r="G2551" s="77">
        <f t="shared" si="52"/>
        <v>3993</v>
      </c>
    </row>
    <row r="2552" spans="1:8" x14ac:dyDescent="0.2">
      <c r="A2552" s="75">
        <v>2017</v>
      </c>
      <c r="B2552" s="75">
        <v>4</v>
      </c>
      <c r="C2552" s="104">
        <f t="shared" si="51"/>
        <v>42826</v>
      </c>
      <c r="D2552" s="75" t="s">
        <v>21</v>
      </c>
      <c r="E2552" s="86">
        <v>664</v>
      </c>
      <c r="F2552" s="86">
        <v>712</v>
      </c>
      <c r="G2552" s="77">
        <f t="shared" si="52"/>
        <v>1376</v>
      </c>
    </row>
    <row r="2553" spans="1:8" x14ac:dyDescent="0.2">
      <c r="A2553" s="75">
        <v>2017</v>
      </c>
      <c r="B2553" s="75">
        <v>4</v>
      </c>
      <c r="C2553" s="104">
        <f t="shared" si="51"/>
        <v>42826</v>
      </c>
      <c r="D2553" s="75" t="s">
        <v>16</v>
      </c>
      <c r="E2553" s="86">
        <v>2591</v>
      </c>
      <c r="F2553" s="86">
        <v>2621</v>
      </c>
      <c r="G2553" s="77">
        <f t="shared" si="52"/>
        <v>5212</v>
      </c>
    </row>
    <row r="2554" spans="1:8" x14ac:dyDescent="0.2">
      <c r="A2554" s="75">
        <v>2017</v>
      </c>
      <c r="B2554" s="75">
        <v>4</v>
      </c>
      <c r="C2554" s="104">
        <f t="shared" si="51"/>
        <v>42826</v>
      </c>
      <c r="D2554" s="75" t="s">
        <v>14</v>
      </c>
      <c r="E2554" s="86">
        <v>156</v>
      </c>
      <c r="F2554" s="86">
        <v>172</v>
      </c>
      <c r="G2554" s="77">
        <f t="shared" si="52"/>
        <v>328</v>
      </c>
    </row>
    <row r="2555" spans="1:8" x14ac:dyDescent="0.2">
      <c r="A2555" s="75">
        <v>2017</v>
      </c>
      <c r="B2555" s="75">
        <v>4</v>
      </c>
      <c r="C2555" s="104">
        <f t="shared" si="51"/>
        <v>42826</v>
      </c>
      <c r="D2555" s="75" t="s">
        <v>19</v>
      </c>
      <c r="E2555" s="86">
        <v>368</v>
      </c>
      <c r="F2555" s="86">
        <v>375</v>
      </c>
      <c r="G2555" s="77">
        <f t="shared" si="52"/>
        <v>743</v>
      </c>
      <c r="H2555" s="96" t="s">
        <v>61</v>
      </c>
    </row>
    <row r="2556" spans="1:8" x14ac:dyDescent="0.2">
      <c r="A2556" s="75">
        <v>2017</v>
      </c>
      <c r="B2556" s="75">
        <v>4</v>
      </c>
      <c r="C2556" s="104">
        <f t="shared" si="51"/>
        <v>42826</v>
      </c>
      <c r="D2556" s="75" t="s">
        <v>17</v>
      </c>
      <c r="E2556" s="86">
        <v>9008</v>
      </c>
      <c r="F2556" s="86">
        <v>8489</v>
      </c>
      <c r="G2556" s="77">
        <f t="shared" si="52"/>
        <v>17497</v>
      </c>
    </row>
    <row r="2557" spans="1:8" x14ac:dyDescent="0.2">
      <c r="A2557" s="75">
        <v>2017</v>
      </c>
      <c r="B2557" s="75">
        <v>4</v>
      </c>
      <c r="C2557" s="104">
        <f t="shared" si="51"/>
        <v>42826</v>
      </c>
      <c r="D2557" s="75" t="s">
        <v>19</v>
      </c>
      <c r="E2557" s="86">
        <v>308</v>
      </c>
      <c r="F2557" s="86">
        <v>339</v>
      </c>
      <c r="G2557" s="77">
        <f t="shared" si="52"/>
        <v>647</v>
      </c>
      <c r="H2557" s="96" t="s">
        <v>63</v>
      </c>
    </row>
    <row r="2558" spans="1:8" x14ac:dyDescent="0.2">
      <c r="A2558" s="75">
        <v>2017</v>
      </c>
      <c r="B2558" s="75">
        <v>4</v>
      </c>
      <c r="C2558" s="104">
        <f t="shared" si="51"/>
        <v>42826</v>
      </c>
      <c r="D2558" s="75" t="s">
        <v>15</v>
      </c>
      <c r="E2558" s="86">
        <v>2160</v>
      </c>
      <c r="F2558" s="86">
        <v>2159</v>
      </c>
      <c r="G2558" s="77">
        <f t="shared" si="52"/>
        <v>4319</v>
      </c>
    </row>
    <row r="2559" spans="1:8" x14ac:dyDescent="0.2">
      <c r="A2559" s="75">
        <v>2017</v>
      </c>
      <c r="B2559" s="75">
        <v>4</v>
      </c>
      <c r="C2559" s="104">
        <f t="shared" si="51"/>
        <v>42826</v>
      </c>
      <c r="D2559" s="75" t="s">
        <v>18</v>
      </c>
      <c r="E2559" s="86">
        <v>1107</v>
      </c>
      <c r="F2559" s="86">
        <v>1073</v>
      </c>
      <c r="G2559" s="77">
        <f t="shared" si="52"/>
        <v>2180</v>
      </c>
    </row>
    <row r="2560" spans="1:8" x14ac:dyDescent="0.2">
      <c r="A2560" s="75">
        <v>2017</v>
      </c>
      <c r="B2560" s="75">
        <v>4</v>
      </c>
      <c r="C2560" s="104">
        <f t="shared" si="51"/>
        <v>42826</v>
      </c>
      <c r="D2560" s="75" t="s">
        <v>20</v>
      </c>
      <c r="E2560" s="86">
        <v>1371</v>
      </c>
      <c r="F2560" s="86">
        <v>1457</v>
      </c>
      <c r="G2560" s="77">
        <f t="shared" si="52"/>
        <v>2828</v>
      </c>
    </row>
    <row r="2561" spans="1:8" x14ac:dyDescent="0.2">
      <c r="A2561" s="75">
        <v>2017</v>
      </c>
      <c r="B2561" s="75">
        <v>5</v>
      </c>
      <c r="C2561" s="104">
        <f t="shared" si="51"/>
        <v>42856</v>
      </c>
      <c r="D2561" s="75" t="s">
        <v>16</v>
      </c>
      <c r="E2561" s="86">
        <v>2918</v>
      </c>
      <c r="F2561" s="86">
        <v>2987</v>
      </c>
      <c r="G2561" s="77">
        <f t="shared" si="52"/>
        <v>5905</v>
      </c>
    </row>
    <row r="2562" spans="1:8" x14ac:dyDescent="0.2">
      <c r="A2562" s="75">
        <v>2017</v>
      </c>
      <c r="B2562" s="75">
        <v>5</v>
      </c>
      <c r="C2562" s="104">
        <f t="shared" si="51"/>
        <v>42856</v>
      </c>
      <c r="D2562" s="75" t="s">
        <v>21</v>
      </c>
      <c r="E2562" s="86">
        <v>752</v>
      </c>
      <c r="F2562" s="86">
        <v>776</v>
      </c>
      <c r="G2562" s="77">
        <f t="shared" si="52"/>
        <v>1528</v>
      </c>
    </row>
    <row r="2563" spans="1:8" x14ac:dyDescent="0.2">
      <c r="A2563" s="75">
        <v>2017</v>
      </c>
      <c r="B2563" s="75">
        <v>5</v>
      </c>
      <c r="C2563" s="104">
        <f t="shared" si="51"/>
        <v>42856</v>
      </c>
      <c r="D2563" s="75" t="s">
        <v>19</v>
      </c>
      <c r="E2563" s="86">
        <v>331</v>
      </c>
      <c r="F2563" s="86">
        <v>357</v>
      </c>
      <c r="G2563" s="77">
        <f t="shared" si="52"/>
        <v>688</v>
      </c>
      <c r="H2563" s="96" t="s">
        <v>63</v>
      </c>
    </row>
    <row r="2564" spans="1:8" x14ac:dyDescent="0.2">
      <c r="A2564" s="75">
        <v>2017</v>
      </c>
      <c r="B2564" s="75">
        <v>5</v>
      </c>
      <c r="C2564" s="104">
        <f t="shared" si="51"/>
        <v>42856</v>
      </c>
      <c r="D2564" s="75" t="s">
        <v>19</v>
      </c>
      <c r="E2564" s="86">
        <v>443</v>
      </c>
      <c r="F2564" s="86">
        <v>477</v>
      </c>
      <c r="G2564" s="77">
        <f t="shared" si="52"/>
        <v>920</v>
      </c>
      <c r="H2564" s="96" t="s">
        <v>61</v>
      </c>
    </row>
    <row r="2565" spans="1:8" x14ac:dyDescent="0.2">
      <c r="A2565" s="75">
        <v>2017</v>
      </c>
      <c r="B2565" s="75">
        <v>5</v>
      </c>
      <c r="C2565" s="104">
        <f t="shared" si="51"/>
        <v>42856</v>
      </c>
      <c r="D2565" s="75" t="s">
        <v>17</v>
      </c>
      <c r="E2565" s="86">
        <v>13878</v>
      </c>
      <c r="F2565" s="86">
        <v>16830</v>
      </c>
      <c r="G2565" s="77">
        <f t="shared" si="52"/>
        <v>30708</v>
      </c>
    </row>
    <row r="2566" spans="1:8" x14ac:dyDescent="0.2">
      <c r="A2566" s="75">
        <v>2017</v>
      </c>
      <c r="B2566" s="75">
        <v>5</v>
      </c>
      <c r="C2566" s="104">
        <f t="shared" si="51"/>
        <v>42856</v>
      </c>
      <c r="D2566" s="75" t="s">
        <v>14</v>
      </c>
      <c r="E2566" s="86">
        <v>56</v>
      </c>
      <c r="F2566" s="86">
        <v>51</v>
      </c>
      <c r="G2566" s="77">
        <f t="shared" si="52"/>
        <v>107</v>
      </c>
    </row>
    <row r="2567" spans="1:8" x14ac:dyDescent="0.2">
      <c r="A2567" s="75">
        <v>2017</v>
      </c>
      <c r="B2567" s="75">
        <v>5</v>
      </c>
      <c r="C2567" s="104">
        <f t="shared" si="51"/>
        <v>42856</v>
      </c>
      <c r="D2567" s="75" t="s">
        <v>15</v>
      </c>
      <c r="E2567" s="86">
        <v>3432</v>
      </c>
      <c r="F2567" s="86">
        <v>3690</v>
      </c>
      <c r="G2567" s="77">
        <f t="shared" si="52"/>
        <v>7122</v>
      </c>
    </row>
    <row r="2568" spans="1:8" x14ac:dyDescent="0.2">
      <c r="A2568" s="75">
        <v>2017</v>
      </c>
      <c r="B2568" s="75">
        <v>5</v>
      </c>
      <c r="C2568" s="104">
        <f t="shared" si="51"/>
        <v>42856</v>
      </c>
      <c r="D2568" s="75" t="s">
        <v>20</v>
      </c>
      <c r="E2568" s="86">
        <v>1596</v>
      </c>
      <c r="F2568" s="86">
        <v>1525</v>
      </c>
      <c r="G2568" s="77">
        <f t="shared" si="52"/>
        <v>3121</v>
      </c>
    </row>
    <row r="2569" spans="1:8" x14ac:dyDescent="0.2">
      <c r="A2569" s="75">
        <v>2017</v>
      </c>
      <c r="B2569" s="75">
        <v>5</v>
      </c>
      <c r="C2569" s="104">
        <f t="shared" si="51"/>
        <v>42856</v>
      </c>
      <c r="D2569" s="75" t="s">
        <v>18</v>
      </c>
      <c r="E2569" s="86">
        <v>1228</v>
      </c>
      <c r="F2569" s="86">
        <v>1172</v>
      </c>
      <c r="G2569" s="77">
        <f t="shared" si="52"/>
        <v>2400</v>
      </c>
    </row>
    <row r="2570" spans="1:8" x14ac:dyDescent="0.2">
      <c r="A2570" s="75">
        <v>2017</v>
      </c>
      <c r="B2570" s="75">
        <v>6</v>
      </c>
      <c r="C2570" s="104">
        <f t="shared" si="51"/>
        <v>42887</v>
      </c>
      <c r="D2570" s="75" t="s">
        <v>20</v>
      </c>
      <c r="E2570" s="86">
        <v>1440</v>
      </c>
      <c r="F2570" s="86">
        <v>1516</v>
      </c>
      <c r="G2570" s="77">
        <f t="shared" si="52"/>
        <v>2956</v>
      </c>
    </row>
    <row r="2571" spans="1:8" x14ac:dyDescent="0.2">
      <c r="A2571" s="75">
        <v>2017</v>
      </c>
      <c r="B2571" s="75">
        <v>6</v>
      </c>
      <c r="C2571" s="104">
        <f t="shared" si="51"/>
        <v>42887</v>
      </c>
      <c r="D2571" s="75" t="s">
        <v>16</v>
      </c>
      <c r="E2571" s="86">
        <v>2868</v>
      </c>
      <c r="F2571" s="86">
        <v>3102</v>
      </c>
      <c r="G2571" s="77">
        <f t="shared" si="52"/>
        <v>5970</v>
      </c>
    </row>
    <row r="2572" spans="1:8" x14ac:dyDescent="0.2">
      <c r="A2572" s="75">
        <v>2017</v>
      </c>
      <c r="B2572" s="75">
        <v>6</v>
      </c>
      <c r="C2572" s="104">
        <f t="shared" si="51"/>
        <v>42887</v>
      </c>
      <c r="D2572" s="75" t="s">
        <v>18</v>
      </c>
      <c r="E2572" s="86">
        <v>1210</v>
      </c>
      <c r="F2572" s="86">
        <v>1185</v>
      </c>
      <c r="G2572" s="77">
        <f t="shared" si="52"/>
        <v>2395</v>
      </c>
    </row>
    <row r="2573" spans="1:8" x14ac:dyDescent="0.2">
      <c r="A2573" s="75">
        <v>2017</v>
      </c>
      <c r="B2573" s="75">
        <v>6</v>
      </c>
      <c r="C2573" s="104">
        <f t="shared" si="51"/>
        <v>42887</v>
      </c>
      <c r="D2573" s="75" t="s">
        <v>19</v>
      </c>
      <c r="E2573" s="86">
        <v>286</v>
      </c>
      <c r="F2573" s="86">
        <v>344</v>
      </c>
      <c r="G2573" s="77">
        <f t="shared" si="52"/>
        <v>630</v>
      </c>
      <c r="H2573" s="96" t="s">
        <v>67</v>
      </c>
    </row>
    <row r="2574" spans="1:8" x14ac:dyDescent="0.2">
      <c r="A2574" s="75">
        <v>2017</v>
      </c>
      <c r="B2574" s="75">
        <v>6</v>
      </c>
      <c r="C2574" s="104">
        <f t="shared" si="51"/>
        <v>42887</v>
      </c>
      <c r="D2574" s="75" t="s">
        <v>19</v>
      </c>
      <c r="E2574" s="86">
        <v>351</v>
      </c>
      <c r="F2574" s="86">
        <v>391</v>
      </c>
      <c r="G2574" s="77">
        <f t="shared" si="52"/>
        <v>742</v>
      </c>
      <c r="H2574" s="96" t="s">
        <v>61</v>
      </c>
    </row>
    <row r="2575" spans="1:8" x14ac:dyDescent="0.2">
      <c r="A2575" s="75">
        <v>2017</v>
      </c>
      <c r="B2575" s="75">
        <v>6</v>
      </c>
      <c r="C2575" s="104">
        <f t="shared" si="51"/>
        <v>42887</v>
      </c>
      <c r="D2575" s="75" t="s">
        <v>21</v>
      </c>
      <c r="E2575" s="86">
        <v>866</v>
      </c>
      <c r="F2575" s="86">
        <v>837</v>
      </c>
      <c r="G2575" s="77">
        <f t="shared" si="52"/>
        <v>1703</v>
      </c>
    </row>
    <row r="2576" spans="1:8" x14ac:dyDescent="0.2">
      <c r="A2576" s="75">
        <v>2017</v>
      </c>
      <c r="B2576" s="75">
        <v>6</v>
      </c>
      <c r="C2576" s="104">
        <f t="shared" si="51"/>
        <v>42887</v>
      </c>
      <c r="D2576" s="75" t="s">
        <v>15</v>
      </c>
      <c r="E2576" s="86">
        <v>4876</v>
      </c>
      <c r="F2576" s="86">
        <v>5325</v>
      </c>
      <c r="G2576" s="77">
        <f t="shared" si="52"/>
        <v>10201</v>
      </c>
    </row>
    <row r="2577" spans="1:8" x14ac:dyDescent="0.2">
      <c r="A2577" s="75">
        <v>2017</v>
      </c>
      <c r="B2577" s="75">
        <v>6</v>
      </c>
      <c r="C2577" s="104">
        <f t="shared" si="51"/>
        <v>42887</v>
      </c>
      <c r="D2577" s="75" t="s">
        <v>14</v>
      </c>
      <c r="E2577" s="86">
        <v>13</v>
      </c>
      <c r="F2577" s="86">
        <v>15</v>
      </c>
      <c r="G2577" s="77">
        <f t="shared" si="52"/>
        <v>28</v>
      </c>
    </row>
    <row r="2578" spans="1:8" x14ac:dyDescent="0.2">
      <c r="A2578" s="75">
        <v>2017</v>
      </c>
      <c r="B2578" s="75">
        <v>6</v>
      </c>
      <c r="C2578" s="104">
        <f t="shared" si="51"/>
        <v>42887</v>
      </c>
      <c r="D2578" s="75" t="s">
        <v>17</v>
      </c>
      <c r="E2578" s="86">
        <v>36019</v>
      </c>
      <c r="F2578" s="86">
        <v>41487</v>
      </c>
      <c r="G2578" s="77">
        <f t="shared" si="52"/>
        <v>77506</v>
      </c>
    </row>
    <row r="2579" spans="1:8" x14ac:dyDescent="0.2">
      <c r="A2579" s="75">
        <v>2017</v>
      </c>
      <c r="B2579" s="75">
        <v>7</v>
      </c>
      <c r="C2579" s="104">
        <f t="shared" si="51"/>
        <v>42917</v>
      </c>
      <c r="D2579" s="75" t="s">
        <v>19</v>
      </c>
      <c r="E2579" s="86">
        <v>388</v>
      </c>
      <c r="F2579" s="86">
        <v>352</v>
      </c>
      <c r="G2579" s="77">
        <f t="shared" si="52"/>
        <v>740</v>
      </c>
      <c r="H2579" s="96" t="s">
        <v>63</v>
      </c>
    </row>
    <row r="2580" spans="1:8" x14ac:dyDescent="0.2">
      <c r="A2580" s="75">
        <v>2017</v>
      </c>
      <c r="B2580" s="75">
        <v>7</v>
      </c>
      <c r="C2580" s="104">
        <f t="shared" si="51"/>
        <v>42917</v>
      </c>
      <c r="D2580" s="75" t="s">
        <v>19</v>
      </c>
      <c r="E2580" s="75">
        <v>241</v>
      </c>
      <c r="F2580" s="86">
        <v>269</v>
      </c>
      <c r="G2580" s="77">
        <f t="shared" si="52"/>
        <v>510</v>
      </c>
      <c r="H2580" s="96" t="s">
        <v>61</v>
      </c>
    </row>
    <row r="2581" spans="1:8" x14ac:dyDescent="0.2">
      <c r="A2581" s="75">
        <v>2017</v>
      </c>
      <c r="B2581" s="75">
        <v>7</v>
      </c>
      <c r="C2581" s="104">
        <f t="shared" si="51"/>
        <v>42917</v>
      </c>
      <c r="D2581" s="75" t="s">
        <v>15</v>
      </c>
      <c r="E2581" s="86">
        <v>5845</v>
      </c>
      <c r="F2581" s="86">
        <v>5437</v>
      </c>
      <c r="G2581" s="77">
        <f t="shared" si="52"/>
        <v>11282</v>
      </c>
    </row>
    <row r="2582" spans="1:8" x14ac:dyDescent="0.2">
      <c r="A2582" s="75">
        <v>2017</v>
      </c>
      <c r="B2582" s="75">
        <v>7</v>
      </c>
      <c r="C2582" s="104">
        <f t="shared" si="51"/>
        <v>42917</v>
      </c>
      <c r="D2582" s="75" t="s">
        <v>18</v>
      </c>
      <c r="E2582" s="86">
        <v>1318</v>
      </c>
      <c r="F2582" s="86">
        <v>1224</v>
      </c>
      <c r="G2582" s="77">
        <f t="shared" si="52"/>
        <v>2542</v>
      </c>
    </row>
    <row r="2583" spans="1:8" x14ac:dyDescent="0.2">
      <c r="A2583" s="75">
        <v>2017</v>
      </c>
      <c r="B2583" s="75">
        <v>7</v>
      </c>
      <c r="C2583" s="104">
        <f t="shared" si="51"/>
        <v>42917</v>
      </c>
      <c r="D2583" s="75" t="s">
        <v>16</v>
      </c>
      <c r="E2583" s="86">
        <v>2693</v>
      </c>
      <c r="F2583" s="86">
        <v>2653</v>
      </c>
      <c r="G2583" s="77">
        <f t="shared" si="52"/>
        <v>5346</v>
      </c>
    </row>
    <row r="2584" spans="1:8" x14ac:dyDescent="0.2">
      <c r="A2584" s="75">
        <v>2017</v>
      </c>
      <c r="B2584" s="75">
        <v>7</v>
      </c>
      <c r="C2584" s="104">
        <f t="shared" si="51"/>
        <v>42917</v>
      </c>
      <c r="D2584" s="75" t="s">
        <v>21</v>
      </c>
      <c r="E2584" s="86">
        <v>799</v>
      </c>
      <c r="F2584" s="86">
        <v>789</v>
      </c>
      <c r="G2584" s="77">
        <f t="shared" si="52"/>
        <v>1588</v>
      </c>
    </row>
    <row r="2585" spans="1:8" x14ac:dyDescent="0.2">
      <c r="A2585" s="75">
        <v>2017</v>
      </c>
      <c r="B2585" s="75">
        <v>7</v>
      </c>
      <c r="C2585" s="104">
        <f t="shared" si="51"/>
        <v>42917</v>
      </c>
      <c r="D2585" s="75" t="s">
        <v>14</v>
      </c>
      <c r="E2585" s="86">
        <v>22</v>
      </c>
      <c r="F2585" s="86">
        <v>15</v>
      </c>
      <c r="G2585" s="77">
        <f t="shared" si="52"/>
        <v>37</v>
      </c>
    </row>
    <row r="2586" spans="1:8" x14ac:dyDescent="0.2">
      <c r="A2586" s="75">
        <v>2017</v>
      </c>
      <c r="B2586" s="75">
        <v>7</v>
      </c>
      <c r="C2586" s="104">
        <f t="shared" si="51"/>
        <v>42917</v>
      </c>
      <c r="D2586" s="75" t="s">
        <v>20</v>
      </c>
      <c r="E2586" s="86">
        <v>1464</v>
      </c>
      <c r="F2586" s="86">
        <v>1444</v>
      </c>
      <c r="G2586" s="77">
        <f t="shared" si="52"/>
        <v>2908</v>
      </c>
    </row>
    <row r="2587" spans="1:8" x14ac:dyDescent="0.2">
      <c r="A2587" s="75">
        <v>2017</v>
      </c>
      <c r="B2587" s="75">
        <v>7</v>
      </c>
      <c r="C2587" s="104">
        <f t="shared" si="51"/>
        <v>42917</v>
      </c>
      <c r="D2587" s="75" t="s">
        <v>17</v>
      </c>
      <c r="E2587" s="86">
        <v>52090</v>
      </c>
      <c r="F2587" s="86">
        <v>52703</v>
      </c>
      <c r="G2587" s="77">
        <f t="shared" si="52"/>
        <v>104793</v>
      </c>
    </row>
    <row r="2588" spans="1:8" x14ac:dyDescent="0.2">
      <c r="A2588" s="75">
        <v>2017</v>
      </c>
      <c r="B2588" s="75">
        <v>8</v>
      </c>
      <c r="C2588" s="104">
        <f t="shared" si="51"/>
        <v>42948</v>
      </c>
      <c r="D2588" s="75" t="s">
        <v>15</v>
      </c>
      <c r="E2588" s="86">
        <v>5474</v>
      </c>
      <c r="F2588" s="86">
        <v>5063</v>
      </c>
      <c r="G2588" s="77">
        <f t="shared" si="52"/>
        <v>10537</v>
      </c>
    </row>
    <row r="2589" spans="1:8" x14ac:dyDescent="0.2">
      <c r="A2589" s="75">
        <v>2017</v>
      </c>
      <c r="B2589" s="75">
        <v>8</v>
      </c>
      <c r="C2589" s="104">
        <f t="shared" si="51"/>
        <v>42948</v>
      </c>
      <c r="D2589" s="75" t="s">
        <v>16</v>
      </c>
      <c r="E2589" s="86">
        <v>2547</v>
      </c>
      <c r="F2589" s="86">
        <v>2630</v>
      </c>
      <c r="G2589" s="77">
        <f t="shared" si="52"/>
        <v>5177</v>
      </c>
    </row>
    <row r="2590" spans="1:8" x14ac:dyDescent="0.2">
      <c r="A2590" s="75">
        <v>2017</v>
      </c>
      <c r="B2590" s="75">
        <v>8</v>
      </c>
      <c r="C2590" s="104">
        <f t="shared" si="51"/>
        <v>42948</v>
      </c>
      <c r="D2590" s="75" t="s">
        <v>17</v>
      </c>
      <c r="E2590" s="86">
        <v>50746</v>
      </c>
      <c r="F2590" s="86">
        <v>48026</v>
      </c>
      <c r="G2590" s="77">
        <f t="shared" si="52"/>
        <v>98772</v>
      </c>
    </row>
    <row r="2591" spans="1:8" x14ac:dyDescent="0.2">
      <c r="A2591" s="75">
        <v>2017</v>
      </c>
      <c r="B2591" s="75">
        <v>8</v>
      </c>
      <c r="C2591" s="104">
        <f t="shared" si="51"/>
        <v>42948</v>
      </c>
      <c r="D2591" s="75" t="s">
        <v>18</v>
      </c>
      <c r="E2591" s="86">
        <v>1386</v>
      </c>
      <c r="F2591" s="86">
        <v>1363</v>
      </c>
      <c r="G2591" s="77">
        <f t="shared" si="52"/>
        <v>2749</v>
      </c>
    </row>
    <row r="2592" spans="1:8" x14ac:dyDescent="0.2">
      <c r="A2592" s="75">
        <v>2017</v>
      </c>
      <c r="B2592" s="75">
        <v>8</v>
      </c>
      <c r="C2592" s="104">
        <f t="shared" si="51"/>
        <v>42948</v>
      </c>
      <c r="D2592" s="75" t="s">
        <v>19</v>
      </c>
      <c r="E2592" s="86">
        <v>452</v>
      </c>
      <c r="F2592" s="86">
        <v>434</v>
      </c>
      <c r="G2592" s="77">
        <f t="shared" ref="G2592:G2630" si="53">SUM(E2592:F2592)</f>
        <v>886</v>
      </c>
      <c r="H2592" s="96" t="s">
        <v>67</v>
      </c>
    </row>
    <row r="2593" spans="1:8" x14ac:dyDescent="0.2">
      <c r="A2593" s="75">
        <v>2017</v>
      </c>
      <c r="B2593" s="75">
        <v>8</v>
      </c>
      <c r="C2593" s="104">
        <f t="shared" si="51"/>
        <v>42948</v>
      </c>
      <c r="D2593" s="75" t="s">
        <v>19</v>
      </c>
      <c r="E2593" s="86">
        <v>327</v>
      </c>
      <c r="F2593" s="86">
        <v>326</v>
      </c>
      <c r="G2593" s="77">
        <f t="shared" si="53"/>
        <v>653</v>
      </c>
      <c r="H2593" s="96" t="s">
        <v>61</v>
      </c>
    </row>
    <row r="2594" spans="1:8" x14ac:dyDescent="0.2">
      <c r="A2594" s="75">
        <v>2017</v>
      </c>
      <c r="B2594" s="75">
        <v>8</v>
      </c>
      <c r="C2594" s="104">
        <f t="shared" si="51"/>
        <v>42948</v>
      </c>
      <c r="D2594" s="75" t="s">
        <v>20</v>
      </c>
      <c r="E2594" s="86">
        <v>1660</v>
      </c>
      <c r="F2594" s="86">
        <v>1587</v>
      </c>
      <c r="G2594" s="77">
        <f t="shared" si="53"/>
        <v>3247</v>
      </c>
    </row>
    <row r="2595" spans="1:8" x14ac:dyDescent="0.2">
      <c r="A2595" s="75">
        <v>2017</v>
      </c>
      <c r="B2595" s="75">
        <v>8</v>
      </c>
      <c r="C2595" s="104">
        <f t="shared" si="51"/>
        <v>42948</v>
      </c>
      <c r="D2595" s="75" t="s">
        <v>21</v>
      </c>
      <c r="E2595" s="86">
        <v>884</v>
      </c>
      <c r="F2595" s="86">
        <v>896</v>
      </c>
      <c r="G2595" s="77">
        <f t="shared" si="53"/>
        <v>1780</v>
      </c>
    </row>
    <row r="2596" spans="1:8" x14ac:dyDescent="0.2">
      <c r="A2596" s="75">
        <v>2017</v>
      </c>
      <c r="B2596" s="75">
        <v>8</v>
      </c>
      <c r="C2596" s="104">
        <f t="shared" si="51"/>
        <v>42948</v>
      </c>
      <c r="D2596" s="75" t="s">
        <v>14</v>
      </c>
      <c r="E2596" s="86">
        <v>18</v>
      </c>
      <c r="F2596" s="86">
        <v>15</v>
      </c>
      <c r="G2596" s="77">
        <f t="shared" si="53"/>
        <v>33</v>
      </c>
    </row>
    <row r="2597" spans="1:8" x14ac:dyDescent="0.2">
      <c r="A2597" s="75">
        <v>2017</v>
      </c>
      <c r="B2597" s="75">
        <v>9</v>
      </c>
      <c r="C2597" s="104">
        <f t="shared" si="51"/>
        <v>42979</v>
      </c>
      <c r="D2597" s="75" t="s">
        <v>20</v>
      </c>
      <c r="E2597" s="86">
        <v>1420</v>
      </c>
      <c r="F2597" s="86">
        <v>1335</v>
      </c>
      <c r="G2597" s="77">
        <f t="shared" si="53"/>
        <v>2755</v>
      </c>
    </row>
    <row r="2598" spans="1:8" x14ac:dyDescent="0.2">
      <c r="A2598" s="75">
        <v>2017</v>
      </c>
      <c r="B2598" s="75">
        <v>9</v>
      </c>
      <c r="C2598" s="104">
        <f t="shared" si="51"/>
        <v>42979</v>
      </c>
      <c r="D2598" s="75" t="s">
        <v>21</v>
      </c>
      <c r="E2598" s="86">
        <v>800</v>
      </c>
      <c r="F2598" s="86">
        <v>653</v>
      </c>
      <c r="G2598" s="77">
        <f t="shared" si="53"/>
        <v>1453</v>
      </c>
    </row>
    <row r="2599" spans="1:8" x14ac:dyDescent="0.2">
      <c r="A2599" s="75">
        <v>2017</v>
      </c>
      <c r="B2599" s="75">
        <v>9</v>
      </c>
      <c r="C2599" s="104">
        <f t="shared" si="51"/>
        <v>42979</v>
      </c>
      <c r="D2599" s="75" t="s">
        <v>19</v>
      </c>
      <c r="E2599" s="86">
        <v>396</v>
      </c>
      <c r="F2599" s="86">
        <v>336</v>
      </c>
      <c r="G2599" s="77">
        <f t="shared" si="53"/>
        <v>732</v>
      </c>
      <c r="H2599" s="96" t="s">
        <v>63</v>
      </c>
    </row>
    <row r="2600" spans="1:8" x14ac:dyDescent="0.2">
      <c r="A2600" s="75">
        <v>2017</v>
      </c>
      <c r="B2600" s="75">
        <v>9</v>
      </c>
      <c r="C2600" s="104">
        <f t="shared" si="51"/>
        <v>42979</v>
      </c>
      <c r="D2600" s="75" t="s">
        <v>19</v>
      </c>
      <c r="E2600" s="86">
        <v>145</v>
      </c>
      <c r="F2600" s="86">
        <v>119</v>
      </c>
      <c r="G2600" s="77">
        <f t="shared" si="53"/>
        <v>264</v>
      </c>
      <c r="H2600" s="96" t="s">
        <v>62</v>
      </c>
    </row>
    <row r="2601" spans="1:8" x14ac:dyDescent="0.2">
      <c r="A2601" s="75">
        <v>2017</v>
      </c>
      <c r="B2601" s="75">
        <v>9</v>
      </c>
      <c r="C2601" s="104">
        <f t="shared" si="51"/>
        <v>42979</v>
      </c>
      <c r="D2601" s="75" t="s">
        <v>14</v>
      </c>
      <c r="E2601" s="86">
        <v>20</v>
      </c>
      <c r="F2601" s="86">
        <v>12</v>
      </c>
      <c r="G2601" s="77">
        <f t="shared" si="53"/>
        <v>32</v>
      </c>
    </row>
    <row r="2602" spans="1:8" x14ac:dyDescent="0.2">
      <c r="A2602" s="75">
        <v>2017</v>
      </c>
      <c r="B2602" s="75">
        <v>9</v>
      </c>
      <c r="C2602" s="104">
        <f t="shared" si="51"/>
        <v>42979</v>
      </c>
      <c r="D2602" s="75" t="s">
        <v>18</v>
      </c>
      <c r="E2602" s="86">
        <v>1285</v>
      </c>
      <c r="F2602" s="86">
        <v>1269</v>
      </c>
      <c r="G2602" s="77">
        <f t="shared" si="53"/>
        <v>2554</v>
      </c>
    </row>
    <row r="2603" spans="1:8" x14ac:dyDescent="0.2">
      <c r="A2603" s="75">
        <v>2017</v>
      </c>
      <c r="B2603" s="75">
        <v>9</v>
      </c>
      <c r="C2603" s="104">
        <f t="shared" si="51"/>
        <v>42979</v>
      </c>
      <c r="D2603" s="75" t="s">
        <v>17</v>
      </c>
      <c r="E2603" s="86">
        <v>34835</v>
      </c>
      <c r="F2603" s="86">
        <v>31710</v>
      </c>
      <c r="G2603" s="77">
        <f t="shared" si="53"/>
        <v>66545</v>
      </c>
    </row>
    <row r="2604" spans="1:8" x14ac:dyDescent="0.2">
      <c r="A2604" s="75">
        <v>2017</v>
      </c>
      <c r="B2604" s="75">
        <v>9</v>
      </c>
      <c r="C2604" s="104">
        <f t="shared" si="51"/>
        <v>42979</v>
      </c>
      <c r="D2604" s="75" t="s">
        <v>15</v>
      </c>
      <c r="E2604" s="86">
        <v>4358</v>
      </c>
      <c r="F2604" s="86">
        <v>3929</v>
      </c>
      <c r="G2604" s="77">
        <f t="shared" si="53"/>
        <v>8287</v>
      </c>
    </row>
    <row r="2605" spans="1:8" x14ac:dyDescent="0.2">
      <c r="A2605" s="75">
        <v>2017</v>
      </c>
      <c r="B2605" s="75">
        <v>9</v>
      </c>
      <c r="C2605" s="104">
        <f t="shared" si="51"/>
        <v>42979</v>
      </c>
      <c r="D2605" s="75" t="s">
        <v>16</v>
      </c>
      <c r="E2605" s="86">
        <v>2497</v>
      </c>
      <c r="F2605" s="86">
        <v>2452</v>
      </c>
      <c r="G2605" s="77">
        <f t="shared" si="53"/>
        <v>4949</v>
      </c>
    </row>
    <row r="2606" spans="1:8" x14ac:dyDescent="0.2">
      <c r="A2606" s="75">
        <v>2017</v>
      </c>
      <c r="B2606" s="75">
        <v>10</v>
      </c>
      <c r="C2606" s="104">
        <f t="shared" si="51"/>
        <v>43009</v>
      </c>
      <c r="D2606" s="75" t="s">
        <v>19</v>
      </c>
      <c r="E2606" s="86">
        <v>488</v>
      </c>
      <c r="F2606" s="86">
        <v>485</v>
      </c>
      <c r="G2606" s="77">
        <f t="shared" si="53"/>
        <v>973</v>
      </c>
      <c r="H2606" s="96" t="s">
        <v>63</v>
      </c>
    </row>
    <row r="2607" spans="1:8" x14ac:dyDescent="0.2">
      <c r="A2607" s="75">
        <v>2017</v>
      </c>
      <c r="B2607" s="75">
        <v>10</v>
      </c>
      <c r="C2607" s="104">
        <f t="shared" si="51"/>
        <v>43009</v>
      </c>
      <c r="D2607" s="75" t="s">
        <v>19</v>
      </c>
      <c r="E2607" s="86">
        <v>31</v>
      </c>
      <c r="F2607" s="86">
        <v>31</v>
      </c>
      <c r="G2607" s="77">
        <f t="shared" si="53"/>
        <v>62</v>
      </c>
      <c r="H2607" s="96" t="s">
        <v>62</v>
      </c>
    </row>
    <row r="2608" spans="1:8" x14ac:dyDescent="0.2">
      <c r="A2608" s="75">
        <v>2017</v>
      </c>
      <c r="B2608" s="75">
        <v>10</v>
      </c>
      <c r="C2608" s="104">
        <f t="shared" si="51"/>
        <v>43009</v>
      </c>
      <c r="D2608" s="75" t="s">
        <v>16</v>
      </c>
      <c r="E2608" s="86">
        <v>2469</v>
      </c>
      <c r="F2608" s="86">
        <v>2426</v>
      </c>
      <c r="G2608" s="77">
        <f t="shared" si="53"/>
        <v>4895</v>
      </c>
    </row>
    <row r="2609" spans="1:10" x14ac:dyDescent="0.2">
      <c r="A2609" s="75">
        <v>2017</v>
      </c>
      <c r="B2609" s="75">
        <v>10</v>
      </c>
      <c r="C2609" s="104">
        <f t="shared" si="51"/>
        <v>43009</v>
      </c>
      <c r="D2609" s="75" t="s">
        <v>20</v>
      </c>
      <c r="E2609" s="86">
        <v>1493</v>
      </c>
      <c r="F2609" s="86">
        <v>1449</v>
      </c>
      <c r="G2609" s="77">
        <f t="shared" si="53"/>
        <v>2942</v>
      </c>
    </row>
    <row r="2610" spans="1:10" x14ac:dyDescent="0.2">
      <c r="A2610" s="75">
        <v>2017</v>
      </c>
      <c r="B2610" s="75">
        <v>10</v>
      </c>
      <c r="C2610" s="104">
        <f t="shared" si="51"/>
        <v>43009</v>
      </c>
      <c r="D2610" s="75" t="s">
        <v>18</v>
      </c>
      <c r="E2610" s="86">
        <v>1348</v>
      </c>
      <c r="F2610" s="86">
        <v>1229</v>
      </c>
      <c r="G2610" s="77">
        <f t="shared" si="53"/>
        <v>2577</v>
      </c>
    </row>
    <row r="2611" spans="1:10" x14ac:dyDescent="0.2">
      <c r="A2611" s="75">
        <v>2017</v>
      </c>
      <c r="B2611" s="75">
        <v>10</v>
      </c>
      <c r="C2611" s="104">
        <f t="shared" si="51"/>
        <v>43009</v>
      </c>
      <c r="D2611" s="75" t="s">
        <v>15</v>
      </c>
      <c r="E2611" s="86">
        <v>3504</v>
      </c>
      <c r="F2611" s="86">
        <v>3141</v>
      </c>
      <c r="G2611" s="77">
        <f t="shared" si="53"/>
        <v>6645</v>
      </c>
    </row>
    <row r="2612" spans="1:10" x14ac:dyDescent="0.2">
      <c r="A2612" s="75">
        <v>2017</v>
      </c>
      <c r="B2612" s="75">
        <v>10</v>
      </c>
      <c r="C2612" s="104">
        <f t="shared" si="51"/>
        <v>43009</v>
      </c>
      <c r="D2612" s="75" t="s">
        <v>21</v>
      </c>
      <c r="E2612" s="86">
        <v>762</v>
      </c>
      <c r="F2612" s="86">
        <v>731</v>
      </c>
      <c r="G2612" s="77">
        <f t="shared" si="53"/>
        <v>1493</v>
      </c>
    </row>
    <row r="2613" spans="1:10" x14ac:dyDescent="0.2">
      <c r="A2613" s="75">
        <v>2017</v>
      </c>
      <c r="B2613" s="75">
        <v>11</v>
      </c>
      <c r="C2613" s="104">
        <f t="shared" si="51"/>
        <v>43040</v>
      </c>
      <c r="D2613" s="75" t="s">
        <v>18</v>
      </c>
      <c r="E2613" s="86">
        <v>1392</v>
      </c>
      <c r="F2613" s="86">
        <v>1287</v>
      </c>
      <c r="G2613" s="77">
        <f t="shared" si="53"/>
        <v>2679</v>
      </c>
    </row>
    <row r="2614" spans="1:10" x14ac:dyDescent="0.2">
      <c r="A2614" s="75">
        <v>2017</v>
      </c>
      <c r="B2614" s="75">
        <v>11</v>
      </c>
      <c r="C2614" s="104">
        <f t="shared" si="51"/>
        <v>43040</v>
      </c>
      <c r="D2614" s="75" t="s">
        <v>21</v>
      </c>
      <c r="E2614" s="86">
        <f>766+1140</f>
        <v>1906</v>
      </c>
      <c r="F2614" s="86">
        <v>777</v>
      </c>
      <c r="G2614" s="77">
        <f t="shared" si="53"/>
        <v>2683</v>
      </c>
      <c r="H2614" s="96" t="s">
        <v>81</v>
      </c>
      <c r="I2614" s="116"/>
      <c r="J2614" s="116"/>
    </row>
    <row r="2615" spans="1:10" x14ac:dyDescent="0.2">
      <c r="A2615" s="75">
        <v>2017</v>
      </c>
      <c r="B2615" s="75">
        <v>11</v>
      </c>
      <c r="C2615" s="104">
        <f t="shared" si="51"/>
        <v>43040</v>
      </c>
      <c r="D2615" s="75" t="s">
        <v>17</v>
      </c>
      <c r="E2615" s="86">
        <v>8895</v>
      </c>
      <c r="F2615" s="86">
        <v>8898</v>
      </c>
      <c r="G2615" s="77">
        <f t="shared" si="53"/>
        <v>17793</v>
      </c>
    </row>
    <row r="2616" spans="1:10" x14ac:dyDescent="0.2">
      <c r="A2616" s="75">
        <v>2017</v>
      </c>
      <c r="B2616" s="75">
        <v>11</v>
      </c>
      <c r="C2616" s="104">
        <f t="shared" si="51"/>
        <v>43040</v>
      </c>
      <c r="D2616" s="75" t="s">
        <v>19</v>
      </c>
      <c r="E2616" s="86">
        <v>517</v>
      </c>
      <c r="F2616" s="86">
        <v>519</v>
      </c>
      <c r="G2616" s="77">
        <f t="shared" si="53"/>
        <v>1036</v>
      </c>
      <c r="H2616" s="96" t="s">
        <v>63</v>
      </c>
    </row>
    <row r="2617" spans="1:10" x14ac:dyDescent="0.2">
      <c r="A2617" s="75">
        <v>2017</v>
      </c>
      <c r="B2617" s="75">
        <v>11</v>
      </c>
      <c r="C2617" s="104">
        <f t="shared" si="51"/>
        <v>43040</v>
      </c>
      <c r="D2617" s="75" t="s">
        <v>14</v>
      </c>
      <c r="E2617" s="86">
        <v>18</v>
      </c>
      <c r="F2617" s="86">
        <v>8</v>
      </c>
      <c r="G2617" s="77">
        <f t="shared" si="53"/>
        <v>26</v>
      </c>
    </row>
    <row r="2618" spans="1:10" x14ac:dyDescent="0.2">
      <c r="A2618" s="75">
        <v>2017</v>
      </c>
      <c r="B2618" s="75">
        <v>11</v>
      </c>
      <c r="C2618" s="104">
        <f t="shared" si="51"/>
        <v>43040</v>
      </c>
      <c r="D2618" s="75" t="s">
        <v>15</v>
      </c>
      <c r="E2618" s="86">
        <v>2108</v>
      </c>
      <c r="F2618" s="86">
        <v>2006</v>
      </c>
      <c r="G2618" s="77">
        <f t="shared" si="53"/>
        <v>4114</v>
      </c>
    </row>
    <row r="2619" spans="1:10" x14ac:dyDescent="0.2">
      <c r="A2619" s="75">
        <v>2017</v>
      </c>
      <c r="B2619" s="75">
        <v>11</v>
      </c>
      <c r="C2619" s="104">
        <f t="shared" si="51"/>
        <v>43040</v>
      </c>
      <c r="D2619" s="75" t="s">
        <v>20</v>
      </c>
      <c r="E2619" s="86">
        <v>1564</v>
      </c>
      <c r="F2619" s="86">
        <v>1540</v>
      </c>
      <c r="G2619" s="77">
        <f t="shared" si="53"/>
        <v>3104</v>
      </c>
    </row>
    <row r="2620" spans="1:10" x14ac:dyDescent="0.2">
      <c r="A2620" s="75">
        <v>2017</v>
      </c>
      <c r="B2620" s="75">
        <v>11</v>
      </c>
      <c r="C2620" s="104">
        <f t="shared" si="51"/>
        <v>43040</v>
      </c>
      <c r="D2620" s="75" t="s">
        <v>16</v>
      </c>
      <c r="E2620" s="86">
        <v>2448</v>
      </c>
      <c r="F2620" s="86">
        <v>2440</v>
      </c>
      <c r="G2620" s="77">
        <f t="shared" si="53"/>
        <v>4888</v>
      </c>
    </row>
    <row r="2621" spans="1:10" x14ac:dyDescent="0.2">
      <c r="A2621" s="75">
        <v>2017</v>
      </c>
      <c r="B2621" s="75">
        <v>10</v>
      </c>
      <c r="C2621" s="104">
        <f t="shared" si="51"/>
        <v>43009</v>
      </c>
      <c r="D2621" s="75" t="s">
        <v>14</v>
      </c>
      <c r="E2621" s="86">
        <v>9</v>
      </c>
      <c r="F2621" s="86">
        <v>11</v>
      </c>
      <c r="G2621" s="77">
        <f t="shared" si="53"/>
        <v>20</v>
      </c>
    </row>
    <row r="2622" spans="1:10" x14ac:dyDescent="0.2">
      <c r="A2622" s="75">
        <v>2017</v>
      </c>
      <c r="B2622" s="75">
        <v>10</v>
      </c>
      <c r="C2622" s="104">
        <f t="shared" si="51"/>
        <v>43009</v>
      </c>
      <c r="D2622" s="75" t="s">
        <v>17</v>
      </c>
      <c r="E2622" s="86">
        <v>19214</v>
      </c>
      <c r="F2622" s="86">
        <v>14707</v>
      </c>
      <c r="G2622" s="77">
        <f t="shared" si="53"/>
        <v>33921</v>
      </c>
    </row>
    <row r="2623" spans="1:10" x14ac:dyDescent="0.2">
      <c r="A2623" s="75">
        <v>2017</v>
      </c>
      <c r="B2623" s="75">
        <v>12</v>
      </c>
      <c r="C2623" s="104">
        <f t="shared" si="51"/>
        <v>43070</v>
      </c>
      <c r="D2623" s="75" t="s">
        <v>14</v>
      </c>
      <c r="E2623" s="86">
        <v>15</v>
      </c>
      <c r="F2623" s="86">
        <v>14</v>
      </c>
      <c r="G2623" s="77">
        <f t="shared" si="53"/>
        <v>29</v>
      </c>
    </row>
    <row r="2624" spans="1:10" x14ac:dyDescent="0.2">
      <c r="A2624" s="75">
        <v>2017</v>
      </c>
      <c r="B2624" s="75">
        <v>12</v>
      </c>
      <c r="C2624" s="104">
        <f t="shared" si="51"/>
        <v>43070</v>
      </c>
      <c r="D2624" s="75" t="s">
        <v>18</v>
      </c>
      <c r="E2624" s="86">
        <v>1488</v>
      </c>
      <c r="F2624" s="86">
        <v>1145</v>
      </c>
      <c r="G2624" s="77">
        <f t="shared" si="53"/>
        <v>2633</v>
      </c>
    </row>
    <row r="2625" spans="1:9" x14ac:dyDescent="0.2">
      <c r="A2625" s="75">
        <v>2017</v>
      </c>
      <c r="B2625" s="75">
        <v>12</v>
      </c>
      <c r="C2625" s="104">
        <f t="shared" si="51"/>
        <v>43070</v>
      </c>
      <c r="D2625" s="75" t="s">
        <v>20</v>
      </c>
      <c r="E2625" s="86">
        <v>1555</v>
      </c>
      <c r="F2625" s="86">
        <v>1517</v>
      </c>
      <c r="G2625" s="77">
        <f t="shared" si="53"/>
        <v>3072</v>
      </c>
    </row>
    <row r="2626" spans="1:9" x14ac:dyDescent="0.2">
      <c r="A2626" s="75">
        <v>2017</v>
      </c>
      <c r="B2626" s="75">
        <v>12</v>
      </c>
      <c r="C2626" s="104">
        <f t="shared" si="51"/>
        <v>43070</v>
      </c>
      <c r="D2626" s="75" t="s">
        <v>19</v>
      </c>
      <c r="E2626" s="86">
        <v>587</v>
      </c>
      <c r="F2626" s="86">
        <v>531</v>
      </c>
      <c r="G2626" s="77">
        <f t="shared" si="53"/>
        <v>1118</v>
      </c>
    </row>
    <row r="2627" spans="1:9" x14ac:dyDescent="0.2">
      <c r="A2627" s="75">
        <v>2017</v>
      </c>
      <c r="B2627" s="75">
        <v>12</v>
      </c>
      <c r="C2627" s="104">
        <f t="shared" si="51"/>
        <v>43070</v>
      </c>
      <c r="D2627" s="75" t="s">
        <v>17</v>
      </c>
      <c r="E2627" s="86">
        <v>23726</v>
      </c>
      <c r="F2627" s="86">
        <v>26855</v>
      </c>
      <c r="G2627" s="77">
        <f t="shared" si="53"/>
        <v>50581</v>
      </c>
    </row>
    <row r="2628" spans="1:9" x14ac:dyDescent="0.2">
      <c r="A2628" s="75">
        <v>2017</v>
      </c>
      <c r="B2628" s="75">
        <v>12</v>
      </c>
      <c r="C2628" s="104">
        <f t="shared" si="51"/>
        <v>43070</v>
      </c>
      <c r="D2628" s="75" t="s">
        <v>68</v>
      </c>
      <c r="E2628" s="86">
        <v>2315</v>
      </c>
      <c r="F2628" s="86">
        <v>2310</v>
      </c>
      <c r="G2628" s="77">
        <f t="shared" si="53"/>
        <v>4625</v>
      </c>
    </row>
    <row r="2629" spans="1:9" x14ac:dyDescent="0.2">
      <c r="A2629" s="75">
        <v>2017</v>
      </c>
      <c r="B2629" s="75">
        <v>12</v>
      </c>
      <c r="C2629" s="104">
        <f t="shared" si="51"/>
        <v>43070</v>
      </c>
      <c r="D2629" s="75" t="s">
        <v>21</v>
      </c>
      <c r="E2629" s="86">
        <v>805</v>
      </c>
      <c r="F2629" s="86">
        <v>820</v>
      </c>
      <c r="G2629" s="77">
        <f t="shared" si="53"/>
        <v>1625</v>
      </c>
    </row>
    <row r="2630" spans="1:9" x14ac:dyDescent="0.2">
      <c r="A2630" s="75">
        <v>2017</v>
      </c>
      <c r="B2630" s="75">
        <v>12</v>
      </c>
      <c r="C2630" s="104">
        <f t="shared" si="51"/>
        <v>43070</v>
      </c>
      <c r="D2630" s="75" t="s">
        <v>16</v>
      </c>
      <c r="E2630" s="86">
        <v>2102</v>
      </c>
      <c r="F2630" s="86">
        <v>2058</v>
      </c>
      <c r="G2630" s="77">
        <f t="shared" si="53"/>
        <v>4160</v>
      </c>
    </row>
    <row r="2631" spans="1:9" x14ac:dyDescent="0.2">
      <c r="A2631" s="75">
        <v>2018</v>
      </c>
      <c r="B2631" s="75">
        <v>1</v>
      </c>
      <c r="C2631" s="104">
        <f t="shared" si="51"/>
        <v>43101</v>
      </c>
      <c r="D2631" s="75" t="s">
        <v>20</v>
      </c>
      <c r="E2631" s="86">
        <v>1429</v>
      </c>
      <c r="F2631" s="86">
        <v>1386</v>
      </c>
      <c r="G2631" s="77">
        <f>SUM(E2631:F2631)</f>
        <v>2815</v>
      </c>
      <c r="H2631" s="96" t="s">
        <v>74</v>
      </c>
    </row>
    <row r="2632" spans="1:9" x14ac:dyDescent="0.2">
      <c r="A2632" s="75">
        <v>2017</v>
      </c>
      <c r="B2632" s="75">
        <v>1</v>
      </c>
      <c r="C2632" s="104">
        <f t="shared" si="51"/>
        <v>42736</v>
      </c>
      <c r="D2632" s="75" t="s">
        <v>13</v>
      </c>
      <c r="E2632" s="89">
        <v>1035</v>
      </c>
      <c r="F2632" s="89">
        <v>1092</v>
      </c>
      <c r="G2632" s="77">
        <f t="shared" ref="G2632:G2695" si="54">SUM(E2632:F2632)</f>
        <v>2127</v>
      </c>
      <c r="H2632" s="89" t="s">
        <v>69</v>
      </c>
      <c r="I2632" s="89" t="s">
        <v>70</v>
      </c>
    </row>
    <row r="2633" spans="1:9" x14ac:dyDescent="0.2">
      <c r="A2633" s="75">
        <v>2017</v>
      </c>
      <c r="B2633" s="75">
        <v>1</v>
      </c>
      <c r="C2633" s="104">
        <f t="shared" ref="C2633:C2706" si="55">DATE(A2633,B2633,1)</f>
        <v>42736</v>
      </c>
      <c r="D2633" s="75" t="s">
        <v>13</v>
      </c>
      <c r="E2633" s="89">
        <v>46</v>
      </c>
      <c r="F2633" s="89">
        <v>117</v>
      </c>
      <c r="G2633" s="77">
        <f t="shared" si="54"/>
        <v>163</v>
      </c>
      <c r="H2633" s="89" t="s">
        <v>71</v>
      </c>
      <c r="I2633" s="89" t="s">
        <v>72</v>
      </c>
    </row>
    <row r="2634" spans="1:9" x14ac:dyDescent="0.2">
      <c r="A2634" s="75">
        <v>2017</v>
      </c>
      <c r="B2634" s="75">
        <v>1</v>
      </c>
      <c r="C2634" s="104">
        <f t="shared" si="55"/>
        <v>42736</v>
      </c>
      <c r="D2634" s="75" t="s">
        <v>13</v>
      </c>
      <c r="E2634" s="89">
        <v>1688</v>
      </c>
      <c r="F2634" s="89">
        <v>1589</v>
      </c>
      <c r="G2634" s="77">
        <f t="shared" si="54"/>
        <v>3277</v>
      </c>
      <c r="H2634" s="89" t="s">
        <v>73</v>
      </c>
      <c r="I2634" s="89" t="s">
        <v>70</v>
      </c>
    </row>
    <row r="2635" spans="1:9" x14ac:dyDescent="0.2">
      <c r="A2635" s="75">
        <v>2017</v>
      </c>
      <c r="B2635" s="75">
        <v>1</v>
      </c>
      <c r="C2635" s="104">
        <f t="shared" si="55"/>
        <v>42736</v>
      </c>
      <c r="D2635" s="75" t="s">
        <v>13</v>
      </c>
      <c r="E2635" s="89">
        <v>229</v>
      </c>
      <c r="F2635" s="89">
        <v>250</v>
      </c>
      <c r="G2635" s="77">
        <f t="shared" si="54"/>
        <v>479</v>
      </c>
      <c r="H2635" s="89" t="s">
        <v>74</v>
      </c>
      <c r="I2635" s="89" t="s">
        <v>70</v>
      </c>
    </row>
    <row r="2636" spans="1:9" x14ac:dyDescent="0.2">
      <c r="A2636" s="75">
        <v>2017</v>
      </c>
      <c r="B2636" s="75">
        <v>1</v>
      </c>
      <c r="C2636" s="104">
        <f t="shared" si="55"/>
        <v>42736</v>
      </c>
      <c r="D2636" s="75" t="s">
        <v>13</v>
      </c>
      <c r="E2636" s="89">
        <v>3496</v>
      </c>
      <c r="F2636" s="89">
        <v>3544</v>
      </c>
      <c r="G2636" s="77">
        <f t="shared" si="54"/>
        <v>7040</v>
      </c>
      <c r="H2636" s="89" t="s">
        <v>75</v>
      </c>
      <c r="I2636" s="89" t="s">
        <v>70</v>
      </c>
    </row>
    <row r="2637" spans="1:9" x14ac:dyDescent="0.2">
      <c r="A2637" s="75">
        <v>2017</v>
      </c>
      <c r="B2637" s="75">
        <v>2</v>
      </c>
      <c r="C2637" s="104">
        <f t="shared" si="55"/>
        <v>42767</v>
      </c>
      <c r="D2637" s="75" t="s">
        <v>13</v>
      </c>
      <c r="E2637" s="89">
        <v>949</v>
      </c>
      <c r="F2637" s="89">
        <v>915</v>
      </c>
      <c r="G2637" s="77">
        <f t="shared" si="54"/>
        <v>1864</v>
      </c>
      <c r="H2637" s="42" t="s">
        <v>69</v>
      </c>
      <c r="I2637" s="89" t="s">
        <v>70</v>
      </c>
    </row>
    <row r="2638" spans="1:9" x14ac:dyDescent="0.2">
      <c r="A2638" s="75">
        <v>2017</v>
      </c>
      <c r="B2638" s="75">
        <v>2</v>
      </c>
      <c r="C2638" s="104">
        <f t="shared" si="55"/>
        <v>42767</v>
      </c>
      <c r="D2638" s="75" t="s">
        <v>13</v>
      </c>
      <c r="E2638" s="89">
        <v>1543</v>
      </c>
      <c r="F2638" s="89">
        <v>1492</v>
      </c>
      <c r="G2638" s="77">
        <f t="shared" si="54"/>
        <v>3035</v>
      </c>
      <c r="H2638" s="42" t="s">
        <v>73</v>
      </c>
      <c r="I2638" s="89" t="s">
        <v>70</v>
      </c>
    </row>
    <row r="2639" spans="1:9" x14ac:dyDescent="0.2">
      <c r="A2639" s="75">
        <v>2017</v>
      </c>
      <c r="B2639" s="75">
        <v>2</v>
      </c>
      <c r="C2639" s="104">
        <f t="shared" si="55"/>
        <v>42767</v>
      </c>
      <c r="D2639" s="75" t="s">
        <v>13</v>
      </c>
      <c r="E2639" s="89">
        <f>1548+2348</f>
        <v>3896</v>
      </c>
      <c r="F2639" s="89">
        <f>2394+1504</f>
        <v>3898</v>
      </c>
      <c r="G2639" s="77">
        <f t="shared" si="54"/>
        <v>7794</v>
      </c>
      <c r="H2639" s="42" t="s">
        <v>75</v>
      </c>
      <c r="I2639" s="89" t="s">
        <v>70</v>
      </c>
    </row>
    <row r="2640" spans="1:9" x14ac:dyDescent="0.2">
      <c r="A2640" s="75">
        <v>2017</v>
      </c>
      <c r="B2640" s="75">
        <v>2</v>
      </c>
      <c r="C2640" s="104">
        <f t="shared" si="55"/>
        <v>42767</v>
      </c>
      <c r="D2640" s="75" t="s">
        <v>13</v>
      </c>
      <c r="E2640" s="89">
        <v>105</v>
      </c>
      <c r="F2640" s="89">
        <v>105</v>
      </c>
      <c r="G2640" s="77">
        <f t="shared" si="54"/>
        <v>210</v>
      </c>
      <c r="H2640" s="42" t="s">
        <v>76</v>
      </c>
      <c r="I2640" s="89" t="s">
        <v>72</v>
      </c>
    </row>
    <row r="2641" spans="1:9" x14ac:dyDescent="0.2">
      <c r="A2641" s="75">
        <v>2017</v>
      </c>
      <c r="B2641" s="75">
        <v>3</v>
      </c>
      <c r="C2641" s="104">
        <f t="shared" si="55"/>
        <v>42795</v>
      </c>
      <c r="D2641" s="75" t="s">
        <v>13</v>
      </c>
      <c r="E2641" s="89">
        <v>1242</v>
      </c>
      <c r="F2641" s="89">
        <v>1145</v>
      </c>
      <c r="G2641" s="77">
        <f t="shared" si="54"/>
        <v>2387</v>
      </c>
      <c r="H2641" s="89" t="s">
        <v>69</v>
      </c>
      <c r="I2641" s="89" t="s">
        <v>70</v>
      </c>
    </row>
    <row r="2642" spans="1:9" x14ac:dyDescent="0.2">
      <c r="A2642" s="75">
        <v>2017</v>
      </c>
      <c r="B2642" s="75">
        <v>3</v>
      </c>
      <c r="C2642" s="104">
        <f t="shared" si="55"/>
        <v>42795</v>
      </c>
      <c r="D2642" s="75" t="s">
        <v>13</v>
      </c>
      <c r="E2642" s="89">
        <v>2169</v>
      </c>
      <c r="F2642" s="89">
        <v>1917</v>
      </c>
      <c r="G2642" s="77">
        <f t="shared" si="54"/>
        <v>4086</v>
      </c>
      <c r="H2642" s="89" t="s">
        <v>73</v>
      </c>
      <c r="I2642" s="89" t="s">
        <v>70</v>
      </c>
    </row>
    <row r="2643" spans="1:9" x14ac:dyDescent="0.2">
      <c r="A2643" s="75">
        <v>2017</v>
      </c>
      <c r="B2643" s="75">
        <v>3</v>
      </c>
      <c r="C2643" s="104">
        <f t="shared" si="55"/>
        <v>42795</v>
      </c>
      <c r="D2643" s="75" t="s">
        <v>13</v>
      </c>
      <c r="E2643" s="89">
        <v>3289</v>
      </c>
      <c r="F2643" s="89">
        <v>2806</v>
      </c>
      <c r="G2643" s="77">
        <f t="shared" si="54"/>
        <v>6095</v>
      </c>
      <c r="H2643" s="89" t="s">
        <v>77</v>
      </c>
      <c r="I2643" s="89" t="s">
        <v>70</v>
      </c>
    </row>
    <row r="2644" spans="1:9" x14ac:dyDescent="0.2">
      <c r="A2644" s="75">
        <v>2017</v>
      </c>
      <c r="B2644" s="75">
        <v>3</v>
      </c>
      <c r="C2644" s="104">
        <f t="shared" si="55"/>
        <v>42795</v>
      </c>
      <c r="D2644" s="75" t="s">
        <v>13</v>
      </c>
      <c r="E2644" s="89">
        <v>31</v>
      </c>
      <c r="F2644" s="89">
        <v>31</v>
      </c>
      <c r="G2644" s="77">
        <f t="shared" si="54"/>
        <v>62</v>
      </c>
      <c r="H2644" s="89" t="s">
        <v>78</v>
      </c>
      <c r="I2644" s="89" t="s">
        <v>72</v>
      </c>
    </row>
    <row r="2645" spans="1:9" x14ac:dyDescent="0.2">
      <c r="A2645" s="75">
        <v>2017</v>
      </c>
      <c r="B2645" s="75">
        <v>3</v>
      </c>
      <c r="C2645" s="104">
        <f t="shared" si="55"/>
        <v>42795</v>
      </c>
      <c r="D2645" s="75" t="s">
        <v>13</v>
      </c>
      <c r="E2645" s="89">
        <v>140</v>
      </c>
      <c r="F2645" s="89">
        <v>137</v>
      </c>
      <c r="G2645" s="77">
        <f t="shared" si="54"/>
        <v>277</v>
      </c>
      <c r="H2645" s="89" t="s">
        <v>79</v>
      </c>
      <c r="I2645" s="89" t="s">
        <v>72</v>
      </c>
    </row>
    <row r="2646" spans="1:9" x14ac:dyDescent="0.2">
      <c r="A2646" s="75">
        <v>2017</v>
      </c>
      <c r="B2646" s="75">
        <v>3</v>
      </c>
      <c r="C2646" s="104">
        <f t="shared" si="55"/>
        <v>42795</v>
      </c>
      <c r="D2646" s="75" t="s">
        <v>13</v>
      </c>
      <c r="E2646" s="89">
        <v>862</v>
      </c>
      <c r="F2646" s="89">
        <v>943</v>
      </c>
      <c r="G2646" s="77">
        <f t="shared" si="54"/>
        <v>1805</v>
      </c>
      <c r="H2646" s="89" t="s">
        <v>75</v>
      </c>
      <c r="I2646" s="89" t="s">
        <v>70</v>
      </c>
    </row>
    <row r="2647" spans="1:9" x14ac:dyDescent="0.2">
      <c r="A2647" s="75">
        <v>2017</v>
      </c>
      <c r="B2647" s="75">
        <v>3</v>
      </c>
      <c r="C2647" s="104">
        <f t="shared" si="55"/>
        <v>42795</v>
      </c>
      <c r="D2647" s="75" t="s">
        <v>13</v>
      </c>
      <c r="E2647" s="89">
        <v>791</v>
      </c>
      <c r="F2647" s="89">
        <v>970</v>
      </c>
      <c r="G2647" s="77">
        <f t="shared" si="54"/>
        <v>1761</v>
      </c>
      <c r="H2647" s="89" t="s">
        <v>74</v>
      </c>
      <c r="I2647" s="89" t="s">
        <v>70</v>
      </c>
    </row>
    <row r="2648" spans="1:9" x14ac:dyDescent="0.2">
      <c r="A2648" s="75">
        <v>2017</v>
      </c>
      <c r="B2648" s="75">
        <v>4</v>
      </c>
      <c r="C2648" s="104">
        <f t="shared" si="55"/>
        <v>42826</v>
      </c>
      <c r="D2648" s="75" t="s">
        <v>13</v>
      </c>
      <c r="E2648" s="89">
        <v>1101</v>
      </c>
      <c r="F2648" s="89">
        <v>1165</v>
      </c>
      <c r="G2648" s="77">
        <f t="shared" si="54"/>
        <v>2266</v>
      </c>
      <c r="H2648" s="89" t="s">
        <v>69</v>
      </c>
      <c r="I2648" s="89" t="s">
        <v>70</v>
      </c>
    </row>
    <row r="2649" spans="1:9" x14ac:dyDescent="0.2">
      <c r="A2649" s="75">
        <v>2017</v>
      </c>
      <c r="B2649" s="75">
        <v>4</v>
      </c>
      <c r="C2649" s="104">
        <f t="shared" si="55"/>
        <v>42826</v>
      </c>
      <c r="D2649" s="75" t="s">
        <v>13</v>
      </c>
      <c r="E2649" s="89">
        <v>1784</v>
      </c>
      <c r="F2649" s="89">
        <v>1917</v>
      </c>
      <c r="G2649" s="77">
        <f t="shared" si="54"/>
        <v>3701</v>
      </c>
      <c r="H2649" s="89" t="s">
        <v>73</v>
      </c>
      <c r="I2649" s="89" t="s">
        <v>70</v>
      </c>
    </row>
    <row r="2650" spans="1:9" x14ac:dyDescent="0.2">
      <c r="A2650" s="75">
        <v>2017</v>
      </c>
      <c r="B2650" s="75">
        <v>4</v>
      </c>
      <c r="C2650" s="104">
        <f t="shared" si="55"/>
        <v>42826</v>
      </c>
      <c r="D2650" s="75" t="s">
        <v>13</v>
      </c>
      <c r="E2650" s="89">
        <v>3498</v>
      </c>
      <c r="F2650" s="89">
        <v>3276</v>
      </c>
      <c r="G2650" s="77">
        <f t="shared" si="54"/>
        <v>6774</v>
      </c>
      <c r="H2650" s="89" t="s">
        <v>77</v>
      </c>
      <c r="I2650" s="89" t="s">
        <v>70</v>
      </c>
    </row>
    <row r="2651" spans="1:9" x14ac:dyDescent="0.2">
      <c r="A2651" s="75">
        <v>2017</v>
      </c>
      <c r="B2651" s="75">
        <v>4</v>
      </c>
      <c r="C2651" s="104">
        <f t="shared" si="55"/>
        <v>42826</v>
      </c>
      <c r="D2651" s="75" t="s">
        <v>13</v>
      </c>
      <c r="E2651" s="89">
        <v>49</v>
      </c>
      <c r="F2651" s="89">
        <v>48</v>
      </c>
      <c r="G2651" s="77">
        <f t="shared" si="54"/>
        <v>97</v>
      </c>
      <c r="H2651" s="89" t="s">
        <v>78</v>
      </c>
      <c r="I2651" s="89" t="s">
        <v>72</v>
      </c>
    </row>
    <row r="2652" spans="1:9" x14ac:dyDescent="0.2">
      <c r="A2652" s="75">
        <v>2017</v>
      </c>
      <c r="B2652" s="75">
        <v>4</v>
      </c>
      <c r="C2652" s="104">
        <f t="shared" si="55"/>
        <v>42826</v>
      </c>
      <c r="D2652" s="75" t="s">
        <v>13</v>
      </c>
      <c r="E2652" s="89">
        <v>769</v>
      </c>
      <c r="F2652" s="89">
        <v>1095</v>
      </c>
      <c r="G2652" s="77">
        <f t="shared" si="54"/>
        <v>1864</v>
      </c>
      <c r="H2652" s="89" t="s">
        <v>75</v>
      </c>
      <c r="I2652" s="89" t="s">
        <v>70</v>
      </c>
    </row>
    <row r="2653" spans="1:9" x14ac:dyDescent="0.2">
      <c r="A2653" s="75">
        <v>2017</v>
      </c>
      <c r="B2653" s="75">
        <v>4</v>
      </c>
      <c r="C2653" s="104">
        <f t="shared" si="55"/>
        <v>42826</v>
      </c>
      <c r="D2653" s="75" t="s">
        <v>13</v>
      </c>
      <c r="E2653" s="89">
        <v>110</v>
      </c>
      <c r="F2653" s="89">
        <v>195</v>
      </c>
      <c r="G2653" s="77">
        <f t="shared" si="54"/>
        <v>305</v>
      </c>
      <c r="H2653" s="89" t="s">
        <v>74</v>
      </c>
      <c r="I2653" s="89" t="s">
        <v>70</v>
      </c>
    </row>
    <row r="2654" spans="1:9" x14ac:dyDescent="0.2">
      <c r="A2654" s="75">
        <v>2017</v>
      </c>
      <c r="B2654" s="75">
        <v>5</v>
      </c>
      <c r="C2654" s="104">
        <f t="shared" si="55"/>
        <v>42856</v>
      </c>
      <c r="D2654" s="75" t="s">
        <v>13</v>
      </c>
      <c r="E2654" s="89">
        <v>938</v>
      </c>
      <c r="F2654" s="89">
        <v>912</v>
      </c>
      <c r="G2654" s="77">
        <f t="shared" si="54"/>
        <v>1850</v>
      </c>
      <c r="H2654" s="89" t="s">
        <v>69</v>
      </c>
      <c r="I2654" s="89" t="s">
        <v>70</v>
      </c>
    </row>
    <row r="2655" spans="1:9" x14ac:dyDescent="0.2">
      <c r="A2655" s="75">
        <v>2017</v>
      </c>
      <c r="B2655" s="75">
        <v>5</v>
      </c>
      <c r="C2655" s="104">
        <f t="shared" si="55"/>
        <v>42856</v>
      </c>
      <c r="D2655" s="75" t="s">
        <v>13</v>
      </c>
      <c r="E2655" s="89">
        <v>2243</v>
      </c>
      <c r="F2655" s="89">
        <v>2207</v>
      </c>
      <c r="G2655" s="77">
        <f t="shared" si="54"/>
        <v>4450</v>
      </c>
      <c r="H2655" s="89" t="s">
        <v>73</v>
      </c>
      <c r="I2655" s="89" t="s">
        <v>70</v>
      </c>
    </row>
    <row r="2656" spans="1:9" x14ac:dyDescent="0.2">
      <c r="A2656" s="75">
        <v>2017</v>
      </c>
      <c r="B2656" s="75">
        <v>5</v>
      </c>
      <c r="C2656" s="104">
        <f t="shared" si="55"/>
        <v>42856</v>
      </c>
      <c r="D2656" s="75" t="s">
        <v>13</v>
      </c>
      <c r="E2656" s="89">
        <v>3503</v>
      </c>
      <c r="F2656" s="89">
        <v>3706</v>
      </c>
      <c r="G2656" s="77">
        <f t="shared" si="54"/>
        <v>7209</v>
      </c>
      <c r="H2656" s="89" t="s">
        <v>77</v>
      </c>
      <c r="I2656" s="89" t="s">
        <v>70</v>
      </c>
    </row>
    <row r="2657" spans="1:9" x14ac:dyDescent="0.2">
      <c r="A2657" s="75">
        <v>2017</v>
      </c>
      <c r="B2657" s="75">
        <v>5</v>
      </c>
      <c r="C2657" s="104">
        <f t="shared" si="55"/>
        <v>42856</v>
      </c>
      <c r="D2657" s="75" t="s">
        <v>13</v>
      </c>
      <c r="E2657" s="89">
        <v>141</v>
      </c>
      <c r="F2657" s="89">
        <v>141</v>
      </c>
      <c r="G2657" s="77">
        <f t="shared" si="54"/>
        <v>282</v>
      </c>
      <c r="H2657" s="89" t="s">
        <v>79</v>
      </c>
      <c r="I2657" s="89" t="s">
        <v>72</v>
      </c>
    </row>
    <row r="2658" spans="1:9" x14ac:dyDescent="0.2">
      <c r="A2658" s="75">
        <v>2017</v>
      </c>
      <c r="B2658" s="75">
        <v>5</v>
      </c>
      <c r="C2658" s="104">
        <f t="shared" si="55"/>
        <v>42856</v>
      </c>
      <c r="D2658" s="75" t="s">
        <v>13</v>
      </c>
      <c r="E2658" s="89">
        <v>1258</v>
      </c>
      <c r="F2658" s="89">
        <v>1326</v>
      </c>
      <c r="G2658" s="77">
        <f t="shared" si="54"/>
        <v>2584</v>
      </c>
      <c r="H2658" s="89" t="s">
        <v>75</v>
      </c>
      <c r="I2658" s="89" t="s">
        <v>70</v>
      </c>
    </row>
    <row r="2659" spans="1:9" x14ac:dyDescent="0.2">
      <c r="A2659" s="75">
        <v>2017</v>
      </c>
      <c r="B2659" s="75">
        <v>5</v>
      </c>
      <c r="C2659" s="104">
        <f t="shared" si="55"/>
        <v>42856</v>
      </c>
      <c r="D2659" s="75" t="s">
        <v>13</v>
      </c>
      <c r="E2659" s="89">
        <v>71</v>
      </c>
      <c r="F2659" s="89">
        <v>40</v>
      </c>
      <c r="G2659" s="77">
        <f t="shared" si="54"/>
        <v>111</v>
      </c>
      <c r="H2659" s="89" t="s">
        <v>74</v>
      </c>
      <c r="I2659" s="89" t="s">
        <v>70</v>
      </c>
    </row>
    <row r="2660" spans="1:9" x14ac:dyDescent="0.2">
      <c r="A2660" s="75">
        <v>2017</v>
      </c>
      <c r="B2660" s="75">
        <v>6</v>
      </c>
      <c r="C2660" s="104">
        <f t="shared" si="55"/>
        <v>42887</v>
      </c>
      <c r="D2660" s="75" t="s">
        <v>13</v>
      </c>
      <c r="E2660" s="89">
        <v>989</v>
      </c>
      <c r="F2660" s="89">
        <v>952</v>
      </c>
      <c r="G2660" s="77">
        <f t="shared" si="54"/>
        <v>1941</v>
      </c>
      <c r="H2660" s="89" t="s">
        <v>69</v>
      </c>
      <c r="I2660" s="89" t="s">
        <v>70</v>
      </c>
    </row>
    <row r="2661" spans="1:9" x14ac:dyDescent="0.2">
      <c r="A2661" s="75">
        <v>2017</v>
      </c>
      <c r="B2661" s="75">
        <v>6</v>
      </c>
      <c r="C2661" s="104">
        <f t="shared" si="55"/>
        <v>42887</v>
      </c>
      <c r="D2661" s="75" t="s">
        <v>13</v>
      </c>
      <c r="E2661" s="89">
        <v>2494</v>
      </c>
      <c r="F2661" s="89">
        <v>2627</v>
      </c>
      <c r="G2661" s="77">
        <f t="shared" si="54"/>
        <v>5121</v>
      </c>
      <c r="H2661" s="89" t="s">
        <v>73</v>
      </c>
      <c r="I2661" s="89" t="s">
        <v>70</v>
      </c>
    </row>
    <row r="2662" spans="1:9" x14ac:dyDescent="0.2">
      <c r="A2662" s="75">
        <v>2017</v>
      </c>
      <c r="B2662" s="75">
        <v>6</v>
      </c>
      <c r="C2662" s="104">
        <f t="shared" si="55"/>
        <v>42887</v>
      </c>
      <c r="D2662" s="75" t="s">
        <v>13</v>
      </c>
      <c r="E2662" s="89">
        <v>3257</v>
      </c>
      <c r="F2662" s="89">
        <v>3039</v>
      </c>
      <c r="G2662" s="77">
        <f t="shared" si="54"/>
        <v>6296</v>
      </c>
      <c r="H2662" s="89" t="s">
        <v>77</v>
      </c>
      <c r="I2662" s="89" t="s">
        <v>70</v>
      </c>
    </row>
    <row r="2663" spans="1:9" x14ac:dyDescent="0.2">
      <c r="A2663" s="75">
        <v>2017</v>
      </c>
      <c r="B2663" s="75">
        <v>6</v>
      </c>
      <c r="C2663" s="104">
        <f t="shared" si="55"/>
        <v>42887</v>
      </c>
      <c r="D2663" s="75" t="s">
        <v>13</v>
      </c>
      <c r="E2663" s="89">
        <v>2116</v>
      </c>
      <c r="F2663" s="89">
        <v>2323</v>
      </c>
      <c r="G2663" s="77">
        <f t="shared" si="54"/>
        <v>4439</v>
      </c>
      <c r="H2663" s="89" t="s">
        <v>75</v>
      </c>
      <c r="I2663" s="89" t="s">
        <v>70</v>
      </c>
    </row>
    <row r="2664" spans="1:9" x14ac:dyDescent="0.2">
      <c r="A2664" s="75">
        <v>2017</v>
      </c>
      <c r="B2664" s="75">
        <v>6</v>
      </c>
      <c r="C2664" s="104">
        <f t="shared" si="55"/>
        <v>42887</v>
      </c>
      <c r="D2664" s="75" t="s">
        <v>13</v>
      </c>
      <c r="E2664" s="89">
        <v>48</v>
      </c>
      <c r="F2664" s="89">
        <v>43</v>
      </c>
      <c r="G2664" s="77">
        <f t="shared" si="54"/>
        <v>91</v>
      </c>
      <c r="H2664" s="89" t="s">
        <v>74</v>
      </c>
      <c r="I2664" s="89" t="s">
        <v>70</v>
      </c>
    </row>
    <row r="2665" spans="1:9" x14ac:dyDescent="0.2">
      <c r="A2665" s="75">
        <v>2017</v>
      </c>
      <c r="B2665" s="75">
        <v>7</v>
      </c>
      <c r="C2665" s="104">
        <f t="shared" si="55"/>
        <v>42917</v>
      </c>
      <c r="D2665" s="75" t="s">
        <v>13</v>
      </c>
      <c r="E2665" s="89">
        <v>1112</v>
      </c>
      <c r="F2665" s="89">
        <v>1107</v>
      </c>
      <c r="G2665" s="77">
        <f t="shared" si="54"/>
        <v>2219</v>
      </c>
      <c r="H2665" s="89" t="s">
        <v>69</v>
      </c>
      <c r="I2665" s="89" t="s">
        <v>70</v>
      </c>
    </row>
    <row r="2666" spans="1:9" x14ac:dyDescent="0.2">
      <c r="A2666" s="75">
        <v>2017</v>
      </c>
      <c r="B2666" s="75">
        <v>7</v>
      </c>
      <c r="C2666" s="104">
        <f t="shared" si="55"/>
        <v>42917</v>
      </c>
      <c r="D2666" s="75" t="s">
        <v>13</v>
      </c>
      <c r="E2666" s="89">
        <v>2655</v>
      </c>
      <c r="F2666" s="89">
        <v>2654</v>
      </c>
      <c r="G2666" s="77">
        <f t="shared" si="54"/>
        <v>5309</v>
      </c>
      <c r="H2666" s="89" t="s">
        <v>73</v>
      </c>
      <c r="I2666" s="89" t="s">
        <v>70</v>
      </c>
    </row>
    <row r="2667" spans="1:9" x14ac:dyDescent="0.2">
      <c r="A2667" s="75">
        <v>2017</v>
      </c>
      <c r="B2667" s="75">
        <v>7</v>
      </c>
      <c r="C2667" s="104">
        <f t="shared" si="55"/>
        <v>42917</v>
      </c>
      <c r="D2667" s="75" t="s">
        <v>13</v>
      </c>
      <c r="E2667" s="89">
        <v>2836</v>
      </c>
      <c r="F2667" s="89">
        <v>2729</v>
      </c>
      <c r="G2667" s="77">
        <f t="shared" si="54"/>
        <v>5565</v>
      </c>
      <c r="H2667" s="89" t="s">
        <v>77</v>
      </c>
      <c r="I2667" s="89" t="s">
        <v>70</v>
      </c>
    </row>
    <row r="2668" spans="1:9" x14ac:dyDescent="0.2">
      <c r="A2668" s="75">
        <v>2017</v>
      </c>
      <c r="B2668" s="75">
        <v>7</v>
      </c>
      <c r="C2668" s="104">
        <f t="shared" si="55"/>
        <v>42917</v>
      </c>
      <c r="D2668" s="75" t="s">
        <v>13</v>
      </c>
      <c r="E2668" s="89">
        <v>150</v>
      </c>
      <c r="F2668" s="89">
        <v>147</v>
      </c>
      <c r="G2668" s="77">
        <f t="shared" si="54"/>
        <v>297</v>
      </c>
      <c r="H2668" s="89" t="s">
        <v>79</v>
      </c>
      <c r="I2668" s="89" t="s">
        <v>72</v>
      </c>
    </row>
    <row r="2669" spans="1:9" x14ac:dyDescent="0.2">
      <c r="A2669" s="75">
        <v>2017</v>
      </c>
      <c r="B2669" s="75">
        <v>7</v>
      </c>
      <c r="C2669" s="104">
        <f t="shared" si="55"/>
        <v>42917</v>
      </c>
      <c r="D2669" s="75" t="s">
        <v>13</v>
      </c>
      <c r="E2669" s="89">
        <v>2731</v>
      </c>
      <c r="F2669" s="89">
        <v>2504</v>
      </c>
      <c r="G2669" s="77">
        <f t="shared" si="54"/>
        <v>5235</v>
      </c>
      <c r="H2669" s="89" t="s">
        <v>75</v>
      </c>
      <c r="I2669" s="89" t="s">
        <v>70</v>
      </c>
    </row>
    <row r="2670" spans="1:9" x14ac:dyDescent="0.2">
      <c r="A2670" s="75">
        <v>2017</v>
      </c>
      <c r="B2670" s="75">
        <v>7</v>
      </c>
      <c r="C2670" s="104">
        <f t="shared" si="55"/>
        <v>42917</v>
      </c>
      <c r="D2670" s="75" t="s">
        <v>13</v>
      </c>
      <c r="E2670" s="89">
        <v>32</v>
      </c>
      <c r="F2670" s="89">
        <v>47</v>
      </c>
      <c r="G2670" s="77">
        <f t="shared" si="54"/>
        <v>79</v>
      </c>
      <c r="H2670" s="89" t="s">
        <v>74</v>
      </c>
      <c r="I2670" s="89" t="s">
        <v>70</v>
      </c>
    </row>
    <row r="2671" spans="1:9" x14ac:dyDescent="0.2">
      <c r="A2671" s="75">
        <v>2017</v>
      </c>
      <c r="B2671" s="75">
        <v>8</v>
      </c>
      <c r="C2671" s="104">
        <f t="shared" si="55"/>
        <v>42948</v>
      </c>
      <c r="D2671" s="75" t="s">
        <v>13</v>
      </c>
      <c r="E2671" s="89">
        <v>486</v>
      </c>
      <c r="F2671" s="89">
        <v>529</v>
      </c>
      <c r="G2671" s="77">
        <f t="shared" si="54"/>
        <v>1015</v>
      </c>
      <c r="H2671" s="89" t="s">
        <v>69</v>
      </c>
      <c r="I2671" s="89" t="s">
        <v>70</v>
      </c>
    </row>
    <row r="2672" spans="1:9" x14ac:dyDescent="0.2">
      <c r="A2672" s="75">
        <v>2017</v>
      </c>
      <c r="B2672" s="75">
        <v>8</v>
      </c>
      <c r="C2672" s="104">
        <f t="shared" si="55"/>
        <v>42948</v>
      </c>
      <c r="D2672" s="75" t="s">
        <v>13</v>
      </c>
      <c r="E2672" s="89">
        <v>2704</v>
      </c>
      <c r="F2672" s="89">
        <v>2686</v>
      </c>
      <c r="G2672" s="77">
        <f t="shared" si="54"/>
        <v>5390</v>
      </c>
      <c r="H2672" s="89" t="s">
        <v>73</v>
      </c>
      <c r="I2672" s="89" t="s">
        <v>70</v>
      </c>
    </row>
    <row r="2673" spans="1:9" x14ac:dyDescent="0.2">
      <c r="A2673" s="75">
        <v>2017</v>
      </c>
      <c r="B2673" s="75">
        <v>8</v>
      </c>
      <c r="C2673" s="104">
        <f t="shared" si="55"/>
        <v>42948</v>
      </c>
      <c r="D2673" s="75" t="s">
        <v>13</v>
      </c>
      <c r="E2673" s="89">
        <v>3248</v>
      </c>
      <c r="F2673" s="89">
        <v>3149</v>
      </c>
      <c r="G2673" s="77">
        <f t="shared" si="54"/>
        <v>6397</v>
      </c>
      <c r="H2673" s="89" t="s">
        <v>77</v>
      </c>
      <c r="I2673" s="89" t="s">
        <v>70</v>
      </c>
    </row>
    <row r="2674" spans="1:9" x14ac:dyDescent="0.2">
      <c r="A2674" s="75">
        <v>2017</v>
      </c>
      <c r="B2674" s="75">
        <v>8</v>
      </c>
      <c r="C2674" s="104">
        <f t="shared" si="55"/>
        <v>42948</v>
      </c>
      <c r="D2674" s="75" t="s">
        <v>13</v>
      </c>
      <c r="E2674" s="89">
        <v>2480</v>
      </c>
      <c r="F2674" s="89">
        <v>2293</v>
      </c>
      <c r="G2674" s="77">
        <f t="shared" si="54"/>
        <v>4773</v>
      </c>
      <c r="H2674" s="89" t="s">
        <v>75</v>
      </c>
      <c r="I2674" s="89" t="s">
        <v>70</v>
      </c>
    </row>
    <row r="2675" spans="1:9" x14ac:dyDescent="0.2">
      <c r="A2675" s="75">
        <v>2017</v>
      </c>
      <c r="B2675" s="75">
        <v>8</v>
      </c>
      <c r="C2675" s="104">
        <f t="shared" si="55"/>
        <v>42948</v>
      </c>
      <c r="D2675" s="75" t="s">
        <v>13</v>
      </c>
      <c r="E2675" s="89">
        <v>0</v>
      </c>
      <c r="F2675" s="89">
        <v>0</v>
      </c>
      <c r="G2675" s="77">
        <f t="shared" si="54"/>
        <v>0</v>
      </c>
      <c r="H2675" s="89" t="s">
        <v>74</v>
      </c>
      <c r="I2675" s="89" t="s">
        <v>70</v>
      </c>
    </row>
    <row r="2676" spans="1:9" x14ac:dyDescent="0.2">
      <c r="A2676" s="75">
        <v>2017</v>
      </c>
      <c r="B2676" s="75">
        <v>9</v>
      </c>
      <c r="C2676" s="104">
        <f t="shared" si="55"/>
        <v>42979</v>
      </c>
      <c r="D2676" s="75" t="s">
        <v>13</v>
      </c>
      <c r="E2676" s="89">
        <v>2065</v>
      </c>
      <c r="F2676" s="89">
        <v>2124</v>
      </c>
      <c r="G2676" s="77">
        <f t="shared" si="54"/>
        <v>4189</v>
      </c>
      <c r="H2676" s="89" t="s">
        <v>73</v>
      </c>
      <c r="I2676" s="89" t="s">
        <v>70</v>
      </c>
    </row>
    <row r="2677" spans="1:9" x14ac:dyDescent="0.2">
      <c r="A2677" s="75">
        <v>2017</v>
      </c>
      <c r="B2677" s="75">
        <v>9</v>
      </c>
      <c r="C2677" s="104">
        <f t="shared" si="55"/>
        <v>42979</v>
      </c>
      <c r="D2677" s="75" t="s">
        <v>13</v>
      </c>
      <c r="E2677" s="89">
        <v>3301</v>
      </c>
      <c r="F2677" s="89">
        <v>3125</v>
      </c>
      <c r="G2677" s="77">
        <f t="shared" si="54"/>
        <v>6426</v>
      </c>
      <c r="H2677" s="89" t="s">
        <v>77</v>
      </c>
      <c r="I2677" s="89" t="s">
        <v>70</v>
      </c>
    </row>
    <row r="2678" spans="1:9" x14ac:dyDescent="0.2">
      <c r="A2678" s="75">
        <v>2017</v>
      </c>
      <c r="B2678" s="75">
        <v>9</v>
      </c>
      <c r="C2678" s="104">
        <f t="shared" si="55"/>
        <v>42979</v>
      </c>
      <c r="D2678" s="75" t="s">
        <v>13</v>
      </c>
      <c r="E2678" s="89">
        <v>123</v>
      </c>
      <c r="F2678" s="89">
        <v>123</v>
      </c>
      <c r="G2678" s="77">
        <f t="shared" si="54"/>
        <v>246</v>
      </c>
      <c r="H2678" s="89" t="s">
        <v>79</v>
      </c>
      <c r="I2678" s="89" t="s">
        <v>72</v>
      </c>
    </row>
    <row r="2679" spans="1:9" x14ac:dyDescent="0.2">
      <c r="A2679" s="75">
        <v>2017</v>
      </c>
      <c r="B2679" s="75">
        <v>9</v>
      </c>
      <c r="C2679" s="104">
        <f t="shared" si="55"/>
        <v>42979</v>
      </c>
      <c r="D2679" s="75" t="s">
        <v>13</v>
      </c>
      <c r="E2679" s="89">
        <v>1585</v>
      </c>
      <c r="F2679" s="89">
        <v>1592</v>
      </c>
      <c r="G2679" s="77">
        <f t="shared" si="54"/>
        <v>3177</v>
      </c>
      <c r="H2679" s="89" t="s">
        <v>75</v>
      </c>
      <c r="I2679" s="89" t="s">
        <v>70</v>
      </c>
    </row>
    <row r="2680" spans="1:9" x14ac:dyDescent="0.2">
      <c r="A2680" s="75">
        <v>2017</v>
      </c>
      <c r="B2680" s="75">
        <v>10</v>
      </c>
      <c r="C2680" s="104">
        <f t="shared" si="55"/>
        <v>43009</v>
      </c>
      <c r="D2680" s="75" t="s">
        <v>13</v>
      </c>
      <c r="E2680" s="89">
        <v>885</v>
      </c>
      <c r="F2680" s="89">
        <v>821</v>
      </c>
      <c r="G2680" s="77">
        <f t="shared" si="54"/>
        <v>1706</v>
      </c>
      <c r="H2680" s="89" t="s">
        <v>69</v>
      </c>
      <c r="I2680" s="89" t="s">
        <v>70</v>
      </c>
    </row>
    <row r="2681" spans="1:9" x14ac:dyDescent="0.2">
      <c r="A2681" s="75">
        <v>2017</v>
      </c>
      <c r="B2681" s="75">
        <v>10</v>
      </c>
      <c r="C2681" s="104">
        <f t="shared" si="55"/>
        <v>43009</v>
      </c>
      <c r="D2681" s="75" t="s">
        <v>13</v>
      </c>
      <c r="E2681" s="89">
        <v>2310</v>
      </c>
      <c r="F2681" s="89">
        <v>2263</v>
      </c>
      <c r="G2681" s="77">
        <f t="shared" si="54"/>
        <v>4573</v>
      </c>
      <c r="H2681" s="89" t="s">
        <v>73</v>
      </c>
      <c r="I2681" s="89" t="s">
        <v>70</v>
      </c>
    </row>
    <row r="2682" spans="1:9" x14ac:dyDescent="0.2">
      <c r="A2682" s="75">
        <v>2017</v>
      </c>
      <c r="B2682" s="75">
        <v>10</v>
      </c>
      <c r="C2682" s="104">
        <f t="shared" si="55"/>
        <v>43009</v>
      </c>
      <c r="D2682" s="75" t="s">
        <v>13</v>
      </c>
      <c r="E2682" s="89">
        <v>829</v>
      </c>
      <c r="F2682" s="89">
        <v>759</v>
      </c>
      <c r="G2682" s="77">
        <f t="shared" si="54"/>
        <v>1588</v>
      </c>
      <c r="H2682" s="89" t="s">
        <v>77</v>
      </c>
      <c r="I2682" s="89" t="s">
        <v>70</v>
      </c>
    </row>
    <row r="2683" spans="1:9" x14ac:dyDescent="0.2">
      <c r="A2683" s="75">
        <v>2017</v>
      </c>
      <c r="B2683" s="75">
        <v>10</v>
      </c>
      <c r="C2683" s="104">
        <f t="shared" si="55"/>
        <v>43009</v>
      </c>
      <c r="D2683" s="75" t="s">
        <v>13</v>
      </c>
      <c r="E2683" s="89">
        <v>63</v>
      </c>
      <c r="F2683" s="89">
        <v>62</v>
      </c>
      <c r="G2683" s="77">
        <f t="shared" si="54"/>
        <v>125</v>
      </c>
      <c r="H2683" s="89" t="s">
        <v>78</v>
      </c>
      <c r="I2683" s="89" t="s">
        <v>72</v>
      </c>
    </row>
    <row r="2684" spans="1:9" x14ac:dyDescent="0.2">
      <c r="A2684" s="75">
        <v>2017</v>
      </c>
      <c r="B2684" s="75">
        <v>10</v>
      </c>
      <c r="C2684" s="104">
        <f t="shared" si="55"/>
        <v>43009</v>
      </c>
      <c r="D2684" s="75" t="s">
        <v>13</v>
      </c>
      <c r="E2684" s="89">
        <v>3133</v>
      </c>
      <c r="F2684" s="89">
        <v>2991</v>
      </c>
      <c r="G2684" s="77">
        <f t="shared" si="54"/>
        <v>6124</v>
      </c>
      <c r="H2684" s="89" t="s">
        <v>75</v>
      </c>
      <c r="I2684" s="89" t="s">
        <v>70</v>
      </c>
    </row>
    <row r="2685" spans="1:9" x14ac:dyDescent="0.2">
      <c r="A2685" s="75">
        <v>2017</v>
      </c>
      <c r="B2685" s="75">
        <v>10</v>
      </c>
      <c r="C2685" s="104">
        <f t="shared" si="55"/>
        <v>43009</v>
      </c>
      <c r="D2685" s="75" t="s">
        <v>13</v>
      </c>
      <c r="E2685" s="89">
        <v>952</v>
      </c>
      <c r="F2685" s="89">
        <v>929</v>
      </c>
      <c r="G2685" s="77">
        <f t="shared" si="54"/>
        <v>1881</v>
      </c>
      <c r="H2685" s="89" t="s">
        <v>74</v>
      </c>
      <c r="I2685" s="89" t="s">
        <v>70</v>
      </c>
    </row>
    <row r="2686" spans="1:9" x14ac:dyDescent="0.2">
      <c r="A2686" s="75">
        <v>2017</v>
      </c>
      <c r="B2686" s="75">
        <v>11</v>
      </c>
      <c r="C2686" s="104">
        <f t="shared" si="55"/>
        <v>43040</v>
      </c>
      <c r="D2686" s="75" t="s">
        <v>13</v>
      </c>
      <c r="E2686" s="89">
        <v>1119</v>
      </c>
      <c r="F2686" s="89">
        <v>1059</v>
      </c>
      <c r="G2686" s="77">
        <f t="shared" si="54"/>
        <v>2178</v>
      </c>
      <c r="H2686" s="89" t="s">
        <v>69</v>
      </c>
      <c r="I2686" s="89" t="s">
        <v>70</v>
      </c>
    </row>
    <row r="2687" spans="1:9" x14ac:dyDescent="0.2">
      <c r="A2687" s="75">
        <v>2017</v>
      </c>
      <c r="B2687" s="75">
        <v>11</v>
      </c>
      <c r="C2687" s="104">
        <f t="shared" si="55"/>
        <v>43040</v>
      </c>
      <c r="D2687" s="75" t="s">
        <v>13</v>
      </c>
      <c r="E2687" s="89">
        <v>2297</v>
      </c>
      <c r="F2687" s="89">
        <v>2226</v>
      </c>
      <c r="G2687" s="77">
        <f t="shared" si="54"/>
        <v>4523</v>
      </c>
      <c r="H2687" s="89" t="s">
        <v>73</v>
      </c>
      <c r="I2687" s="89" t="s">
        <v>70</v>
      </c>
    </row>
    <row r="2688" spans="1:9" x14ac:dyDescent="0.2">
      <c r="A2688" s="75">
        <v>2017</v>
      </c>
      <c r="B2688" s="75">
        <v>11</v>
      </c>
      <c r="C2688" s="104">
        <f t="shared" si="55"/>
        <v>43040</v>
      </c>
      <c r="D2688" s="75" t="s">
        <v>13</v>
      </c>
      <c r="E2688" s="89">
        <v>2240</v>
      </c>
      <c r="F2688" s="89">
        <v>1900</v>
      </c>
      <c r="G2688" s="77">
        <f t="shared" si="54"/>
        <v>4140</v>
      </c>
      <c r="H2688" s="89" t="s">
        <v>77</v>
      </c>
      <c r="I2688" s="89" t="s">
        <v>70</v>
      </c>
    </row>
    <row r="2689" spans="1:9" x14ac:dyDescent="0.2">
      <c r="A2689" s="75">
        <v>2017</v>
      </c>
      <c r="B2689" s="75">
        <v>11</v>
      </c>
      <c r="C2689" s="104">
        <f t="shared" si="55"/>
        <v>43040</v>
      </c>
      <c r="D2689" s="75" t="s">
        <v>13</v>
      </c>
      <c r="E2689" s="89">
        <v>105</v>
      </c>
      <c r="F2689" s="89">
        <v>105</v>
      </c>
      <c r="G2689" s="77">
        <f t="shared" si="54"/>
        <v>210</v>
      </c>
      <c r="H2689" s="89" t="s">
        <v>79</v>
      </c>
      <c r="I2689" s="89" t="s">
        <v>72</v>
      </c>
    </row>
    <row r="2690" spans="1:9" x14ac:dyDescent="0.2">
      <c r="A2690" s="75">
        <v>2017</v>
      </c>
      <c r="B2690" s="75">
        <v>11</v>
      </c>
      <c r="C2690" s="104">
        <f t="shared" si="55"/>
        <v>43040</v>
      </c>
      <c r="D2690" s="75" t="s">
        <v>13</v>
      </c>
      <c r="E2690" s="89">
        <v>1317</v>
      </c>
      <c r="F2690" s="89">
        <v>1501</v>
      </c>
      <c r="G2690" s="77">
        <f t="shared" si="54"/>
        <v>2818</v>
      </c>
      <c r="H2690" s="89" t="s">
        <v>75</v>
      </c>
      <c r="I2690" s="89" t="s">
        <v>70</v>
      </c>
    </row>
    <row r="2691" spans="1:9" x14ac:dyDescent="0.2">
      <c r="A2691" s="75">
        <v>2017</v>
      </c>
      <c r="B2691" s="75">
        <v>11</v>
      </c>
      <c r="C2691" s="104">
        <f t="shared" si="55"/>
        <v>43040</v>
      </c>
      <c r="D2691" s="75" t="s">
        <v>13</v>
      </c>
      <c r="E2691" s="89">
        <v>1151</v>
      </c>
      <c r="F2691" s="89">
        <v>1317</v>
      </c>
      <c r="G2691" s="77">
        <f t="shared" si="54"/>
        <v>2468</v>
      </c>
      <c r="H2691" s="89" t="s">
        <v>74</v>
      </c>
      <c r="I2691" s="89" t="s">
        <v>70</v>
      </c>
    </row>
    <row r="2692" spans="1:9" x14ac:dyDescent="0.2">
      <c r="A2692" s="75">
        <v>2017</v>
      </c>
      <c r="B2692" s="75">
        <v>12</v>
      </c>
      <c r="C2692" s="104">
        <f t="shared" si="55"/>
        <v>43070</v>
      </c>
      <c r="D2692" s="75" t="s">
        <v>13</v>
      </c>
      <c r="E2692" s="89">
        <v>1395</v>
      </c>
      <c r="F2692" s="89">
        <v>1408</v>
      </c>
      <c r="G2692" s="77">
        <f t="shared" si="54"/>
        <v>2803</v>
      </c>
      <c r="H2692" s="89" t="s">
        <v>69</v>
      </c>
      <c r="I2692" s="89" t="s">
        <v>70</v>
      </c>
    </row>
    <row r="2693" spans="1:9" x14ac:dyDescent="0.2">
      <c r="A2693" s="75">
        <v>2017</v>
      </c>
      <c r="B2693" s="75">
        <v>12</v>
      </c>
      <c r="C2693" s="104">
        <f t="shared" si="55"/>
        <v>43070</v>
      </c>
      <c r="D2693" s="75" t="s">
        <v>13</v>
      </c>
      <c r="E2693" s="89">
        <v>2304</v>
      </c>
      <c r="F2693" s="89">
        <v>2106</v>
      </c>
      <c r="G2693" s="77">
        <f t="shared" si="54"/>
        <v>4410</v>
      </c>
      <c r="H2693" s="89" t="s">
        <v>73</v>
      </c>
      <c r="I2693" s="89" t="s">
        <v>70</v>
      </c>
    </row>
    <row r="2694" spans="1:9" x14ac:dyDescent="0.2">
      <c r="A2694" s="75">
        <v>2017</v>
      </c>
      <c r="B2694" s="75">
        <v>12</v>
      </c>
      <c r="C2694" s="104">
        <f t="shared" si="55"/>
        <v>43070</v>
      </c>
      <c r="D2694" s="75" t="s">
        <v>13</v>
      </c>
      <c r="E2694" s="89">
        <v>2815</v>
      </c>
      <c r="F2694" s="89">
        <v>2708</v>
      </c>
      <c r="G2694" s="77">
        <f t="shared" si="54"/>
        <v>5523</v>
      </c>
      <c r="H2694" s="89" t="s">
        <v>77</v>
      </c>
      <c r="I2694" s="89" t="s">
        <v>70</v>
      </c>
    </row>
    <row r="2695" spans="1:9" x14ac:dyDescent="0.2">
      <c r="A2695" s="75">
        <v>2017</v>
      </c>
      <c r="B2695" s="75">
        <v>12</v>
      </c>
      <c r="C2695" s="104">
        <f t="shared" si="55"/>
        <v>43070</v>
      </c>
      <c r="D2695" s="75" t="s">
        <v>13</v>
      </c>
      <c r="E2695" s="89">
        <v>33</v>
      </c>
      <c r="F2695" s="89">
        <v>33</v>
      </c>
      <c r="G2695" s="77">
        <f t="shared" si="54"/>
        <v>66</v>
      </c>
      <c r="H2695" s="89" t="s">
        <v>78</v>
      </c>
      <c r="I2695" s="89" t="s">
        <v>72</v>
      </c>
    </row>
    <row r="2696" spans="1:9" x14ac:dyDescent="0.2">
      <c r="A2696" s="75">
        <v>2017</v>
      </c>
      <c r="B2696" s="75">
        <v>12</v>
      </c>
      <c r="C2696" s="104">
        <f t="shared" si="55"/>
        <v>43070</v>
      </c>
      <c r="D2696" s="75" t="s">
        <v>13</v>
      </c>
      <c r="E2696" s="89">
        <v>2221</v>
      </c>
      <c r="F2696" s="89">
        <v>2442</v>
      </c>
      <c r="G2696" s="77">
        <f t="shared" ref="G2696:G2759" si="56">SUM(E2696:F2696)</f>
        <v>4663</v>
      </c>
      <c r="H2696" s="89" t="s">
        <v>75</v>
      </c>
      <c r="I2696" s="89" t="s">
        <v>70</v>
      </c>
    </row>
    <row r="2697" spans="1:9" x14ac:dyDescent="0.2">
      <c r="A2697" s="75">
        <v>2018</v>
      </c>
      <c r="B2697" s="75">
        <v>1</v>
      </c>
      <c r="C2697" s="104">
        <f t="shared" si="55"/>
        <v>43101</v>
      </c>
      <c r="D2697" s="75" t="s">
        <v>14</v>
      </c>
      <c r="E2697" s="86">
        <v>14</v>
      </c>
      <c r="F2697" s="86">
        <v>8</v>
      </c>
      <c r="G2697" s="77">
        <f t="shared" si="56"/>
        <v>22</v>
      </c>
      <c r="H2697" s="96" t="s">
        <v>61</v>
      </c>
      <c r="I2697" s="96" t="s">
        <v>70</v>
      </c>
    </row>
    <row r="2698" spans="1:9" x14ac:dyDescent="0.2">
      <c r="A2698" s="75">
        <v>2018</v>
      </c>
      <c r="B2698" s="75">
        <v>1</v>
      </c>
      <c r="C2698" s="104">
        <f t="shared" si="55"/>
        <v>43101</v>
      </c>
      <c r="D2698" s="75" t="s">
        <v>14</v>
      </c>
      <c r="E2698" s="86">
        <v>141</v>
      </c>
      <c r="F2698" s="86">
        <v>141</v>
      </c>
      <c r="G2698" s="77">
        <f t="shared" si="56"/>
        <v>282</v>
      </c>
      <c r="H2698" s="96" t="s">
        <v>79</v>
      </c>
      <c r="I2698" s="96" t="s">
        <v>72</v>
      </c>
    </row>
    <row r="2699" spans="1:9" x14ac:dyDescent="0.2">
      <c r="A2699" s="75">
        <v>2018</v>
      </c>
      <c r="B2699" s="75">
        <v>2</v>
      </c>
      <c r="C2699" s="104">
        <f t="shared" si="55"/>
        <v>43132</v>
      </c>
      <c r="D2699" s="75" t="s">
        <v>14</v>
      </c>
      <c r="E2699" s="86">
        <v>7</v>
      </c>
      <c r="F2699" s="86">
        <v>8</v>
      </c>
      <c r="G2699" s="77">
        <f t="shared" si="56"/>
        <v>15</v>
      </c>
      <c r="H2699" s="96" t="s">
        <v>61</v>
      </c>
      <c r="I2699" s="96" t="s">
        <v>70</v>
      </c>
    </row>
    <row r="2700" spans="1:9" x14ac:dyDescent="0.2">
      <c r="A2700" s="75">
        <v>2018</v>
      </c>
      <c r="B2700" s="75">
        <v>1</v>
      </c>
      <c r="C2700" s="104">
        <f t="shared" si="55"/>
        <v>43101</v>
      </c>
      <c r="D2700" s="75" t="s">
        <v>18</v>
      </c>
      <c r="E2700" s="86">
        <v>1067</v>
      </c>
      <c r="F2700" s="86">
        <v>1321</v>
      </c>
      <c r="G2700" s="77">
        <f t="shared" si="56"/>
        <v>2388</v>
      </c>
      <c r="H2700" s="96" t="s">
        <v>74</v>
      </c>
      <c r="I2700" s="96" t="s">
        <v>70</v>
      </c>
    </row>
    <row r="2701" spans="1:9" x14ac:dyDescent="0.2">
      <c r="A2701" s="75">
        <v>2018</v>
      </c>
      <c r="B2701" s="75">
        <v>2</v>
      </c>
      <c r="C2701" s="104">
        <f t="shared" si="55"/>
        <v>43132</v>
      </c>
      <c r="D2701" s="75" t="s">
        <v>18</v>
      </c>
      <c r="E2701" s="86">
        <v>1091</v>
      </c>
      <c r="F2701" s="86">
        <v>1002</v>
      </c>
      <c r="G2701" s="77">
        <f t="shared" si="56"/>
        <v>2093</v>
      </c>
      <c r="H2701" s="96" t="s">
        <v>74</v>
      </c>
      <c r="I2701" s="96" t="s">
        <v>70</v>
      </c>
    </row>
    <row r="2702" spans="1:9" x14ac:dyDescent="0.2">
      <c r="A2702" s="75">
        <v>2018</v>
      </c>
      <c r="B2702" s="75">
        <v>2</v>
      </c>
      <c r="C2702" s="104">
        <f t="shared" si="55"/>
        <v>43132</v>
      </c>
      <c r="D2702" s="75" t="s">
        <v>20</v>
      </c>
      <c r="E2702" s="86">
        <v>1272</v>
      </c>
      <c r="F2702" s="86">
        <v>1311</v>
      </c>
      <c r="G2702" s="77">
        <f t="shared" si="56"/>
        <v>2583</v>
      </c>
      <c r="H2702" s="96" t="s">
        <v>74</v>
      </c>
      <c r="I2702" s="96" t="s">
        <v>70</v>
      </c>
    </row>
    <row r="2703" spans="1:9" x14ac:dyDescent="0.2">
      <c r="A2703" s="75">
        <v>2018</v>
      </c>
      <c r="B2703" s="75">
        <v>1</v>
      </c>
      <c r="C2703" s="104">
        <f t="shared" si="55"/>
        <v>43101</v>
      </c>
      <c r="D2703" s="75" t="s">
        <v>20</v>
      </c>
      <c r="E2703" s="86">
        <v>76</v>
      </c>
      <c r="F2703" s="86">
        <v>76</v>
      </c>
      <c r="G2703" s="77">
        <f t="shared" si="56"/>
        <v>152</v>
      </c>
      <c r="H2703" s="96" t="s">
        <v>73</v>
      </c>
      <c r="I2703" s="96" t="s">
        <v>70</v>
      </c>
    </row>
    <row r="2704" spans="1:9" x14ac:dyDescent="0.2">
      <c r="A2704" s="75">
        <v>2018</v>
      </c>
      <c r="B2704" s="75">
        <v>1</v>
      </c>
      <c r="C2704" s="104">
        <f t="shared" si="55"/>
        <v>43101</v>
      </c>
      <c r="D2704" s="75" t="s">
        <v>19</v>
      </c>
      <c r="E2704" s="86">
        <v>512</v>
      </c>
      <c r="F2704" s="86">
        <v>502</v>
      </c>
      <c r="G2704" s="77">
        <f t="shared" si="56"/>
        <v>1014</v>
      </c>
      <c r="H2704" s="96" t="s">
        <v>63</v>
      </c>
      <c r="I2704" s="96" t="s">
        <v>70</v>
      </c>
    </row>
    <row r="2705" spans="1:9" x14ac:dyDescent="0.2">
      <c r="A2705" s="75">
        <v>2018</v>
      </c>
      <c r="B2705" s="75">
        <v>2</v>
      </c>
      <c r="C2705" s="104">
        <f t="shared" si="55"/>
        <v>43132</v>
      </c>
      <c r="D2705" s="75" t="s">
        <v>19</v>
      </c>
      <c r="E2705" s="86">
        <v>505</v>
      </c>
      <c r="F2705" s="86">
        <v>511</v>
      </c>
      <c r="G2705" s="77">
        <f t="shared" si="56"/>
        <v>1016</v>
      </c>
      <c r="H2705" s="96" t="s">
        <v>63</v>
      </c>
      <c r="I2705" s="96" t="s">
        <v>70</v>
      </c>
    </row>
    <row r="2706" spans="1:9" x14ac:dyDescent="0.2">
      <c r="A2706" s="75">
        <v>2018</v>
      </c>
      <c r="B2706" s="75">
        <v>1</v>
      </c>
      <c r="C2706" s="104">
        <f t="shared" si="55"/>
        <v>43101</v>
      </c>
      <c r="D2706" s="75" t="s">
        <v>13</v>
      </c>
      <c r="E2706" s="86">
        <v>68</v>
      </c>
      <c r="F2706" s="86">
        <v>136</v>
      </c>
      <c r="G2706" s="77">
        <f t="shared" si="56"/>
        <v>204</v>
      </c>
      <c r="H2706" s="96" t="s">
        <v>69</v>
      </c>
      <c r="I2706" s="96" t="s">
        <v>70</v>
      </c>
    </row>
    <row r="2707" spans="1:9" x14ac:dyDescent="0.2">
      <c r="A2707" s="75">
        <v>2018</v>
      </c>
      <c r="B2707" s="75">
        <v>1</v>
      </c>
      <c r="C2707" s="104">
        <f t="shared" ref="C2707:C2712" si="57">DATE(A2707,B2707,1)</f>
        <v>43101</v>
      </c>
      <c r="D2707" s="75" t="s">
        <v>13</v>
      </c>
      <c r="E2707" s="86">
        <v>2030</v>
      </c>
      <c r="F2707" s="86">
        <v>1852</v>
      </c>
      <c r="G2707" s="77">
        <f t="shared" si="56"/>
        <v>3882</v>
      </c>
      <c r="H2707" s="96" t="s">
        <v>73</v>
      </c>
      <c r="I2707" s="96" t="s">
        <v>70</v>
      </c>
    </row>
    <row r="2708" spans="1:9" x14ac:dyDescent="0.2">
      <c r="A2708" s="75">
        <v>2018</v>
      </c>
      <c r="B2708" s="75">
        <v>1</v>
      </c>
      <c r="C2708" s="104">
        <f t="shared" si="57"/>
        <v>43101</v>
      </c>
      <c r="D2708" s="75" t="s">
        <v>13</v>
      </c>
      <c r="E2708" s="86">
        <v>1547</v>
      </c>
      <c r="F2708" s="86">
        <v>1579</v>
      </c>
      <c r="G2708" s="77">
        <f t="shared" si="56"/>
        <v>3126</v>
      </c>
      <c r="H2708" s="96" t="s">
        <v>77</v>
      </c>
      <c r="I2708" s="96" t="s">
        <v>70</v>
      </c>
    </row>
    <row r="2709" spans="1:9" x14ac:dyDescent="0.2">
      <c r="A2709" s="75">
        <v>2018</v>
      </c>
      <c r="B2709" s="75">
        <v>1</v>
      </c>
      <c r="C2709" s="104">
        <f t="shared" si="57"/>
        <v>43101</v>
      </c>
      <c r="D2709" s="75" t="s">
        <v>13</v>
      </c>
      <c r="E2709" s="86">
        <v>73</v>
      </c>
      <c r="F2709" s="86">
        <v>73</v>
      </c>
      <c r="G2709" s="77">
        <f t="shared" si="56"/>
        <v>146</v>
      </c>
      <c r="H2709" s="96" t="s">
        <v>79</v>
      </c>
      <c r="I2709" s="96" t="s">
        <v>72</v>
      </c>
    </row>
    <row r="2710" spans="1:9" x14ac:dyDescent="0.2">
      <c r="A2710" s="75">
        <v>2018</v>
      </c>
      <c r="B2710" s="75">
        <v>1</v>
      </c>
      <c r="C2710" s="104">
        <f t="shared" si="57"/>
        <v>43101</v>
      </c>
      <c r="D2710" s="75" t="s">
        <v>13</v>
      </c>
      <c r="E2710" s="86">
        <v>1931</v>
      </c>
      <c r="F2710" s="86">
        <v>1951</v>
      </c>
      <c r="G2710" s="77">
        <f t="shared" si="56"/>
        <v>3882</v>
      </c>
      <c r="H2710" s="96" t="s">
        <v>75</v>
      </c>
      <c r="I2710" s="96" t="s">
        <v>70</v>
      </c>
    </row>
    <row r="2711" spans="1:9" x14ac:dyDescent="0.2">
      <c r="A2711" s="75">
        <v>2018</v>
      </c>
      <c r="B2711" s="75">
        <v>1</v>
      </c>
      <c r="C2711" s="104">
        <f t="shared" si="57"/>
        <v>43101</v>
      </c>
      <c r="D2711" s="75" t="s">
        <v>13</v>
      </c>
      <c r="E2711" s="86">
        <v>850</v>
      </c>
      <c r="F2711" s="86">
        <v>779</v>
      </c>
      <c r="G2711" s="77">
        <f t="shared" si="56"/>
        <v>1629</v>
      </c>
      <c r="H2711" s="96" t="s">
        <v>74</v>
      </c>
      <c r="I2711" s="96" t="s">
        <v>70</v>
      </c>
    </row>
    <row r="2712" spans="1:9" x14ac:dyDescent="0.2">
      <c r="A2712" s="75">
        <v>2018</v>
      </c>
      <c r="B2712" s="75">
        <v>2</v>
      </c>
      <c r="C2712" s="104">
        <f t="shared" si="57"/>
        <v>43132</v>
      </c>
      <c r="D2712" s="75" t="s">
        <v>13</v>
      </c>
      <c r="E2712" s="86">
        <v>1857</v>
      </c>
      <c r="F2712" s="86">
        <v>1710</v>
      </c>
      <c r="G2712" s="77">
        <f t="shared" si="56"/>
        <v>3567</v>
      </c>
      <c r="H2712" s="96" t="s">
        <v>73</v>
      </c>
      <c r="I2712" s="96" t="s">
        <v>70</v>
      </c>
    </row>
    <row r="2713" spans="1:9" x14ac:dyDescent="0.2">
      <c r="A2713" s="75">
        <v>2018</v>
      </c>
      <c r="B2713" s="75">
        <v>2</v>
      </c>
      <c r="C2713" s="104">
        <f t="shared" ref="C2713:C2733" si="58">DATE(A2713,B2713,1)</f>
        <v>43132</v>
      </c>
      <c r="D2713" s="75" t="s">
        <v>13</v>
      </c>
      <c r="E2713" s="86">
        <v>1415</v>
      </c>
      <c r="F2713" s="86">
        <v>1408</v>
      </c>
      <c r="G2713" s="77">
        <f t="shared" si="56"/>
        <v>2823</v>
      </c>
      <c r="H2713" s="96" t="s">
        <v>77</v>
      </c>
      <c r="I2713" s="96" t="s">
        <v>70</v>
      </c>
    </row>
    <row r="2714" spans="1:9" x14ac:dyDescent="0.2">
      <c r="A2714" s="75">
        <v>2018</v>
      </c>
      <c r="B2714" s="75">
        <v>2</v>
      </c>
      <c r="C2714" s="104">
        <f t="shared" si="58"/>
        <v>43132</v>
      </c>
      <c r="D2714" s="75" t="s">
        <v>13</v>
      </c>
      <c r="E2714" s="86">
        <v>2052</v>
      </c>
      <c r="F2714" s="86">
        <v>2248</v>
      </c>
      <c r="G2714" s="77">
        <f t="shared" si="56"/>
        <v>4300</v>
      </c>
      <c r="H2714" s="96" t="s">
        <v>75</v>
      </c>
      <c r="I2714" s="96" t="s">
        <v>70</v>
      </c>
    </row>
    <row r="2715" spans="1:9" x14ac:dyDescent="0.2">
      <c r="A2715" s="75">
        <v>2018</v>
      </c>
      <c r="B2715" s="75">
        <v>2</v>
      </c>
      <c r="C2715" s="104">
        <f t="shared" si="58"/>
        <v>43132</v>
      </c>
      <c r="D2715" s="75" t="s">
        <v>13</v>
      </c>
      <c r="E2715" s="86">
        <v>621</v>
      </c>
      <c r="F2715" s="86">
        <v>525</v>
      </c>
      <c r="G2715" s="77">
        <f t="shared" si="56"/>
        <v>1146</v>
      </c>
      <c r="H2715" s="96" t="s">
        <v>74</v>
      </c>
      <c r="I2715" s="96" t="s">
        <v>70</v>
      </c>
    </row>
    <row r="2716" spans="1:9" x14ac:dyDescent="0.2">
      <c r="A2716" s="75">
        <v>2018</v>
      </c>
      <c r="B2716" s="75">
        <v>1</v>
      </c>
      <c r="C2716" s="104">
        <f t="shared" si="58"/>
        <v>43101</v>
      </c>
      <c r="D2716" s="75" t="s">
        <v>21</v>
      </c>
      <c r="E2716" s="86">
        <v>753</v>
      </c>
      <c r="F2716" s="86">
        <v>655</v>
      </c>
      <c r="G2716" s="77">
        <f t="shared" si="56"/>
        <v>1408</v>
      </c>
      <c r="H2716" s="96" t="s">
        <v>63</v>
      </c>
      <c r="I2716" s="96" t="s">
        <v>70</v>
      </c>
    </row>
    <row r="2717" spans="1:9" x14ac:dyDescent="0.2">
      <c r="A2717" s="75">
        <v>2018</v>
      </c>
      <c r="B2717" s="75">
        <v>2</v>
      </c>
      <c r="C2717" s="104">
        <f t="shared" si="58"/>
        <v>43132</v>
      </c>
      <c r="D2717" s="75" t="s">
        <v>21</v>
      </c>
      <c r="E2717" s="86">
        <v>686</v>
      </c>
      <c r="F2717" s="86">
        <v>706</v>
      </c>
      <c r="G2717" s="77">
        <f t="shared" si="56"/>
        <v>1392</v>
      </c>
      <c r="H2717" s="96" t="s">
        <v>63</v>
      </c>
      <c r="I2717" s="96" t="s">
        <v>70</v>
      </c>
    </row>
    <row r="2718" spans="1:9" x14ac:dyDescent="0.2">
      <c r="A2718" s="75">
        <v>2018</v>
      </c>
      <c r="B2718" s="75">
        <v>1</v>
      </c>
      <c r="C2718" s="104">
        <f t="shared" si="58"/>
        <v>43101</v>
      </c>
      <c r="D2718" s="75" t="s">
        <v>16</v>
      </c>
      <c r="E2718" s="86">
        <v>1920</v>
      </c>
      <c r="F2718" s="86">
        <v>1922</v>
      </c>
      <c r="G2718" s="77">
        <f t="shared" si="56"/>
        <v>3842</v>
      </c>
      <c r="H2718" s="96" t="s">
        <v>74</v>
      </c>
      <c r="I2718" s="96" t="s">
        <v>70</v>
      </c>
    </row>
    <row r="2719" spans="1:9" x14ac:dyDescent="0.2">
      <c r="A2719" s="75">
        <v>2018</v>
      </c>
      <c r="B2719" s="75">
        <v>2</v>
      </c>
      <c r="C2719" s="104">
        <f t="shared" si="58"/>
        <v>43132</v>
      </c>
      <c r="D2719" s="75" t="s">
        <v>16</v>
      </c>
      <c r="E2719" s="86">
        <v>2074</v>
      </c>
      <c r="F2719" s="86">
        <v>2011</v>
      </c>
      <c r="G2719" s="77">
        <f t="shared" si="56"/>
        <v>4085</v>
      </c>
      <c r="H2719" s="96" t="s">
        <v>74</v>
      </c>
      <c r="I2719" s="96" t="s">
        <v>70</v>
      </c>
    </row>
    <row r="2720" spans="1:9" x14ac:dyDescent="0.2">
      <c r="A2720" s="75">
        <v>2018</v>
      </c>
      <c r="B2720" s="75">
        <v>1</v>
      </c>
      <c r="C2720" s="104">
        <f t="shared" si="58"/>
        <v>43101</v>
      </c>
      <c r="D2720" s="75" t="s">
        <v>68</v>
      </c>
      <c r="E2720" s="86">
        <v>1819</v>
      </c>
      <c r="F2720" s="86">
        <v>1778</v>
      </c>
      <c r="G2720" s="77">
        <f t="shared" si="56"/>
        <v>3597</v>
      </c>
      <c r="H2720" s="96" t="s">
        <v>73</v>
      </c>
      <c r="I2720" s="96" t="s">
        <v>70</v>
      </c>
    </row>
    <row r="2721" spans="1:10" x14ac:dyDescent="0.2">
      <c r="A2721" s="75">
        <v>2018</v>
      </c>
      <c r="B2721" s="75">
        <v>2</v>
      </c>
      <c r="C2721" s="104">
        <f t="shared" si="58"/>
        <v>43132</v>
      </c>
      <c r="D2721" s="75" t="s">
        <v>68</v>
      </c>
      <c r="E2721" s="86">
        <v>1630</v>
      </c>
      <c r="F2721" s="86">
        <v>1639</v>
      </c>
      <c r="G2721" s="77">
        <f t="shared" si="56"/>
        <v>3269</v>
      </c>
      <c r="H2721" s="96" t="s">
        <v>73</v>
      </c>
      <c r="I2721" s="96" t="s">
        <v>70</v>
      </c>
    </row>
    <row r="2722" spans="1:10" x14ac:dyDescent="0.2">
      <c r="A2722" s="75">
        <v>2018</v>
      </c>
      <c r="B2722" s="75">
        <v>1</v>
      </c>
      <c r="C2722" s="104">
        <f t="shared" si="58"/>
        <v>43101</v>
      </c>
      <c r="D2722" s="75" t="s">
        <v>17</v>
      </c>
      <c r="E2722" s="86">
        <v>35589</v>
      </c>
      <c r="F2722" s="86">
        <v>29398</v>
      </c>
      <c r="G2722" s="77">
        <f t="shared" si="56"/>
        <v>64987</v>
      </c>
      <c r="I2722" s="96" t="s">
        <v>70</v>
      </c>
    </row>
    <row r="2723" spans="1:10" x14ac:dyDescent="0.2">
      <c r="A2723" s="75">
        <v>2018</v>
      </c>
      <c r="B2723" s="75">
        <v>2</v>
      </c>
      <c r="C2723" s="104">
        <f t="shared" si="58"/>
        <v>43132</v>
      </c>
      <c r="D2723" s="75" t="s">
        <v>17</v>
      </c>
      <c r="E2723" s="86">
        <f>33024*0.97</f>
        <v>32033.279999999999</v>
      </c>
      <c r="F2723" s="86">
        <f>33696*0.97</f>
        <v>32685.119999999999</v>
      </c>
      <c r="G2723" s="77">
        <f t="shared" si="56"/>
        <v>64718.399999999994</v>
      </c>
      <c r="I2723" s="96" t="s">
        <v>70</v>
      </c>
    </row>
    <row r="2724" spans="1:10" x14ac:dyDescent="0.2">
      <c r="A2724" s="75">
        <v>2018</v>
      </c>
      <c r="B2724" s="75">
        <v>3</v>
      </c>
      <c r="C2724" s="104">
        <f t="shared" si="58"/>
        <v>43160</v>
      </c>
      <c r="D2724" s="75" t="s">
        <v>20</v>
      </c>
      <c r="E2724" s="86">
        <v>1525</v>
      </c>
      <c r="F2724" s="86">
        <v>1388</v>
      </c>
      <c r="G2724" s="77">
        <f t="shared" si="56"/>
        <v>2913</v>
      </c>
      <c r="H2724" s="96" t="s">
        <v>74</v>
      </c>
      <c r="I2724" s="96" t="s">
        <v>70</v>
      </c>
    </row>
    <row r="2725" spans="1:10" x14ac:dyDescent="0.2">
      <c r="A2725" s="75">
        <v>2018</v>
      </c>
      <c r="B2725" s="75">
        <v>3</v>
      </c>
      <c r="C2725" s="104">
        <f t="shared" si="58"/>
        <v>43160</v>
      </c>
      <c r="D2725" s="75" t="s">
        <v>14</v>
      </c>
      <c r="E2725" s="86">
        <v>0</v>
      </c>
      <c r="F2725" s="86">
        <v>0</v>
      </c>
      <c r="G2725" s="77">
        <f t="shared" si="56"/>
        <v>0</v>
      </c>
      <c r="H2725" s="96" t="s">
        <v>61</v>
      </c>
      <c r="I2725" s="96" t="s">
        <v>70</v>
      </c>
      <c r="J2725" s="96" t="s">
        <v>83</v>
      </c>
    </row>
    <row r="2726" spans="1:10" x14ac:dyDescent="0.2">
      <c r="A2726" s="75">
        <v>2018</v>
      </c>
      <c r="B2726" s="75">
        <v>3</v>
      </c>
      <c r="C2726" s="104">
        <f t="shared" si="58"/>
        <v>43160</v>
      </c>
      <c r="D2726" s="75" t="s">
        <v>18</v>
      </c>
      <c r="E2726" s="86">
        <v>1232</v>
      </c>
      <c r="F2726" s="86">
        <v>1214</v>
      </c>
      <c r="G2726" s="77">
        <f t="shared" si="56"/>
        <v>2446</v>
      </c>
      <c r="H2726" s="96" t="s">
        <v>74</v>
      </c>
      <c r="I2726" s="96" t="s">
        <v>70</v>
      </c>
    </row>
    <row r="2727" spans="1:10" x14ac:dyDescent="0.2">
      <c r="A2727" s="75">
        <v>2018</v>
      </c>
      <c r="B2727" s="75">
        <v>3</v>
      </c>
      <c r="C2727" s="104">
        <f t="shared" si="58"/>
        <v>43160</v>
      </c>
      <c r="D2727" s="75" t="s">
        <v>21</v>
      </c>
      <c r="E2727" s="86">
        <v>815</v>
      </c>
      <c r="F2727" s="86">
        <v>795</v>
      </c>
      <c r="G2727" s="77">
        <f t="shared" si="56"/>
        <v>1610</v>
      </c>
      <c r="H2727" s="96" t="s">
        <v>63</v>
      </c>
      <c r="I2727" s="96" t="s">
        <v>70</v>
      </c>
    </row>
    <row r="2728" spans="1:10" x14ac:dyDescent="0.2">
      <c r="A2728" s="75">
        <v>2018</v>
      </c>
      <c r="B2728" s="75">
        <v>3</v>
      </c>
      <c r="C2728" s="104">
        <f t="shared" si="58"/>
        <v>43160</v>
      </c>
      <c r="D2728" s="75" t="s">
        <v>19</v>
      </c>
      <c r="E2728" s="86">
        <v>545</v>
      </c>
      <c r="F2728" s="86">
        <v>523</v>
      </c>
      <c r="G2728" s="77">
        <f t="shared" si="56"/>
        <v>1068</v>
      </c>
      <c r="H2728" s="96" t="s">
        <v>63</v>
      </c>
      <c r="I2728" s="96" t="s">
        <v>70</v>
      </c>
    </row>
    <row r="2729" spans="1:10" x14ac:dyDescent="0.2">
      <c r="A2729" s="75">
        <v>2018</v>
      </c>
      <c r="B2729" s="75">
        <v>3</v>
      </c>
      <c r="C2729" s="104">
        <f t="shared" si="58"/>
        <v>43160</v>
      </c>
      <c r="D2729" s="75" t="s">
        <v>15</v>
      </c>
      <c r="E2729" s="86">
        <v>1546</v>
      </c>
      <c r="F2729" s="86">
        <v>1484</v>
      </c>
      <c r="G2729" s="77">
        <f t="shared" si="56"/>
        <v>3030</v>
      </c>
      <c r="H2729" s="96" t="s">
        <v>74</v>
      </c>
      <c r="I2729" s="96" t="s">
        <v>84</v>
      </c>
    </row>
    <row r="2730" spans="1:10" x14ac:dyDescent="0.2">
      <c r="A2730" s="75">
        <v>2018</v>
      </c>
      <c r="B2730" s="75">
        <v>3</v>
      </c>
      <c r="C2730" s="104">
        <f t="shared" si="58"/>
        <v>43160</v>
      </c>
      <c r="D2730" s="75" t="s">
        <v>68</v>
      </c>
      <c r="E2730" s="86">
        <v>837</v>
      </c>
      <c r="F2730" s="86">
        <v>675</v>
      </c>
      <c r="G2730" s="77">
        <f t="shared" si="56"/>
        <v>1512</v>
      </c>
      <c r="H2730" s="96" t="s">
        <v>73</v>
      </c>
      <c r="I2730" s="96" t="s">
        <v>84</v>
      </c>
    </row>
    <row r="2731" spans="1:10" x14ac:dyDescent="0.2">
      <c r="A2731" s="75">
        <v>2018</v>
      </c>
      <c r="B2731" s="75">
        <v>3</v>
      </c>
      <c r="C2731" s="104">
        <f t="shared" si="58"/>
        <v>43160</v>
      </c>
      <c r="D2731" s="75" t="s">
        <v>16</v>
      </c>
      <c r="E2731" s="86">
        <v>2428</v>
      </c>
      <c r="F2731" s="86">
        <v>2206</v>
      </c>
      <c r="G2731" s="77">
        <f t="shared" si="56"/>
        <v>4634</v>
      </c>
      <c r="H2731" s="96" t="s">
        <v>74</v>
      </c>
      <c r="I2731" s="96" t="s">
        <v>84</v>
      </c>
    </row>
    <row r="2732" spans="1:10" x14ac:dyDescent="0.2">
      <c r="A2732" s="75">
        <v>2018</v>
      </c>
      <c r="B2732" s="75">
        <v>4</v>
      </c>
      <c r="C2732" s="104">
        <f t="shared" si="58"/>
        <v>43191</v>
      </c>
      <c r="D2732" s="75" t="s">
        <v>18</v>
      </c>
      <c r="E2732" s="86">
        <v>1300</v>
      </c>
      <c r="F2732" s="86">
        <v>1239</v>
      </c>
      <c r="G2732" s="77">
        <f t="shared" si="56"/>
        <v>2539</v>
      </c>
      <c r="H2732" s="96" t="s">
        <v>74</v>
      </c>
      <c r="I2732" s="96" t="s">
        <v>84</v>
      </c>
    </row>
    <row r="2733" spans="1:10" x14ac:dyDescent="0.2">
      <c r="A2733" s="75">
        <v>2018</v>
      </c>
      <c r="B2733" s="75">
        <v>3</v>
      </c>
      <c r="C2733" s="104">
        <f t="shared" si="58"/>
        <v>43160</v>
      </c>
      <c r="D2733" s="75" t="s">
        <v>13</v>
      </c>
      <c r="E2733" s="86">
        <v>2263</v>
      </c>
      <c r="F2733" s="86">
        <v>2106</v>
      </c>
      <c r="G2733" s="77">
        <f t="shared" si="56"/>
        <v>4369</v>
      </c>
      <c r="H2733" s="96" t="s">
        <v>73</v>
      </c>
      <c r="I2733" s="96" t="s">
        <v>84</v>
      </c>
    </row>
    <row r="2734" spans="1:10" x14ac:dyDescent="0.2">
      <c r="A2734" s="75">
        <v>2018</v>
      </c>
      <c r="B2734" s="75">
        <v>3</v>
      </c>
      <c r="C2734" s="104">
        <f t="shared" ref="C2734:C2739" si="59">DATE(A2734,B2734,1)</f>
        <v>43160</v>
      </c>
      <c r="D2734" s="75" t="s">
        <v>13</v>
      </c>
      <c r="E2734" s="86">
        <v>2170</v>
      </c>
      <c r="F2734" s="86">
        <v>1859</v>
      </c>
      <c r="G2734" s="77">
        <f t="shared" si="56"/>
        <v>4029</v>
      </c>
      <c r="H2734" s="96" t="s">
        <v>77</v>
      </c>
      <c r="I2734" s="96" t="s">
        <v>84</v>
      </c>
    </row>
    <row r="2735" spans="1:10" x14ac:dyDescent="0.2">
      <c r="A2735" s="75">
        <v>2018</v>
      </c>
      <c r="B2735" s="75">
        <v>3</v>
      </c>
      <c r="C2735" s="104">
        <f t="shared" si="59"/>
        <v>43160</v>
      </c>
      <c r="D2735" s="75" t="s">
        <v>13</v>
      </c>
      <c r="E2735" s="86">
        <v>2848</v>
      </c>
      <c r="F2735" s="86">
        <v>2912</v>
      </c>
      <c r="G2735" s="77">
        <f t="shared" si="56"/>
        <v>5760</v>
      </c>
      <c r="H2735" s="96" t="s">
        <v>75</v>
      </c>
      <c r="I2735" s="96" t="s">
        <v>84</v>
      </c>
    </row>
    <row r="2736" spans="1:10" x14ac:dyDescent="0.2">
      <c r="A2736" s="75">
        <v>2018</v>
      </c>
      <c r="B2736" s="75">
        <v>3</v>
      </c>
      <c r="C2736" s="104">
        <f t="shared" si="59"/>
        <v>43160</v>
      </c>
      <c r="D2736" s="75" t="s">
        <v>13</v>
      </c>
      <c r="E2736" s="86">
        <v>31</v>
      </c>
      <c r="F2736" s="86">
        <v>35</v>
      </c>
      <c r="G2736" s="77">
        <f t="shared" si="56"/>
        <v>66</v>
      </c>
      <c r="H2736" s="96" t="s">
        <v>74</v>
      </c>
      <c r="I2736" s="96" t="s">
        <v>84</v>
      </c>
    </row>
    <row r="2737" spans="1:9" x14ac:dyDescent="0.2">
      <c r="A2737" s="75">
        <v>2018</v>
      </c>
      <c r="B2737" s="75">
        <v>3</v>
      </c>
      <c r="C2737" s="104">
        <f t="shared" si="59"/>
        <v>43160</v>
      </c>
      <c r="D2737" s="75" t="s">
        <v>13</v>
      </c>
      <c r="E2737" s="86">
        <v>148</v>
      </c>
      <c r="F2737" s="86">
        <v>150</v>
      </c>
      <c r="G2737" s="77">
        <f t="shared" si="56"/>
        <v>298</v>
      </c>
      <c r="H2737" s="96" t="s">
        <v>79</v>
      </c>
      <c r="I2737" s="96" t="s">
        <v>85</v>
      </c>
    </row>
    <row r="2738" spans="1:9" x14ac:dyDescent="0.2">
      <c r="A2738" s="75">
        <v>2018</v>
      </c>
      <c r="B2738" s="75">
        <v>3</v>
      </c>
      <c r="C2738" s="104">
        <f t="shared" si="59"/>
        <v>43160</v>
      </c>
      <c r="D2738" s="75" t="s">
        <v>13</v>
      </c>
      <c r="E2738" s="86">
        <v>48</v>
      </c>
      <c r="F2738" s="86">
        <v>48</v>
      </c>
      <c r="G2738" s="77">
        <f t="shared" si="56"/>
        <v>96</v>
      </c>
      <c r="H2738" s="96" t="s">
        <v>78</v>
      </c>
      <c r="I2738" s="96" t="s">
        <v>85</v>
      </c>
    </row>
    <row r="2739" spans="1:9" x14ac:dyDescent="0.2">
      <c r="A2739" s="75">
        <v>2018</v>
      </c>
      <c r="B2739" s="75">
        <v>4</v>
      </c>
      <c r="C2739" s="104">
        <f t="shared" si="59"/>
        <v>43191</v>
      </c>
      <c r="D2739" s="75" t="s">
        <v>13</v>
      </c>
      <c r="E2739" s="86">
        <v>2122</v>
      </c>
      <c r="F2739" s="86">
        <v>2200</v>
      </c>
      <c r="G2739" s="77">
        <f t="shared" si="56"/>
        <v>4322</v>
      </c>
      <c r="H2739" s="96" t="s">
        <v>73</v>
      </c>
      <c r="I2739" s="96" t="s">
        <v>84</v>
      </c>
    </row>
    <row r="2740" spans="1:9" x14ac:dyDescent="0.2">
      <c r="A2740" s="75">
        <v>2018</v>
      </c>
      <c r="B2740" s="75">
        <v>4</v>
      </c>
      <c r="C2740" s="104">
        <f t="shared" ref="C2740:C2756" si="60">DATE(A2740,B2740,1)</f>
        <v>43191</v>
      </c>
      <c r="D2740" s="75" t="s">
        <v>13</v>
      </c>
      <c r="E2740" s="86">
        <v>2494</v>
      </c>
      <c r="F2740" s="86">
        <v>2606</v>
      </c>
      <c r="G2740" s="77">
        <f t="shared" si="56"/>
        <v>5100</v>
      </c>
      <c r="H2740" s="96" t="s">
        <v>77</v>
      </c>
      <c r="I2740" s="96" t="s">
        <v>84</v>
      </c>
    </row>
    <row r="2741" spans="1:9" x14ac:dyDescent="0.2">
      <c r="A2741" s="75">
        <v>2018</v>
      </c>
      <c r="B2741" s="75">
        <v>4</v>
      </c>
      <c r="C2741" s="104">
        <f t="shared" si="60"/>
        <v>43191</v>
      </c>
      <c r="D2741" s="75" t="s">
        <v>13</v>
      </c>
      <c r="E2741" s="86">
        <v>2191</v>
      </c>
      <c r="F2741" s="86">
        <v>2312</v>
      </c>
      <c r="G2741" s="77">
        <f t="shared" si="56"/>
        <v>4503</v>
      </c>
      <c r="H2741" s="96" t="s">
        <v>75</v>
      </c>
      <c r="I2741" s="96" t="s">
        <v>84</v>
      </c>
    </row>
    <row r="2742" spans="1:9" x14ac:dyDescent="0.2">
      <c r="A2742" s="75">
        <v>2018</v>
      </c>
      <c r="B2742" s="75">
        <v>4</v>
      </c>
      <c r="C2742" s="104">
        <f t="shared" si="60"/>
        <v>43191</v>
      </c>
      <c r="D2742" s="75" t="s">
        <v>13</v>
      </c>
      <c r="E2742" s="86">
        <v>92</v>
      </c>
      <c r="F2742" s="86">
        <v>88</v>
      </c>
      <c r="G2742" s="77">
        <f t="shared" si="56"/>
        <v>180</v>
      </c>
      <c r="H2742" s="96" t="s">
        <v>74</v>
      </c>
      <c r="I2742" s="96" t="s">
        <v>84</v>
      </c>
    </row>
    <row r="2743" spans="1:9" x14ac:dyDescent="0.2">
      <c r="A2743" s="75">
        <v>2018</v>
      </c>
      <c r="B2743" s="75">
        <v>3</v>
      </c>
      <c r="C2743" s="104">
        <f t="shared" si="60"/>
        <v>43160</v>
      </c>
      <c r="D2743" s="75" t="s">
        <v>17</v>
      </c>
      <c r="E2743" s="86">
        <v>36133</v>
      </c>
      <c r="F2743" s="86">
        <v>31639</v>
      </c>
      <c r="G2743" s="77">
        <f t="shared" si="56"/>
        <v>67772</v>
      </c>
      <c r="I2743" s="96" t="s">
        <v>84</v>
      </c>
    </row>
    <row r="2744" spans="1:9" x14ac:dyDescent="0.2">
      <c r="A2744" s="75">
        <v>2018</v>
      </c>
      <c r="B2744" s="75">
        <v>4</v>
      </c>
      <c r="C2744" s="104">
        <f t="shared" si="60"/>
        <v>43191</v>
      </c>
      <c r="D2744" s="75" t="s">
        <v>17</v>
      </c>
      <c r="E2744" s="86">
        <v>12239</v>
      </c>
      <c r="F2744" s="86">
        <v>10941</v>
      </c>
      <c r="G2744" s="77">
        <f t="shared" si="56"/>
        <v>23180</v>
      </c>
      <c r="I2744" s="96" t="s">
        <v>84</v>
      </c>
    </row>
    <row r="2745" spans="1:9" x14ac:dyDescent="0.2">
      <c r="A2745" s="75">
        <v>2018</v>
      </c>
      <c r="B2745" s="75">
        <v>4</v>
      </c>
      <c r="C2745" s="104">
        <f t="shared" si="60"/>
        <v>43191</v>
      </c>
      <c r="D2745" s="75" t="s">
        <v>14</v>
      </c>
      <c r="E2745" s="86">
        <v>0</v>
      </c>
      <c r="F2745" s="86">
        <v>0</v>
      </c>
      <c r="G2745" s="77">
        <f t="shared" si="56"/>
        <v>0</v>
      </c>
      <c r="I2745" s="96" t="s">
        <v>70</v>
      </c>
    </row>
    <row r="2746" spans="1:9" x14ac:dyDescent="0.2">
      <c r="A2746" s="75">
        <v>2018</v>
      </c>
      <c r="B2746" s="75">
        <v>4</v>
      </c>
      <c r="C2746" s="104">
        <f t="shared" si="60"/>
        <v>43191</v>
      </c>
      <c r="D2746" s="75" t="s">
        <v>19</v>
      </c>
      <c r="E2746" s="86">
        <v>551</v>
      </c>
      <c r="F2746" s="86">
        <v>604</v>
      </c>
      <c r="G2746" s="77">
        <f t="shared" si="56"/>
        <v>1155</v>
      </c>
      <c r="H2746" s="96" t="s">
        <v>63</v>
      </c>
      <c r="I2746" s="96" t="s">
        <v>84</v>
      </c>
    </row>
    <row r="2747" spans="1:9" x14ac:dyDescent="0.2">
      <c r="A2747" s="75">
        <v>2018</v>
      </c>
      <c r="B2747" s="75">
        <v>4</v>
      </c>
      <c r="C2747" s="104">
        <f t="shared" si="60"/>
        <v>43191</v>
      </c>
      <c r="D2747" s="75" t="s">
        <v>21</v>
      </c>
      <c r="E2747" s="86">
        <v>686</v>
      </c>
      <c r="F2747" s="86">
        <v>661</v>
      </c>
      <c r="G2747" s="77">
        <f t="shared" si="56"/>
        <v>1347</v>
      </c>
      <c r="H2747" s="96" t="s">
        <v>63</v>
      </c>
      <c r="I2747" s="96" t="s">
        <v>70</v>
      </c>
    </row>
    <row r="2748" spans="1:9" x14ac:dyDescent="0.2">
      <c r="A2748" s="75">
        <v>2018</v>
      </c>
      <c r="B2748" s="75">
        <v>4</v>
      </c>
      <c r="C2748" s="104">
        <f t="shared" si="60"/>
        <v>43191</v>
      </c>
      <c r="D2748" s="75" t="s">
        <v>15</v>
      </c>
      <c r="E2748" s="86">
        <v>1723</v>
      </c>
      <c r="F2748" s="86">
        <v>1987</v>
      </c>
      <c r="G2748" s="77">
        <f t="shared" si="56"/>
        <v>3710</v>
      </c>
      <c r="H2748" s="96" t="s">
        <v>74</v>
      </c>
      <c r="I2748" s="96" t="s">
        <v>70</v>
      </c>
    </row>
    <row r="2749" spans="1:9" x14ac:dyDescent="0.2">
      <c r="A2749" s="75">
        <v>2018</v>
      </c>
      <c r="B2749" s="75">
        <v>4</v>
      </c>
      <c r="C2749" s="104">
        <f t="shared" si="60"/>
        <v>43191</v>
      </c>
      <c r="D2749" s="75" t="s">
        <v>15</v>
      </c>
      <c r="E2749" s="86">
        <v>668</v>
      </c>
      <c r="F2749" s="86">
        <v>597</v>
      </c>
      <c r="G2749" s="77">
        <f t="shared" si="56"/>
        <v>1265</v>
      </c>
      <c r="H2749" s="96" t="s">
        <v>73</v>
      </c>
      <c r="I2749" s="96" t="s">
        <v>84</v>
      </c>
    </row>
    <row r="2750" spans="1:9" x14ac:dyDescent="0.2">
      <c r="A2750" s="75">
        <v>2018</v>
      </c>
      <c r="B2750" s="75">
        <v>4</v>
      </c>
      <c r="C2750" s="104">
        <f t="shared" si="60"/>
        <v>43191</v>
      </c>
      <c r="D2750" s="75" t="s">
        <v>20</v>
      </c>
      <c r="E2750" s="86">
        <v>1581</v>
      </c>
      <c r="F2750" s="86">
        <v>1689</v>
      </c>
      <c r="G2750" s="77">
        <f t="shared" si="56"/>
        <v>3270</v>
      </c>
      <c r="H2750" s="96" t="s">
        <v>74</v>
      </c>
      <c r="I2750" s="96" t="s">
        <v>84</v>
      </c>
    </row>
    <row r="2751" spans="1:9" x14ac:dyDescent="0.2">
      <c r="A2751" s="75">
        <v>2018</v>
      </c>
      <c r="B2751" s="75">
        <v>4</v>
      </c>
      <c r="C2751" s="104">
        <f t="shared" si="60"/>
        <v>43191</v>
      </c>
      <c r="D2751" s="75" t="s">
        <v>16</v>
      </c>
      <c r="E2751" s="86">
        <v>2219</v>
      </c>
      <c r="F2751" s="86">
        <v>2461</v>
      </c>
      <c r="G2751" s="77">
        <f t="shared" si="56"/>
        <v>4680</v>
      </c>
      <c r="H2751" s="96" t="s">
        <v>74</v>
      </c>
      <c r="I2751" s="96" t="s">
        <v>84</v>
      </c>
    </row>
    <row r="2752" spans="1:9" x14ac:dyDescent="0.2">
      <c r="A2752" s="75">
        <v>2018</v>
      </c>
      <c r="B2752" s="75">
        <v>5</v>
      </c>
      <c r="C2752" s="104">
        <f t="shared" si="60"/>
        <v>43221</v>
      </c>
      <c r="D2752" s="75" t="s">
        <v>14</v>
      </c>
      <c r="E2752" s="86">
        <v>0</v>
      </c>
      <c r="F2752" s="86">
        <v>0</v>
      </c>
      <c r="G2752" s="77">
        <f t="shared" si="56"/>
        <v>0</v>
      </c>
    </row>
    <row r="2753" spans="1:9" x14ac:dyDescent="0.2">
      <c r="A2753" s="75">
        <v>2018</v>
      </c>
      <c r="B2753" s="75">
        <v>5</v>
      </c>
      <c r="C2753" s="104">
        <f t="shared" si="60"/>
        <v>43221</v>
      </c>
      <c r="D2753" s="75" t="s">
        <v>18</v>
      </c>
      <c r="E2753" s="86">
        <v>1469</v>
      </c>
      <c r="F2753" s="86">
        <v>1416</v>
      </c>
      <c r="G2753" s="77">
        <f t="shared" si="56"/>
        <v>2885</v>
      </c>
      <c r="H2753" s="96" t="s">
        <v>74</v>
      </c>
      <c r="I2753" s="96" t="s">
        <v>84</v>
      </c>
    </row>
    <row r="2754" spans="1:9" x14ac:dyDescent="0.2">
      <c r="A2754" s="75">
        <v>2018</v>
      </c>
      <c r="B2754" s="75">
        <v>5</v>
      </c>
      <c r="C2754" s="104">
        <f t="shared" si="60"/>
        <v>43221</v>
      </c>
      <c r="D2754" s="75" t="s">
        <v>20</v>
      </c>
      <c r="E2754" s="86">
        <v>2012</v>
      </c>
      <c r="F2754" s="86">
        <v>1935</v>
      </c>
      <c r="G2754" s="77">
        <f t="shared" si="56"/>
        <v>3947</v>
      </c>
      <c r="H2754" s="96" t="s">
        <v>74</v>
      </c>
      <c r="I2754" s="96" t="s">
        <v>84</v>
      </c>
    </row>
    <row r="2755" spans="1:9" x14ac:dyDescent="0.2">
      <c r="A2755" s="75">
        <v>2018</v>
      </c>
      <c r="B2755" s="75">
        <v>5</v>
      </c>
      <c r="C2755" s="104">
        <f t="shared" si="60"/>
        <v>43221</v>
      </c>
      <c r="D2755" s="75" t="s">
        <v>20</v>
      </c>
      <c r="E2755" s="86">
        <v>82</v>
      </c>
      <c r="F2755" s="86">
        <v>82</v>
      </c>
      <c r="G2755" s="77">
        <f t="shared" si="56"/>
        <v>164</v>
      </c>
      <c r="H2755" s="96" t="s">
        <v>79</v>
      </c>
      <c r="I2755" s="96" t="s">
        <v>85</v>
      </c>
    </row>
    <row r="2756" spans="1:9" x14ac:dyDescent="0.2">
      <c r="A2756" s="75">
        <v>2018</v>
      </c>
      <c r="B2756" s="75">
        <v>5</v>
      </c>
      <c r="C2756" s="104">
        <f t="shared" si="60"/>
        <v>43221</v>
      </c>
      <c r="D2756" s="75" t="s">
        <v>13</v>
      </c>
      <c r="E2756" s="86">
        <v>2290</v>
      </c>
      <c r="F2756" s="86">
        <v>2236</v>
      </c>
      <c r="G2756" s="77">
        <f t="shared" si="56"/>
        <v>4526</v>
      </c>
      <c r="H2756" s="96" t="s">
        <v>73</v>
      </c>
      <c r="I2756" s="96" t="s">
        <v>70</v>
      </c>
    </row>
    <row r="2757" spans="1:9" x14ac:dyDescent="0.2">
      <c r="A2757" s="75">
        <v>2018</v>
      </c>
      <c r="B2757" s="75">
        <v>5</v>
      </c>
      <c r="C2757" s="104">
        <f t="shared" ref="C2757:C2816" si="61">DATE(A2757,B2757,1)</f>
        <v>43221</v>
      </c>
      <c r="D2757" s="75" t="s">
        <v>13</v>
      </c>
      <c r="E2757" s="86">
        <v>2471</v>
      </c>
      <c r="F2757" s="86">
        <v>2385</v>
      </c>
      <c r="G2757" s="77">
        <f t="shared" si="56"/>
        <v>4856</v>
      </c>
      <c r="H2757" s="96" t="s">
        <v>77</v>
      </c>
      <c r="I2757" s="96" t="s">
        <v>70</v>
      </c>
    </row>
    <row r="2758" spans="1:9" x14ac:dyDescent="0.2">
      <c r="A2758" s="75">
        <v>2018</v>
      </c>
      <c r="B2758" s="75">
        <v>5</v>
      </c>
      <c r="C2758" s="104">
        <f t="shared" si="61"/>
        <v>43221</v>
      </c>
      <c r="D2758" s="75" t="s">
        <v>13</v>
      </c>
      <c r="E2758" s="86">
        <v>2242</v>
      </c>
      <c r="F2758" s="86">
        <v>2300</v>
      </c>
      <c r="G2758" s="77">
        <f t="shared" si="56"/>
        <v>4542</v>
      </c>
      <c r="H2758" s="96" t="s">
        <v>75</v>
      </c>
      <c r="I2758" s="96" t="s">
        <v>70</v>
      </c>
    </row>
    <row r="2759" spans="1:9" x14ac:dyDescent="0.2">
      <c r="A2759" s="75">
        <v>2018</v>
      </c>
      <c r="B2759" s="75">
        <v>5</v>
      </c>
      <c r="C2759" s="104">
        <f t="shared" si="61"/>
        <v>43221</v>
      </c>
      <c r="D2759" s="75" t="s">
        <v>13</v>
      </c>
      <c r="E2759" s="86">
        <v>40</v>
      </c>
      <c r="F2759" s="86">
        <v>46</v>
      </c>
      <c r="G2759" s="77">
        <f t="shared" si="56"/>
        <v>86</v>
      </c>
      <c r="H2759" s="96" t="s">
        <v>74</v>
      </c>
      <c r="I2759" s="96" t="s">
        <v>70</v>
      </c>
    </row>
    <row r="2760" spans="1:9" x14ac:dyDescent="0.2">
      <c r="A2760" s="75">
        <v>2018</v>
      </c>
      <c r="B2760" s="75">
        <v>5</v>
      </c>
      <c r="C2760" s="104">
        <f t="shared" si="61"/>
        <v>43221</v>
      </c>
      <c r="D2760" s="75" t="s">
        <v>13</v>
      </c>
      <c r="E2760" s="86">
        <v>36</v>
      </c>
      <c r="G2760" s="77">
        <f t="shared" ref="G2760:G2768" si="62">SUM(E2760:F2760)</f>
        <v>36</v>
      </c>
      <c r="H2760" s="96" t="s">
        <v>78</v>
      </c>
      <c r="I2760" s="96" t="s">
        <v>72</v>
      </c>
    </row>
    <row r="2761" spans="1:9" x14ac:dyDescent="0.2">
      <c r="A2761" s="75">
        <v>2018</v>
      </c>
      <c r="B2761" s="75">
        <v>5</v>
      </c>
      <c r="C2761" s="104">
        <f t="shared" si="61"/>
        <v>43221</v>
      </c>
      <c r="D2761" s="75" t="s">
        <v>19</v>
      </c>
      <c r="E2761" s="86">
        <v>547</v>
      </c>
      <c r="F2761" s="86">
        <v>557</v>
      </c>
      <c r="G2761" s="77">
        <f t="shared" si="62"/>
        <v>1104</v>
      </c>
      <c r="H2761" s="96" t="s">
        <v>63</v>
      </c>
      <c r="I2761" s="96" t="s">
        <v>70</v>
      </c>
    </row>
    <row r="2762" spans="1:9" x14ac:dyDescent="0.2">
      <c r="A2762" s="75">
        <v>2018</v>
      </c>
      <c r="B2762" s="75">
        <v>5</v>
      </c>
      <c r="C2762" s="104">
        <f t="shared" si="61"/>
        <v>43221</v>
      </c>
      <c r="D2762" s="75" t="s">
        <v>17</v>
      </c>
      <c r="E2762" s="86">
        <v>12239</v>
      </c>
      <c r="F2762" s="86">
        <v>1373</v>
      </c>
      <c r="G2762" s="77">
        <f t="shared" si="62"/>
        <v>13612</v>
      </c>
      <c r="I2762" s="96" t="s">
        <v>70</v>
      </c>
    </row>
    <row r="2763" spans="1:9" x14ac:dyDescent="0.2">
      <c r="A2763" s="75">
        <v>2018</v>
      </c>
      <c r="B2763" s="75">
        <v>5</v>
      </c>
      <c r="C2763" s="104">
        <f t="shared" si="61"/>
        <v>43221</v>
      </c>
      <c r="D2763" s="75" t="s">
        <v>68</v>
      </c>
      <c r="E2763" s="86">
        <v>2441</v>
      </c>
      <c r="F2763" s="86">
        <v>2705</v>
      </c>
      <c r="G2763" s="77">
        <f t="shared" si="62"/>
        <v>5146</v>
      </c>
      <c r="H2763" s="96" t="s">
        <v>74</v>
      </c>
      <c r="I2763" s="96" t="s">
        <v>84</v>
      </c>
    </row>
    <row r="2764" spans="1:9" x14ac:dyDescent="0.2">
      <c r="A2764" s="75">
        <v>2018</v>
      </c>
      <c r="B2764" s="75">
        <v>5</v>
      </c>
      <c r="C2764" s="104">
        <f t="shared" si="61"/>
        <v>43221</v>
      </c>
      <c r="D2764" s="75" t="s">
        <v>68</v>
      </c>
      <c r="E2764" s="86">
        <v>1210</v>
      </c>
      <c r="F2764" s="86">
        <v>964</v>
      </c>
      <c r="G2764" s="77">
        <f t="shared" si="62"/>
        <v>2174</v>
      </c>
      <c r="H2764" s="96" t="s">
        <v>73</v>
      </c>
      <c r="I2764" s="96" t="s">
        <v>84</v>
      </c>
    </row>
    <row r="2765" spans="1:9" x14ac:dyDescent="0.2">
      <c r="A2765" s="75">
        <v>2018</v>
      </c>
      <c r="B2765" s="75">
        <v>4</v>
      </c>
      <c r="C2765" s="104">
        <f t="shared" si="61"/>
        <v>43191</v>
      </c>
      <c r="D2765" s="75" t="s">
        <v>16</v>
      </c>
      <c r="E2765" s="86">
        <v>152</v>
      </c>
      <c r="F2765" s="86">
        <v>152</v>
      </c>
      <c r="G2765" s="77">
        <f t="shared" si="62"/>
        <v>304</v>
      </c>
      <c r="H2765" s="96" t="s">
        <v>79</v>
      </c>
      <c r="I2765" s="96" t="s">
        <v>72</v>
      </c>
    </row>
    <row r="2766" spans="1:9" x14ac:dyDescent="0.2">
      <c r="A2766" s="75">
        <v>2018</v>
      </c>
      <c r="B2766" s="75">
        <v>5</v>
      </c>
      <c r="C2766" s="104">
        <f t="shared" si="61"/>
        <v>43221</v>
      </c>
      <c r="D2766" s="75" t="s">
        <v>21</v>
      </c>
      <c r="E2766" s="86">
        <v>787</v>
      </c>
      <c r="F2766" s="86">
        <v>793</v>
      </c>
      <c r="G2766" s="77">
        <f t="shared" si="62"/>
        <v>1580</v>
      </c>
      <c r="H2766" s="96" t="s">
        <v>63</v>
      </c>
      <c r="I2766" s="96" t="s">
        <v>70</v>
      </c>
    </row>
    <row r="2767" spans="1:9" x14ac:dyDescent="0.2">
      <c r="A2767" s="75">
        <v>2018</v>
      </c>
      <c r="B2767" s="75">
        <v>5</v>
      </c>
      <c r="C2767" s="104">
        <f t="shared" si="61"/>
        <v>43221</v>
      </c>
      <c r="D2767" s="75" t="s">
        <v>16</v>
      </c>
      <c r="E2767" s="86">
        <v>2520</v>
      </c>
      <c r="F2767" s="86">
        <v>2596</v>
      </c>
      <c r="G2767" s="77">
        <f t="shared" si="62"/>
        <v>5116</v>
      </c>
      <c r="H2767" s="96" t="s">
        <v>74</v>
      </c>
      <c r="I2767" s="96" t="s">
        <v>70</v>
      </c>
    </row>
    <row r="2768" spans="1:9" x14ac:dyDescent="0.2">
      <c r="A2768" s="75">
        <v>2018</v>
      </c>
      <c r="B2768" s="75">
        <v>6</v>
      </c>
      <c r="C2768" s="104">
        <f t="shared" si="61"/>
        <v>43252</v>
      </c>
      <c r="D2768" s="75" t="s">
        <v>18</v>
      </c>
      <c r="E2768" s="86">
        <v>1435</v>
      </c>
      <c r="F2768" s="86">
        <v>1443</v>
      </c>
      <c r="G2768" s="77">
        <f t="shared" si="62"/>
        <v>2878</v>
      </c>
      <c r="H2768" s="96" t="s">
        <v>74</v>
      </c>
      <c r="I2768" s="96" t="s">
        <v>70</v>
      </c>
    </row>
    <row r="2769" spans="1:9" x14ac:dyDescent="0.2">
      <c r="A2769" s="75">
        <v>2018</v>
      </c>
      <c r="B2769" s="75">
        <v>6</v>
      </c>
      <c r="C2769" s="104">
        <f t="shared" si="61"/>
        <v>43252</v>
      </c>
      <c r="D2769" s="75" t="s">
        <v>14</v>
      </c>
      <c r="E2769" s="86">
        <v>0</v>
      </c>
      <c r="F2769" s="86">
        <v>0</v>
      </c>
      <c r="G2769" s="77">
        <v>0</v>
      </c>
      <c r="I2769" s="96" t="s">
        <v>70</v>
      </c>
    </row>
    <row r="2770" spans="1:9" x14ac:dyDescent="0.2">
      <c r="A2770" s="75">
        <v>2018</v>
      </c>
      <c r="B2770" s="75">
        <v>6</v>
      </c>
      <c r="C2770" s="104">
        <f t="shared" si="61"/>
        <v>43252</v>
      </c>
      <c r="D2770" s="75" t="s">
        <v>20</v>
      </c>
      <c r="E2770" s="86">
        <v>2014</v>
      </c>
      <c r="F2770" s="86">
        <v>2031</v>
      </c>
      <c r="G2770" s="77">
        <f>SUM(E2770:F2770)</f>
        <v>4045</v>
      </c>
      <c r="H2770" s="96" t="s">
        <v>74</v>
      </c>
      <c r="I2770" s="96" t="s">
        <v>70</v>
      </c>
    </row>
    <row r="2771" spans="1:9" x14ac:dyDescent="0.2">
      <c r="A2771" s="75">
        <v>2018</v>
      </c>
      <c r="B2771" s="75">
        <v>6</v>
      </c>
      <c r="C2771" s="104">
        <f t="shared" si="61"/>
        <v>43252</v>
      </c>
      <c r="D2771" s="75" t="s">
        <v>19</v>
      </c>
      <c r="G2771" s="77">
        <f t="shared" ref="G2771:G2811" si="63">SUM(E2771:F2771)</f>
        <v>0</v>
      </c>
    </row>
    <row r="2772" spans="1:9" x14ac:dyDescent="0.2">
      <c r="A2772" s="75">
        <v>2018</v>
      </c>
      <c r="B2772" s="75">
        <v>7</v>
      </c>
      <c r="C2772" s="104">
        <f t="shared" si="61"/>
        <v>43282</v>
      </c>
      <c r="D2772" s="75" t="s">
        <v>19</v>
      </c>
      <c r="E2772" s="86">
        <v>657</v>
      </c>
      <c r="F2772" s="86">
        <v>621</v>
      </c>
      <c r="G2772" s="77">
        <f t="shared" si="63"/>
        <v>1278</v>
      </c>
      <c r="H2772" s="96" t="s">
        <v>63</v>
      </c>
      <c r="I2772" s="96" t="s">
        <v>70</v>
      </c>
    </row>
    <row r="2773" spans="1:9" x14ac:dyDescent="0.2">
      <c r="A2773" s="75">
        <v>2018</v>
      </c>
      <c r="B2773" s="75">
        <v>7</v>
      </c>
      <c r="C2773" s="104">
        <f t="shared" si="61"/>
        <v>43282</v>
      </c>
      <c r="D2773" s="75" t="s">
        <v>21</v>
      </c>
      <c r="E2773" s="86">
        <v>899</v>
      </c>
      <c r="F2773" s="86">
        <v>900</v>
      </c>
      <c r="G2773" s="77">
        <f t="shared" si="63"/>
        <v>1799</v>
      </c>
      <c r="H2773" s="96" t="s">
        <v>63</v>
      </c>
      <c r="I2773" s="96" t="s">
        <v>70</v>
      </c>
    </row>
    <row r="2774" spans="1:9" x14ac:dyDescent="0.2">
      <c r="A2774" s="75">
        <v>2018</v>
      </c>
      <c r="B2774" s="75">
        <v>7</v>
      </c>
      <c r="C2774" s="104">
        <f t="shared" si="61"/>
        <v>43282</v>
      </c>
      <c r="D2774" s="75" t="s">
        <v>16</v>
      </c>
      <c r="E2774" s="86">
        <v>2493</v>
      </c>
      <c r="F2774" s="86">
        <v>2515</v>
      </c>
      <c r="G2774" s="77">
        <f t="shared" si="63"/>
        <v>5008</v>
      </c>
      <c r="H2774" s="96" t="s">
        <v>74</v>
      </c>
    </row>
    <row r="2775" spans="1:9" x14ac:dyDescent="0.2">
      <c r="A2775" s="75">
        <v>2018</v>
      </c>
      <c r="B2775" s="75">
        <v>7</v>
      </c>
      <c r="C2775" s="104">
        <f t="shared" si="61"/>
        <v>43282</v>
      </c>
      <c r="D2775" s="75" t="s">
        <v>18</v>
      </c>
      <c r="E2775" s="86">
        <v>1406</v>
      </c>
      <c r="F2775" s="86">
        <v>1424</v>
      </c>
      <c r="G2775" s="77">
        <f t="shared" si="63"/>
        <v>2830</v>
      </c>
      <c r="H2775" s="96" t="s">
        <v>74</v>
      </c>
      <c r="I2775" s="96" t="s">
        <v>70</v>
      </c>
    </row>
    <row r="2776" spans="1:9" x14ac:dyDescent="0.2">
      <c r="A2776" s="75">
        <v>2018</v>
      </c>
      <c r="B2776" s="75">
        <v>6</v>
      </c>
      <c r="C2776" s="104">
        <f t="shared" si="61"/>
        <v>43252</v>
      </c>
      <c r="D2776" s="75" t="s">
        <v>13</v>
      </c>
      <c r="E2776" s="86">
        <v>2285</v>
      </c>
      <c r="F2776" s="86">
        <v>2257</v>
      </c>
      <c r="G2776" s="77">
        <f t="shared" si="63"/>
        <v>4542</v>
      </c>
      <c r="H2776" s="96" t="s">
        <v>73</v>
      </c>
      <c r="I2776" s="96" t="s">
        <v>70</v>
      </c>
    </row>
    <row r="2777" spans="1:9" x14ac:dyDescent="0.2">
      <c r="A2777" s="75">
        <v>2018</v>
      </c>
      <c r="B2777" s="75">
        <v>6</v>
      </c>
      <c r="C2777" s="104">
        <f t="shared" si="61"/>
        <v>43252</v>
      </c>
      <c r="D2777" s="75" t="s">
        <v>13</v>
      </c>
      <c r="E2777" s="86">
        <v>536</v>
      </c>
      <c r="F2777" s="86">
        <v>489</v>
      </c>
      <c r="G2777" s="77">
        <f t="shared" si="63"/>
        <v>1025</v>
      </c>
      <c r="H2777" s="96" t="s">
        <v>77</v>
      </c>
      <c r="I2777" s="96" t="s">
        <v>70</v>
      </c>
    </row>
    <row r="2778" spans="1:9" x14ac:dyDescent="0.2">
      <c r="A2778" s="75">
        <v>2018</v>
      </c>
      <c r="B2778" s="75">
        <v>6</v>
      </c>
      <c r="C2778" s="104">
        <f t="shared" si="61"/>
        <v>43252</v>
      </c>
      <c r="D2778" s="75" t="s">
        <v>13</v>
      </c>
      <c r="E2778" s="86">
        <v>2955</v>
      </c>
      <c r="F2778" s="86">
        <v>2994</v>
      </c>
      <c r="G2778" s="77">
        <f t="shared" si="63"/>
        <v>5949</v>
      </c>
      <c r="H2778" s="96" t="s">
        <v>75</v>
      </c>
      <c r="I2778" s="96" t="s">
        <v>70</v>
      </c>
    </row>
    <row r="2779" spans="1:9" x14ac:dyDescent="0.2">
      <c r="A2779" s="75">
        <v>2018</v>
      </c>
      <c r="B2779" s="75">
        <v>6</v>
      </c>
      <c r="C2779" s="104">
        <f t="shared" si="61"/>
        <v>43252</v>
      </c>
      <c r="D2779" s="75" t="s">
        <v>13</v>
      </c>
      <c r="E2779" s="86">
        <v>1820</v>
      </c>
      <c r="F2779" s="86">
        <v>2049</v>
      </c>
      <c r="G2779" s="77">
        <f t="shared" si="63"/>
        <v>3869</v>
      </c>
      <c r="H2779" s="96" t="s">
        <v>74</v>
      </c>
      <c r="I2779" s="96" t="s">
        <v>70</v>
      </c>
    </row>
    <row r="2780" spans="1:9" x14ac:dyDescent="0.2">
      <c r="A2780" s="75">
        <v>2018</v>
      </c>
      <c r="B2780" s="75">
        <v>6</v>
      </c>
      <c r="C2780" s="104">
        <f t="shared" si="61"/>
        <v>43252</v>
      </c>
      <c r="D2780" s="75" t="s">
        <v>13</v>
      </c>
      <c r="E2780" s="86">
        <v>46</v>
      </c>
      <c r="F2780" s="86">
        <v>45</v>
      </c>
      <c r="G2780" s="77">
        <f t="shared" si="63"/>
        <v>91</v>
      </c>
      <c r="H2780" s="96" t="s">
        <v>78</v>
      </c>
      <c r="I2780" s="96" t="s">
        <v>72</v>
      </c>
    </row>
    <row r="2781" spans="1:9" x14ac:dyDescent="0.2">
      <c r="A2781" s="75">
        <v>2018</v>
      </c>
      <c r="B2781" s="75">
        <v>7</v>
      </c>
      <c r="C2781" s="104">
        <f t="shared" si="61"/>
        <v>43282</v>
      </c>
      <c r="D2781" s="75" t="s">
        <v>13</v>
      </c>
      <c r="E2781" s="86">
        <v>2146</v>
      </c>
      <c r="F2781" s="86">
        <v>2021</v>
      </c>
      <c r="G2781" s="77">
        <f t="shared" si="63"/>
        <v>4167</v>
      </c>
      <c r="H2781" s="96" t="s">
        <v>73</v>
      </c>
      <c r="I2781" s="96" t="s">
        <v>70</v>
      </c>
    </row>
    <row r="2782" spans="1:9" x14ac:dyDescent="0.2">
      <c r="A2782" s="75">
        <v>2018</v>
      </c>
      <c r="B2782" s="75">
        <v>7</v>
      </c>
      <c r="C2782" s="104">
        <f t="shared" si="61"/>
        <v>43282</v>
      </c>
      <c r="D2782" s="75" t="s">
        <v>13</v>
      </c>
      <c r="E2782" s="86">
        <v>536</v>
      </c>
      <c r="F2782" s="86">
        <v>489</v>
      </c>
      <c r="G2782" s="77">
        <f t="shared" si="63"/>
        <v>1025</v>
      </c>
      <c r="H2782" s="96" t="s">
        <v>77</v>
      </c>
      <c r="I2782" s="96" t="s">
        <v>70</v>
      </c>
    </row>
    <row r="2783" spans="1:9" x14ac:dyDescent="0.2">
      <c r="A2783" s="75">
        <v>2018</v>
      </c>
      <c r="B2783" s="75">
        <v>7</v>
      </c>
      <c r="C2783" s="104">
        <f t="shared" si="61"/>
        <v>43282</v>
      </c>
      <c r="D2783" s="75" t="s">
        <v>13</v>
      </c>
      <c r="E2783" s="86">
        <v>3295</v>
      </c>
      <c r="F2783" s="86">
        <v>3226</v>
      </c>
      <c r="G2783" s="77">
        <f t="shared" si="63"/>
        <v>6521</v>
      </c>
      <c r="H2783" s="96" t="s">
        <v>75</v>
      </c>
      <c r="I2783" s="96" t="s">
        <v>70</v>
      </c>
    </row>
    <row r="2784" spans="1:9" x14ac:dyDescent="0.2">
      <c r="A2784" s="75">
        <v>2018</v>
      </c>
      <c r="B2784" s="75">
        <v>7</v>
      </c>
      <c r="C2784" s="104">
        <f t="shared" si="61"/>
        <v>43282</v>
      </c>
      <c r="D2784" s="75" t="s">
        <v>13</v>
      </c>
      <c r="E2784" s="86">
        <v>2361</v>
      </c>
      <c r="F2784" s="86">
        <v>2367</v>
      </c>
      <c r="G2784" s="77">
        <f t="shared" si="63"/>
        <v>4728</v>
      </c>
      <c r="H2784" s="96" t="s">
        <v>74</v>
      </c>
      <c r="I2784" s="96" t="s">
        <v>70</v>
      </c>
    </row>
    <row r="2785" spans="1:9" x14ac:dyDescent="0.2">
      <c r="A2785" s="75">
        <v>2018</v>
      </c>
      <c r="B2785" s="75">
        <v>7</v>
      </c>
      <c r="C2785" s="104">
        <f t="shared" si="61"/>
        <v>43282</v>
      </c>
      <c r="D2785" s="75" t="s">
        <v>13</v>
      </c>
      <c r="E2785" s="86">
        <v>150</v>
      </c>
      <c r="F2785" s="86">
        <v>150</v>
      </c>
      <c r="G2785" s="77">
        <f t="shared" si="63"/>
        <v>300</v>
      </c>
      <c r="H2785" s="96" t="s">
        <v>79</v>
      </c>
      <c r="I2785" s="96" t="s">
        <v>72</v>
      </c>
    </row>
    <row r="2786" spans="1:9" x14ac:dyDescent="0.2">
      <c r="A2786" s="75">
        <v>2018</v>
      </c>
      <c r="B2786" s="75">
        <v>6</v>
      </c>
      <c r="C2786" s="104">
        <f t="shared" si="61"/>
        <v>43252</v>
      </c>
      <c r="D2786" s="75" t="s">
        <v>16</v>
      </c>
      <c r="E2786" s="86">
        <v>2652</v>
      </c>
      <c r="F2786" s="86">
        <v>2893</v>
      </c>
      <c r="G2786" s="77">
        <f t="shared" si="63"/>
        <v>5545</v>
      </c>
      <c r="H2786" s="96" t="s">
        <v>74</v>
      </c>
      <c r="I2786" s="96" t="s">
        <v>70</v>
      </c>
    </row>
    <row r="2787" spans="1:9" x14ac:dyDescent="0.2">
      <c r="A2787" s="75">
        <v>2018</v>
      </c>
      <c r="B2787" s="75">
        <v>6</v>
      </c>
      <c r="C2787" s="104">
        <f t="shared" si="61"/>
        <v>43252</v>
      </c>
      <c r="D2787" s="75" t="s">
        <v>68</v>
      </c>
      <c r="E2787" s="86">
        <v>3510</v>
      </c>
      <c r="F2787" s="86">
        <v>3842</v>
      </c>
      <c r="G2787" s="77">
        <f t="shared" si="63"/>
        <v>7352</v>
      </c>
      <c r="H2787" s="96" t="s">
        <v>74</v>
      </c>
      <c r="I2787" s="96" t="s">
        <v>70</v>
      </c>
    </row>
    <row r="2788" spans="1:9" x14ac:dyDescent="0.2">
      <c r="A2788" s="75">
        <v>2018</v>
      </c>
      <c r="B2788" s="75">
        <v>6</v>
      </c>
      <c r="C2788" s="104">
        <f t="shared" si="61"/>
        <v>43252</v>
      </c>
      <c r="D2788" s="75" t="s">
        <v>68</v>
      </c>
      <c r="E2788" s="86">
        <v>1624</v>
      </c>
      <c r="F2788" s="86">
        <v>1388</v>
      </c>
      <c r="G2788" s="77">
        <f t="shared" si="63"/>
        <v>3012</v>
      </c>
      <c r="H2788" s="96" t="s">
        <v>73</v>
      </c>
      <c r="I2788" s="96" t="s">
        <v>84</v>
      </c>
    </row>
    <row r="2789" spans="1:9" x14ac:dyDescent="0.2">
      <c r="A2789" s="75">
        <v>2018</v>
      </c>
      <c r="B2789" s="75">
        <v>7</v>
      </c>
      <c r="C2789" s="104">
        <f t="shared" si="61"/>
        <v>43282</v>
      </c>
      <c r="D2789" s="75" t="s">
        <v>68</v>
      </c>
      <c r="E2789" s="86">
        <v>4172</v>
      </c>
      <c r="F2789" s="86">
        <v>3938</v>
      </c>
      <c r="G2789" s="77">
        <f t="shared" si="63"/>
        <v>8110</v>
      </c>
      <c r="H2789" s="96" t="s">
        <v>74</v>
      </c>
      <c r="I2789" s="96" t="s">
        <v>84</v>
      </c>
    </row>
    <row r="2790" spans="1:9" x14ac:dyDescent="0.2">
      <c r="A2790" s="75">
        <v>2018</v>
      </c>
      <c r="B2790" s="75">
        <v>7</v>
      </c>
      <c r="C2790" s="104">
        <f t="shared" si="61"/>
        <v>43282</v>
      </c>
      <c r="D2790" s="75" t="s">
        <v>68</v>
      </c>
      <c r="E2790" s="86">
        <v>1624</v>
      </c>
      <c r="F2790" s="86">
        <v>1388</v>
      </c>
      <c r="G2790" s="77">
        <f t="shared" si="63"/>
        <v>3012</v>
      </c>
      <c r="H2790" s="96" t="s">
        <v>73</v>
      </c>
      <c r="I2790" s="96" t="s">
        <v>84</v>
      </c>
    </row>
    <row r="2791" spans="1:9" x14ac:dyDescent="0.2">
      <c r="A2791" s="75">
        <v>2018</v>
      </c>
      <c r="B2791" s="75">
        <v>6</v>
      </c>
      <c r="C2791" s="104">
        <f t="shared" si="61"/>
        <v>43252</v>
      </c>
      <c r="D2791" s="75" t="s">
        <v>17</v>
      </c>
      <c r="E2791" s="86">
        <v>37867</v>
      </c>
      <c r="F2791" s="86">
        <v>43607</v>
      </c>
      <c r="G2791" s="77">
        <f t="shared" si="63"/>
        <v>81474</v>
      </c>
      <c r="I2791" s="96" t="s">
        <v>70</v>
      </c>
    </row>
    <row r="2792" spans="1:9" x14ac:dyDescent="0.2">
      <c r="A2792" s="75">
        <v>2018</v>
      </c>
      <c r="B2792" s="75">
        <v>7</v>
      </c>
      <c r="C2792" s="104">
        <f t="shared" si="61"/>
        <v>43282</v>
      </c>
      <c r="D2792" s="75" t="s">
        <v>17</v>
      </c>
      <c r="E2792" s="86">
        <v>56762</v>
      </c>
      <c r="F2792" s="86">
        <v>57190</v>
      </c>
      <c r="G2792" s="77">
        <f t="shared" si="63"/>
        <v>113952</v>
      </c>
      <c r="I2792" s="96" t="s">
        <v>70</v>
      </c>
    </row>
    <row r="2793" spans="1:9" x14ac:dyDescent="0.2">
      <c r="A2793" s="75">
        <v>2018</v>
      </c>
      <c r="B2793" s="75">
        <v>7</v>
      </c>
      <c r="C2793" s="104">
        <f t="shared" si="61"/>
        <v>43282</v>
      </c>
      <c r="D2793" s="75" t="s">
        <v>14</v>
      </c>
      <c r="E2793" s="86">
        <v>0</v>
      </c>
      <c r="F2793" s="86">
        <v>0</v>
      </c>
      <c r="G2793" s="77">
        <f t="shared" si="63"/>
        <v>0</v>
      </c>
      <c r="I2793" s="96" t="s">
        <v>70</v>
      </c>
    </row>
    <row r="2794" spans="1:9" x14ac:dyDescent="0.2">
      <c r="A2794" s="75">
        <v>2018</v>
      </c>
      <c r="B2794" s="75">
        <v>6</v>
      </c>
      <c r="C2794" s="104">
        <f t="shared" si="61"/>
        <v>43252</v>
      </c>
      <c r="D2794" s="75" t="s">
        <v>21</v>
      </c>
      <c r="E2794" s="86">
        <v>853</v>
      </c>
      <c r="F2794" s="86">
        <v>814</v>
      </c>
      <c r="G2794" s="77">
        <f t="shared" si="63"/>
        <v>1667</v>
      </c>
      <c r="H2794" s="96" t="s">
        <v>63</v>
      </c>
      <c r="I2794" s="96" t="s">
        <v>70</v>
      </c>
    </row>
    <row r="2795" spans="1:9" ht="11.25" customHeight="1" x14ac:dyDescent="0.2">
      <c r="A2795" s="75">
        <v>2018</v>
      </c>
      <c r="B2795" s="75">
        <v>6</v>
      </c>
      <c r="C2795" s="104">
        <f t="shared" si="61"/>
        <v>43252</v>
      </c>
      <c r="D2795" s="75" t="s">
        <v>19</v>
      </c>
      <c r="E2795" s="86">
        <v>573</v>
      </c>
      <c r="F2795" s="86">
        <v>624</v>
      </c>
      <c r="G2795" s="77">
        <f t="shared" si="63"/>
        <v>1197</v>
      </c>
      <c r="H2795" s="96" t="s">
        <v>63</v>
      </c>
      <c r="I2795" s="96" t="s">
        <v>70</v>
      </c>
    </row>
    <row r="2796" spans="1:9" x14ac:dyDescent="0.2">
      <c r="A2796" s="75">
        <v>2018</v>
      </c>
      <c r="B2796" s="75">
        <v>7</v>
      </c>
      <c r="C2796" s="104">
        <f t="shared" si="61"/>
        <v>43282</v>
      </c>
      <c r="D2796" s="75" t="s">
        <v>20</v>
      </c>
      <c r="E2796" s="86">
        <v>2136</v>
      </c>
      <c r="F2796" s="86">
        <v>2177</v>
      </c>
      <c r="G2796" s="77">
        <f t="shared" si="63"/>
        <v>4313</v>
      </c>
      <c r="H2796" s="96" t="s">
        <v>74</v>
      </c>
      <c r="I2796" s="96" t="s">
        <v>70</v>
      </c>
    </row>
    <row r="2797" spans="1:9" x14ac:dyDescent="0.2">
      <c r="A2797" s="75">
        <v>2018</v>
      </c>
      <c r="B2797" s="75">
        <v>8</v>
      </c>
      <c r="C2797" s="104">
        <f t="shared" si="61"/>
        <v>43313</v>
      </c>
      <c r="D2797" s="75" t="s">
        <v>18</v>
      </c>
      <c r="E2797" s="86">
        <v>1301</v>
      </c>
      <c r="F2797" s="86">
        <v>1501</v>
      </c>
      <c r="G2797" s="77">
        <f t="shared" si="63"/>
        <v>2802</v>
      </c>
      <c r="H2797" s="96" t="s">
        <v>74</v>
      </c>
      <c r="I2797" s="96" t="s">
        <v>70</v>
      </c>
    </row>
    <row r="2798" spans="1:9" x14ac:dyDescent="0.2">
      <c r="A2798" s="75">
        <v>2018</v>
      </c>
      <c r="B2798" s="75">
        <v>9</v>
      </c>
      <c r="C2798" s="104">
        <f t="shared" si="61"/>
        <v>43344</v>
      </c>
      <c r="D2798" s="75" t="s">
        <v>18</v>
      </c>
      <c r="E2798" s="86">
        <v>1349</v>
      </c>
      <c r="F2798" s="86">
        <v>1251</v>
      </c>
      <c r="G2798" s="77">
        <f t="shared" si="63"/>
        <v>2600</v>
      </c>
      <c r="H2798" s="96" t="s">
        <v>74</v>
      </c>
      <c r="I2798" s="96" t="s">
        <v>70</v>
      </c>
    </row>
    <row r="2799" spans="1:9" x14ac:dyDescent="0.2">
      <c r="A2799" s="75">
        <v>2018</v>
      </c>
      <c r="B2799" s="75">
        <v>8</v>
      </c>
      <c r="C2799" s="104">
        <f t="shared" si="61"/>
        <v>43313</v>
      </c>
      <c r="D2799" s="75" t="s">
        <v>20</v>
      </c>
      <c r="E2799" s="86">
        <v>2094</v>
      </c>
      <c r="F2799" s="86">
        <v>2010</v>
      </c>
      <c r="G2799" s="77">
        <f t="shared" si="63"/>
        <v>4104</v>
      </c>
      <c r="H2799" s="96" t="s">
        <v>74</v>
      </c>
      <c r="I2799" s="96" t="s">
        <v>70</v>
      </c>
    </row>
    <row r="2800" spans="1:9" x14ac:dyDescent="0.2">
      <c r="A2800" s="75">
        <v>2018</v>
      </c>
      <c r="B2800" s="75">
        <v>9</v>
      </c>
      <c r="C2800" s="104">
        <f t="shared" si="61"/>
        <v>43344</v>
      </c>
      <c r="D2800" s="75" t="s">
        <v>20</v>
      </c>
      <c r="E2800" s="86">
        <v>1915</v>
      </c>
      <c r="F2800" s="86">
        <v>1881</v>
      </c>
      <c r="G2800" s="77">
        <f t="shared" si="63"/>
        <v>3796</v>
      </c>
      <c r="H2800" s="96" t="s">
        <v>74</v>
      </c>
      <c r="I2800" s="96" t="s">
        <v>70</v>
      </c>
    </row>
    <row r="2801" spans="1:9" x14ac:dyDescent="0.2">
      <c r="A2801" s="75">
        <v>2018</v>
      </c>
      <c r="B2801" s="75">
        <v>10</v>
      </c>
      <c r="C2801" s="104">
        <f t="shared" si="61"/>
        <v>43374</v>
      </c>
      <c r="D2801" s="75" t="s">
        <v>20</v>
      </c>
      <c r="E2801" s="75">
        <v>2033</v>
      </c>
      <c r="F2801" s="86">
        <v>2012</v>
      </c>
      <c r="G2801" s="77">
        <f t="shared" si="63"/>
        <v>4045</v>
      </c>
      <c r="H2801" s="96" t="s">
        <v>74</v>
      </c>
      <c r="I2801" s="96" t="s">
        <v>70</v>
      </c>
    </row>
    <row r="2802" spans="1:9" x14ac:dyDescent="0.2">
      <c r="A2802" s="75">
        <v>2018</v>
      </c>
      <c r="B2802" s="75">
        <v>8</v>
      </c>
      <c r="C2802" s="104">
        <f t="shared" si="61"/>
        <v>43313</v>
      </c>
      <c r="D2802" s="75" t="s">
        <v>19</v>
      </c>
      <c r="E2802" s="86">
        <v>703</v>
      </c>
      <c r="F2802" s="86">
        <v>677</v>
      </c>
      <c r="G2802" s="77">
        <f t="shared" si="63"/>
        <v>1380</v>
      </c>
      <c r="H2802" s="96" t="s">
        <v>63</v>
      </c>
      <c r="I2802" s="96" t="s">
        <v>70</v>
      </c>
    </row>
    <row r="2803" spans="1:9" x14ac:dyDescent="0.2">
      <c r="A2803" s="75">
        <v>2018</v>
      </c>
      <c r="B2803" s="75">
        <v>9</v>
      </c>
      <c r="C2803" s="104">
        <f t="shared" si="61"/>
        <v>43344</v>
      </c>
      <c r="D2803" s="75" t="s">
        <v>19</v>
      </c>
      <c r="E2803" s="86">
        <v>656</v>
      </c>
      <c r="F2803" s="86">
        <v>619</v>
      </c>
      <c r="G2803" s="77">
        <f t="shared" si="63"/>
        <v>1275</v>
      </c>
      <c r="H2803" s="96" t="s">
        <v>63</v>
      </c>
      <c r="I2803" s="96" t="s">
        <v>70</v>
      </c>
    </row>
    <row r="2804" spans="1:9" x14ac:dyDescent="0.2">
      <c r="A2804" s="75">
        <v>2018</v>
      </c>
      <c r="B2804" s="75">
        <v>10</v>
      </c>
      <c r="C2804" s="104">
        <f t="shared" si="61"/>
        <v>43374</v>
      </c>
      <c r="D2804" s="75" t="s">
        <v>19</v>
      </c>
      <c r="E2804" s="86">
        <v>654</v>
      </c>
      <c r="F2804" s="86">
        <v>688</v>
      </c>
      <c r="G2804" s="77">
        <f t="shared" si="63"/>
        <v>1342</v>
      </c>
      <c r="H2804" s="96" t="s">
        <v>63</v>
      </c>
      <c r="I2804" s="96" t="s">
        <v>70</v>
      </c>
    </row>
    <row r="2805" spans="1:9" x14ac:dyDescent="0.2">
      <c r="A2805" s="75">
        <v>2018</v>
      </c>
      <c r="B2805" s="75">
        <v>8</v>
      </c>
      <c r="C2805" s="104">
        <f t="shared" si="61"/>
        <v>43313</v>
      </c>
      <c r="D2805" s="75" t="s">
        <v>16</v>
      </c>
      <c r="E2805" s="86">
        <v>2378</v>
      </c>
      <c r="F2805" s="86">
        <v>2257</v>
      </c>
      <c r="G2805" s="77">
        <f t="shared" si="63"/>
        <v>4635</v>
      </c>
      <c r="H2805" s="96" t="s">
        <v>74</v>
      </c>
      <c r="I2805" s="96" t="s">
        <v>70</v>
      </c>
    </row>
    <row r="2806" spans="1:9" x14ac:dyDescent="0.2">
      <c r="A2806" s="75">
        <v>2018</v>
      </c>
      <c r="B2806" s="75">
        <v>9</v>
      </c>
      <c r="C2806" s="104">
        <f t="shared" si="61"/>
        <v>43344</v>
      </c>
      <c r="D2806" s="75" t="s">
        <v>16</v>
      </c>
      <c r="E2806" s="86">
        <v>2080</v>
      </c>
      <c r="F2806" s="86">
        <v>2019</v>
      </c>
      <c r="G2806" s="77">
        <f t="shared" si="63"/>
        <v>4099</v>
      </c>
      <c r="H2806" s="96" t="s">
        <v>74</v>
      </c>
      <c r="I2806" s="96" t="s">
        <v>70</v>
      </c>
    </row>
    <row r="2807" spans="1:9" x14ac:dyDescent="0.2">
      <c r="A2807" s="75">
        <v>2018</v>
      </c>
      <c r="B2807" s="75">
        <v>10</v>
      </c>
      <c r="C2807" s="104">
        <f t="shared" si="61"/>
        <v>43374</v>
      </c>
      <c r="D2807" s="75" t="s">
        <v>16</v>
      </c>
      <c r="E2807" s="86">
        <v>2313</v>
      </c>
      <c r="F2807" s="86">
        <v>2239</v>
      </c>
      <c r="G2807" s="77">
        <f t="shared" si="63"/>
        <v>4552</v>
      </c>
      <c r="H2807" s="96" t="s">
        <v>74</v>
      </c>
      <c r="I2807" s="96" t="s">
        <v>70</v>
      </c>
    </row>
    <row r="2808" spans="1:9" x14ac:dyDescent="0.2">
      <c r="A2808" s="75">
        <v>2018</v>
      </c>
      <c r="B2808" s="75">
        <v>10</v>
      </c>
      <c r="C2808" s="104">
        <f t="shared" si="61"/>
        <v>43374</v>
      </c>
      <c r="D2808" s="75" t="s">
        <v>16</v>
      </c>
      <c r="E2808" s="86">
        <v>139</v>
      </c>
      <c r="F2808" s="86">
        <v>139</v>
      </c>
      <c r="G2808" s="77">
        <f t="shared" si="63"/>
        <v>278</v>
      </c>
      <c r="H2808" s="96" t="s">
        <v>79</v>
      </c>
      <c r="I2808" s="96" t="s">
        <v>72</v>
      </c>
    </row>
    <row r="2809" spans="1:9" x14ac:dyDescent="0.2">
      <c r="A2809" s="75">
        <v>2018</v>
      </c>
      <c r="B2809" s="75">
        <v>9</v>
      </c>
      <c r="C2809" s="104">
        <f t="shared" si="61"/>
        <v>43344</v>
      </c>
      <c r="D2809" s="75" t="s">
        <v>21</v>
      </c>
      <c r="E2809" s="86">
        <v>854</v>
      </c>
      <c r="F2809" s="86">
        <v>718</v>
      </c>
      <c r="G2809" s="77">
        <f t="shared" si="63"/>
        <v>1572</v>
      </c>
      <c r="H2809" s="96" t="s">
        <v>63</v>
      </c>
      <c r="I2809" s="96" t="s">
        <v>70</v>
      </c>
    </row>
    <row r="2810" spans="1:9" x14ac:dyDescent="0.2">
      <c r="A2810" s="75">
        <v>2018</v>
      </c>
      <c r="B2810" s="75">
        <v>8</v>
      </c>
      <c r="C2810" s="104">
        <f t="shared" si="61"/>
        <v>43313</v>
      </c>
      <c r="D2810" s="75" t="s">
        <v>21</v>
      </c>
      <c r="E2810" s="86">
        <v>881</v>
      </c>
      <c r="F2810" s="86">
        <v>845</v>
      </c>
      <c r="G2810" s="77">
        <f t="shared" si="63"/>
        <v>1726</v>
      </c>
      <c r="H2810" s="96" t="s">
        <v>63</v>
      </c>
      <c r="I2810" s="96" t="s">
        <v>70</v>
      </c>
    </row>
    <row r="2811" spans="1:9" x14ac:dyDescent="0.2">
      <c r="A2811" s="75">
        <v>2018</v>
      </c>
      <c r="B2811" s="75">
        <v>10</v>
      </c>
      <c r="C2811" s="104">
        <f t="shared" si="61"/>
        <v>43374</v>
      </c>
      <c r="D2811" s="75" t="s">
        <v>21</v>
      </c>
      <c r="E2811" s="86">
        <v>823</v>
      </c>
      <c r="F2811" s="86">
        <v>835</v>
      </c>
      <c r="G2811" s="77">
        <f t="shared" si="63"/>
        <v>1658</v>
      </c>
      <c r="H2811" s="96" t="s">
        <v>63</v>
      </c>
      <c r="I2811" s="96" t="s">
        <v>70</v>
      </c>
    </row>
    <row r="2812" spans="1:9" x14ac:dyDescent="0.2">
      <c r="A2812" s="75">
        <v>2018</v>
      </c>
      <c r="B2812" s="75">
        <v>8</v>
      </c>
      <c r="C2812" s="104">
        <f t="shared" si="61"/>
        <v>43313</v>
      </c>
      <c r="D2812" s="75" t="s">
        <v>14</v>
      </c>
      <c r="E2812" s="86">
        <v>0</v>
      </c>
      <c r="F2812" s="86">
        <v>0</v>
      </c>
      <c r="G2812" s="77">
        <v>0</v>
      </c>
    </row>
    <row r="2813" spans="1:9" x14ac:dyDescent="0.2">
      <c r="A2813" s="75">
        <v>2018</v>
      </c>
      <c r="B2813" s="75">
        <v>9</v>
      </c>
      <c r="C2813" s="104">
        <f t="shared" si="61"/>
        <v>43344</v>
      </c>
      <c r="D2813" s="75" t="s">
        <v>14</v>
      </c>
      <c r="E2813" s="86">
        <v>0</v>
      </c>
      <c r="F2813" s="86">
        <v>0</v>
      </c>
      <c r="G2813" s="77">
        <v>0</v>
      </c>
    </row>
    <row r="2814" spans="1:9" x14ac:dyDescent="0.2">
      <c r="A2814" s="75">
        <v>2018</v>
      </c>
      <c r="B2814" s="75">
        <v>10</v>
      </c>
      <c r="C2814" s="104">
        <f t="shared" si="61"/>
        <v>43374</v>
      </c>
      <c r="D2814" s="75" t="s">
        <v>14</v>
      </c>
      <c r="E2814" s="86">
        <v>0</v>
      </c>
      <c r="F2814" s="86">
        <v>0</v>
      </c>
      <c r="G2814" s="77">
        <v>0</v>
      </c>
    </row>
    <row r="2815" spans="1:9" x14ac:dyDescent="0.2">
      <c r="A2815" s="75">
        <v>2018</v>
      </c>
      <c r="B2815" s="75">
        <v>10</v>
      </c>
      <c r="C2815" s="104">
        <f t="shared" si="61"/>
        <v>43374</v>
      </c>
      <c r="D2815" s="75" t="s">
        <v>18</v>
      </c>
      <c r="E2815" s="86">
        <v>1611</v>
      </c>
      <c r="F2815" s="86">
        <v>1481</v>
      </c>
      <c r="G2815" s="77">
        <f>SUM(E2815:F2815)</f>
        <v>3092</v>
      </c>
      <c r="H2815" s="96" t="s">
        <v>74</v>
      </c>
      <c r="I2815" s="96" t="s">
        <v>70</v>
      </c>
    </row>
    <row r="2816" spans="1:9" x14ac:dyDescent="0.2">
      <c r="A2816" s="75">
        <v>2018</v>
      </c>
      <c r="B2816" s="75">
        <v>8</v>
      </c>
      <c r="C2816" s="104">
        <f t="shared" si="61"/>
        <v>43313</v>
      </c>
      <c r="D2816" s="75" t="s">
        <v>13</v>
      </c>
      <c r="E2816" s="86">
        <v>2228</v>
      </c>
      <c r="F2816" s="86">
        <v>2224</v>
      </c>
      <c r="G2816" s="77">
        <f t="shared" ref="G2816:G2846" si="64">SUM(E2816:F2816)</f>
        <v>4452</v>
      </c>
      <c r="H2816" s="96" t="s">
        <v>73</v>
      </c>
      <c r="I2816" s="96" t="s">
        <v>70</v>
      </c>
    </row>
    <row r="2817" spans="1:9" x14ac:dyDescent="0.2">
      <c r="A2817" s="75">
        <v>2018</v>
      </c>
      <c r="B2817" s="75">
        <v>8</v>
      </c>
      <c r="C2817" s="104">
        <f t="shared" ref="C2817:C2825" si="65">DATE(A2817,B2817,1)</f>
        <v>43313</v>
      </c>
      <c r="D2817" s="75" t="s">
        <v>13</v>
      </c>
      <c r="E2817" s="86">
        <v>536</v>
      </c>
      <c r="F2817" s="86">
        <v>489</v>
      </c>
      <c r="G2817" s="77">
        <f t="shared" si="64"/>
        <v>1025</v>
      </c>
      <c r="H2817" s="96" t="s">
        <v>74</v>
      </c>
      <c r="I2817" s="96" t="s">
        <v>70</v>
      </c>
    </row>
    <row r="2818" spans="1:9" x14ac:dyDescent="0.2">
      <c r="A2818" s="75">
        <v>2018</v>
      </c>
      <c r="B2818" s="75">
        <v>8</v>
      </c>
      <c r="C2818" s="104">
        <f t="shared" si="65"/>
        <v>43313</v>
      </c>
      <c r="D2818" s="75" t="s">
        <v>13</v>
      </c>
      <c r="E2818" s="86">
        <v>3305</v>
      </c>
      <c r="F2818" s="86">
        <v>3223</v>
      </c>
      <c r="G2818" s="77">
        <f t="shared" si="64"/>
        <v>6528</v>
      </c>
      <c r="H2818" s="96" t="s">
        <v>74</v>
      </c>
      <c r="I2818" s="96" t="s">
        <v>70</v>
      </c>
    </row>
    <row r="2819" spans="1:9" x14ac:dyDescent="0.2">
      <c r="A2819" s="75">
        <v>2018</v>
      </c>
      <c r="B2819" s="75">
        <v>8</v>
      </c>
      <c r="C2819" s="104">
        <f t="shared" si="65"/>
        <v>43313</v>
      </c>
      <c r="D2819" s="75" t="s">
        <v>13</v>
      </c>
      <c r="E2819" s="86">
        <v>2322</v>
      </c>
      <c r="F2819" s="86">
        <v>2151</v>
      </c>
      <c r="G2819" s="77">
        <f t="shared" si="64"/>
        <v>4473</v>
      </c>
      <c r="H2819" s="96" t="s">
        <v>74</v>
      </c>
      <c r="I2819" s="96" t="s">
        <v>70</v>
      </c>
    </row>
    <row r="2820" spans="1:9" x14ac:dyDescent="0.2">
      <c r="A2820" s="75">
        <v>2018</v>
      </c>
      <c r="B2820" s="75">
        <v>8</v>
      </c>
      <c r="C2820" s="104">
        <f t="shared" si="65"/>
        <v>43313</v>
      </c>
      <c r="D2820" s="75" t="s">
        <v>13</v>
      </c>
      <c r="E2820" s="86">
        <v>100</v>
      </c>
      <c r="F2820" s="86">
        <v>39</v>
      </c>
      <c r="G2820" s="77">
        <f t="shared" si="64"/>
        <v>139</v>
      </c>
      <c r="H2820" s="96" t="s">
        <v>78</v>
      </c>
      <c r="I2820" s="96" t="s">
        <v>72</v>
      </c>
    </row>
    <row r="2821" spans="1:9" x14ac:dyDescent="0.2">
      <c r="A2821" s="75">
        <v>2018</v>
      </c>
      <c r="B2821" s="75">
        <v>9</v>
      </c>
      <c r="C2821" s="104">
        <f t="shared" si="65"/>
        <v>43344</v>
      </c>
      <c r="D2821" s="75" t="s">
        <v>13</v>
      </c>
      <c r="E2821" s="86">
        <v>2327</v>
      </c>
      <c r="F2821" s="86">
        <v>2292</v>
      </c>
      <c r="G2821" s="77">
        <f t="shared" si="64"/>
        <v>4619</v>
      </c>
      <c r="H2821" s="96" t="s">
        <v>73</v>
      </c>
      <c r="I2821" s="96" t="s">
        <v>70</v>
      </c>
    </row>
    <row r="2822" spans="1:9" x14ac:dyDescent="0.2">
      <c r="A2822" s="75">
        <v>2018</v>
      </c>
      <c r="B2822" s="75">
        <v>9</v>
      </c>
      <c r="C2822" s="104">
        <f t="shared" si="65"/>
        <v>43344</v>
      </c>
      <c r="D2822" s="75" t="s">
        <v>13</v>
      </c>
      <c r="E2822" s="86">
        <v>4411</v>
      </c>
      <c r="F2822" s="86">
        <v>4338</v>
      </c>
      <c r="G2822" s="77">
        <f t="shared" si="64"/>
        <v>8749</v>
      </c>
      <c r="H2822" s="96" t="s">
        <v>74</v>
      </c>
      <c r="I2822" s="96" t="s">
        <v>70</v>
      </c>
    </row>
    <row r="2823" spans="1:9" x14ac:dyDescent="0.2">
      <c r="A2823" s="75">
        <v>2018</v>
      </c>
      <c r="B2823" s="75">
        <v>9</v>
      </c>
      <c r="C2823" s="104">
        <f t="shared" si="65"/>
        <v>43344</v>
      </c>
      <c r="D2823" s="75" t="s">
        <v>13</v>
      </c>
      <c r="E2823" s="86">
        <v>536</v>
      </c>
      <c r="F2823" s="86">
        <v>489</v>
      </c>
      <c r="G2823" s="77">
        <f t="shared" si="64"/>
        <v>1025</v>
      </c>
      <c r="H2823" s="96" t="s">
        <v>74</v>
      </c>
      <c r="I2823" s="96" t="s">
        <v>70</v>
      </c>
    </row>
    <row r="2824" spans="1:9" x14ac:dyDescent="0.2">
      <c r="A2824" s="75">
        <v>2018</v>
      </c>
      <c r="B2824" s="75">
        <v>9</v>
      </c>
      <c r="C2824" s="104">
        <f t="shared" si="65"/>
        <v>43344</v>
      </c>
      <c r="D2824" s="75" t="s">
        <v>13</v>
      </c>
      <c r="E2824" s="86">
        <v>145</v>
      </c>
      <c r="F2824" s="86">
        <v>145</v>
      </c>
      <c r="G2824" s="77">
        <f t="shared" si="64"/>
        <v>290</v>
      </c>
      <c r="H2824" s="96" t="s">
        <v>79</v>
      </c>
      <c r="I2824" s="96" t="s">
        <v>72</v>
      </c>
    </row>
    <row r="2825" spans="1:9" x14ac:dyDescent="0.2">
      <c r="A2825" s="75">
        <v>2018</v>
      </c>
      <c r="B2825" s="75">
        <v>10</v>
      </c>
      <c r="C2825" s="104">
        <f t="shared" si="65"/>
        <v>43374</v>
      </c>
      <c r="D2825" s="75" t="s">
        <v>13</v>
      </c>
      <c r="E2825" s="86">
        <v>2036</v>
      </c>
      <c r="F2825" s="86">
        <v>2246</v>
      </c>
      <c r="G2825" s="77">
        <f t="shared" si="64"/>
        <v>4282</v>
      </c>
      <c r="H2825" s="96" t="s">
        <v>73</v>
      </c>
      <c r="I2825" s="96" t="s">
        <v>70</v>
      </c>
    </row>
    <row r="2826" spans="1:9" x14ac:dyDescent="0.2">
      <c r="A2826" s="75">
        <v>2018</v>
      </c>
      <c r="B2826" s="75">
        <v>10</v>
      </c>
      <c r="C2826" s="104">
        <f t="shared" ref="C2826:C2853" si="66">DATE(A2826,B2826,1)</f>
        <v>43374</v>
      </c>
      <c r="D2826" s="75" t="s">
        <v>13</v>
      </c>
      <c r="E2826" s="86">
        <v>3243</v>
      </c>
      <c r="F2826" s="86">
        <v>3076</v>
      </c>
      <c r="G2826" s="77">
        <f t="shared" si="64"/>
        <v>6319</v>
      </c>
      <c r="H2826" s="96" t="s">
        <v>74</v>
      </c>
      <c r="I2826" s="96" t="s">
        <v>70</v>
      </c>
    </row>
    <row r="2827" spans="1:9" x14ac:dyDescent="0.2">
      <c r="A2827" s="75">
        <v>2018</v>
      </c>
      <c r="B2827" s="75">
        <v>10</v>
      </c>
      <c r="C2827" s="104">
        <f t="shared" si="66"/>
        <v>43374</v>
      </c>
      <c r="D2827" s="75" t="s">
        <v>13</v>
      </c>
      <c r="E2827" s="86">
        <v>1583</v>
      </c>
      <c r="F2827" s="86">
        <v>1441</v>
      </c>
      <c r="G2827" s="77">
        <f t="shared" si="64"/>
        <v>3024</v>
      </c>
      <c r="H2827" s="96" t="s">
        <v>74</v>
      </c>
      <c r="I2827" s="96" t="s">
        <v>70</v>
      </c>
    </row>
    <row r="2828" spans="1:9" x14ac:dyDescent="0.2">
      <c r="A2828" s="75">
        <v>2018</v>
      </c>
      <c r="B2828" s="75">
        <v>10</v>
      </c>
      <c r="C2828" s="104">
        <f t="shared" si="66"/>
        <v>43374</v>
      </c>
      <c r="D2828" s="75" t="s">
        <v>13</v>
      </c>
      <c r="E2828" s="86">
        <v>180</v>
      </c>
      <c r="F2828" s="86">
        <v>234</v>
      </c>
      <c r="G2828" s="77">
        <f t="shared" si="64"/>
        <v>414</v>
      </c>
      <c r="H2828" s="96" t="s">
        <v>74</v>
      </c>
      <c r="I2828" s="96" t="s">
        <v>70</v>
      </c>
    </row>
    <row r="2829" spans="1:9" x14ac:dyDescent="0.2">
      <c r="A2829" s="75">
        <v>2018</v>
      </c>
      <c r="B2829" s="75">
        <v>10</v>
      </c>
      <c r="C2829" s="104">
        <f t="shared" si="66"/>
        <v>43374</v>
      </c>
      <c r="D2829" s="75" t="s">
        <v>13</v>
      </c>
      <c r="E2829" s="86">
        <v>52</v>
      </c>
      <c r="F2829" s="86">
        <v>52</v>
      </c>
      <c r="G2829" s="77">
        <f t="shared" si="64"/>
        <v>104</v>
      </c>
      <c r="H2829" s="96" t="s">
        <v>78</v>
      </c>
      <c r="I2829" s="96" t="s">
        <v>72</v>
      </c>
    </row>
    <row r="2830" spans="1:9" x14ac:dyDescent="0.2">
      <c r="A2830" s="75">
        <v>2018</v>
      </c>
      <c r="B2830" s="75">
        <v>10</v>
      </c>
      <c r="C2830" s="104">
        <f t="shared" si="66"/>
        <v>43374</v>
      </c>
      <c r="D2830" s="75" t="s">
        <v>15</v>
      </c>
      <c r="E2830" s="86">
        <v>2738</v>
      </c>
      <c r="F2830" s="86">
        <v>2496</v>
      </c>
      <c r="G2830" s="77">
        <f t="shared" si="64"/>
        <v>5234</v>
      </c>
      <c r="H2830" s="96" t="s">
        <v>74</v>
      </c>
      <c r="I2830" s="96" t="s">
        <v>70</v>
      </c>
    </row>
    <row r="2831" spans="1:9" x14ac:dyDescent="0.2">
      <c r="A2831" s="75">
        <v>2018</v>
      </c>
      <c r="B2831" s="75">
        <v>9</v>
      </c>
      <c r="C2831" s="104">
        <f t="shared" si="66"/>
        <v>43344</v>
      </c>
      <c r="D2831" s="75" t="s">
        <v>15</v>
      </c>
      <c r="E2831" s="86">
        <v>2898</v>
      </c>
      <c r="F2831" s="86">
        <v>2570</v>
      </c>
      <c r="G2831" s="77">
        <f t="shared" si="64"/>
        <v>5468</v>
      </c>
      <c r="H2831" s="96" t="s">
        <v>74</v>
      </c>
      <c r="I2831" s="96" t="s">
        <v>70</v>
      </c>
    </row>
    <row r="2832" spans="1:9" x14ac:dyDescent="0.2">
      <c r="A2832" s="75">
        <v>2018</v>
      </c>
      <c r="B2832" s="75">
        <v>9</v>
      </c>
      <c r="C2832" s="104">
        <f t="shared" si="66"/>
        <v>43344</v>
      </c>
      <c r="D2832" s="75" t="s">
        <v>15</v>
      </c>
      <c r="E2832" s="86">
        <v>1371</v>
      </c>
      <c r="F2832" s="86">
        <v>1027</v>
      </c>
      <c r="G2832" s="77">
        <f t="shared" si="64"/>
        <v>2398</v>
      </c>
      <c r="H2832" s="96" t="s">
        <v>73</v>
      </c>
      <c r="I2832" s="96" t="s">
        <v>84</v>
      </c>
    </row>
    <row r="2833" spans="1:9" x14ac:dyDescent="0.2">
      <c r="A2833" s="75">
        <v>2018</v>
      </c>
      <c r="B2833" s="75">
        <v>8</v>
      </c>
      <c r="C2833" s="104">
        <f t="shared" si="66"/>
        <v>43313</v>
      </c>
      <c r="D2833" s="75" t="s">
        <v>15</v>
      </c>
      <c r="E2833" s="86">
        <v>3792</v>
      </c>
      <c r="F2833" s="86">
        <v>9736</v>
      </c>
      <c r="G2833" s="77">
        <f t="shared" si="64"/>
        <v>13528</v>
      </c>
      <c r="H2833" s="96" t="s">
        <v>74</v>
      </c>
      <c r="I2833" s="96" t="s">
        <v>84</v>
      </c>
    </row>
    <row r="2834" spans="1:9" x14ac:dyDescent="0.2">
      <c r="A2834" s="75">
        <v>2018</v>
      </c>
      <c r="B2834" s="75">
        <v>8</v>
      </c>
      <c r="C2834" s="104">
        <f t="shared" si="66"/>
        <v>43313</v>
      </c>
      <c r="D2834" s="75" t="s">
        <v>15</v>
      </c>
      <c r="E2834" s="86">
        <v>1544</v>
      </c>
      <c r="F2834" s="86">
        <v>1312</v>
      </c>
      <c r="G2834" s="77">
        <f t="shared" si="64"/>
        <v>2856</v>
      </c>
      <c r="H2834" s="96" t="s">
        <v>73</v>
      </c>
      <c r="I2834" s="96" t="s">
        <v>84</v>
      </c>
    </row>
    <row r="2835" spans="1:9" x14ac:dyDescent="0.2">
      <c r="A2835" s="75">
        <v>2018</v>
      </c>
      <c r="B2835" s="75">
        <v>8</v>
      </c>
      <c r="C2835" s="104">
        <f t="shared" si="66"/>
        <v>43313</v>
      </c>
      <c r="D2835" s="75" t="s">
        <v>17</v>
      </c>
      <c r="E2835" s="96">
        <v>56903</v>
      </c>
      <c r="F2835" s="96">
        <v>53605</v>
      </c>
      <c r="G2835" s="77">
        <f t="shared" si="64"/>
        <v>110508</v>
      </c>
      <c r="I2835" s="96" t="s">
        <v>70</v>
      </c>
    </row>
    <row r="2836" spans="1:9" x14ac:dyDescent="0.2">
      <c r="A2836" s="75">
        <v>2018</v>
      </c>
      <c r="B2836" s="75">
        <v>9</v>
      </c>
      <c r="C2836" s="104">
        <f t="shared" si="66"/>
        <v>43344</v>
      </c>
      <c r="D2836" s="75" t="s">
        <v>17</v>
      </c>
      <c r="E2836" s="96">
        <v>43333</v>
      </c>
      <c r="F2836" s="96">
        <v>39469</v>
      </c>
      <c r="G2836" s="77">
        <f t="shared" si="64"/>
        <v>82802</v>
      </c>
      <c r="I2836" s="96" t="s">
        <v>70</v>
      </c>
    </row>
    <row r="2837" spans="1:9" x14ac:dyDescent="0.2">
      <c r="A2837" s="75">
        <v>2018</v>
      </c>
      <c r="B2837" s="75">
        <v>10</v>
      </c>
      <c r="C2837" s="104">
        <f t="shared" si="66"/>
        <v>43374</v>
      </c>
      <c r="D2837" s="75" t="s">
        <v>17</v>
      </c>
      <c r="E2837" s="96">
        <v>23122</v>
      </c>
      <c r="F2837" s="96">
        <v>18518</v>
      </c>
      <c r="G2837" s="77">
        <f t="shared" si="64"/>
        <v>41640</v>
      </c>
      <c r="I2837" s="96" t="s">
        <v>70</v>
      </c>
    </row>
    <row r="2838" spans="1:9" x14ac:dyDescent="0.2">
      <c r="A2838" s="75">
        <v>2018</v>
      </c>
      <c r="B2838" s="75">
        <v>11</v>
      </c>
      <c r="C2838" s="104">
        <f t="shared" si="66"/>
        <v>43405</v>
      </c>
      <c r="D2838" s="75" t="s">
        <v>14</v>
      </c>
      <c r="E2838" s="86">
        <v>736</v>
      </c>
      <c r="F2838" s="86">
        <v>725</v>
      </c>
      <c r="G2838" s="77">
        <f t="shared" si="64"/>
        <v>1461</v>
      </c>
      <c r="H2838" s="96" t="s">
        <v>88</v>
      </c>
      <c r="I2838" s="96" t="s">
        <v>70</v>
      </c>
    </row>
    <row r="2839" spans="1:9" x14ac:dyDescent="0.2">
      <c r="A2839" s="75">
        <v>2018</v>
      </c>
      <c r="B2839" s="75">
        <v>12</v>
      </c>
      <c r="C2839" s="104">
        <f t="shared" si="66"/>
        <v>43435</v>
      </c>
      <c r="D2839" s="75" t="s">
        <v>14</v>
      </c>
      <c r="E2839" s="86">
        <v>861</v>
      </c>
      <c r="F2839" s="86">
        <v>904</v>
      </c>
      <c r="G2839" s="77">
        <f t="shared" si="64"/>
        <v>1765</v>
      </c>
      <c r="H2839" s="96" t="s">
        <v>88</v>
      </c>
      <c r="I2839" s="96" t="s">
        <v>70</v>
      </c>
    </row>
    <row r="2840" spans="1:9" x14ac:dyDescent="0.2">
      <c r="A2840" s="75">
        <v>2018</v>
      </c>
      <c r="B2840" s="75">
        <v>11</v>
      </c>
      <c r="C2840" s="104">
        <f t="shared" si="66"/>
        <v>43405</v>
      </c>
      <c r="D2840" s="75" t="s">
        <v>18</v>
      </c>
      <c r="E2840" s="86">
        <v>1562</v>
      </c>
      <c r="F2840" s="86">
        <v>1520</v>
      </c>
      <c r="G2840" s="77">
        <f t="shared" si="64"/>
        <v>3082</v>
      </c>
      <c r="H2840" s="96" t="s">
        <v>74</v>
      </c>
      <c r="I2840" s="96" t="s">
        <v>84</v>
      </c>
    </row>
    <row r="2841" spans="1:9" x14ac:dyDescent="0.2">
      <c r="A2841" s="75">
        <v>2018</v>
      </c>
      <c r="B2841" s="75">
        <v>12</v>
      </c>
      <c r="C2841" s="104">
        <f t="shared" si="66"/>
        <v>43435</v>
      </c>
      <c r="D2841" s="75" t="s">
        <v>18</v>
      </c>
      <c r="E2841" s="86">
        <v>1569</v>
      </c>
      <c r="F2841" s="86">
        <v>1317</v>
      </c>
      <c r="G2841" s="77">
        <f t="shared" si="64"/>
        <v>2886</v>
      </c>
      <c r="H2841" s="96" t="s">
        <v>74</v>
      </c>
      <c r="I2841" s="96" t="s">
        <v>84</v>
      </c>
    </row>
    <row r="2842" spans="1:9" x14ac:dyDescent="0.2">
      <c r="A2842" s="75">
        <v>2018</v>
      </c>
      <c r="B2842" s="75">
        <v>11</v>
      </c>
      <c r="C2842" s="104">
        <f t="shared" si="66"/>
        <v>43405</v>
      </c>
      <c r="D2842" s="75" t="s">
        <v>20</v>
      </c>
      <c r="E2842" s="86">
        <v>2164</v>
      </c>
      <c r="F2842" s="86">
        <v>2103</v>
      </c>
      <c r="G2842" s="77">
        <f t="shared" si="64"/>
        <v>4267</v>
      </c>
      <c r="H2842" s="96" t="s">
        <v>74</v>
      </c>
    </row>
    <row r="2843" spans="1:9" x14ac:dyDescent="0.2">
      <c r="A2843" s="75">
        <v>2018</v>
      </c>
      <c r="B2843" s="75">
        <v>12</v>
      </c>
      <c r="C2843" s="104">
        <f t="shared" si="66"/>
        <v>43435</v>
      </c>
      <c r="D2843" s="75" t="s">
        <v>20</v>
      </c>
      <c r="E2843" s="86">
        <v>2268</v>
      </c>
      <c r="F2843" s="86">
        <v>2228</v>
      </c>
      <c r="G2843" s="77">
        <f t="shared" si="64"/>
        <v>4496</v>
      </c>
      <c r="H2843" s="96" t="s">
        <v>74</v>
      </c>
      <c r="I2843" s="96" t="s">
        <v>70</v>
      </c>
    </row>
    <row r="2844" spans="1:9" x14ac:dyDescent="0.2">
      <c r="A2844" s="75">
        <v>2018</v>
      </c>
      <c r="B2844" s="75">
        <v>11</v>
      </c>
      <c r="C2844" s="104">
        <f t="shared" si="66"/>
        <v>43405</v>
      </c>
      <c r="D2844" s="75" t="s">
        <v>19</v>
      </c>
      <c r="E2844" s="86">
        <v>681</v>
      </c>
      <c r="F2844" s="86">
        <v>659</v>
      </c>
      <c r="G2844" s="77">
        <f t="shared" si="64"/>
        <v>1340</v>
      </c>
      <c r="H2844" s="96" t="s">
        <v>63</v>
      </c>
      <c r="I2844" s="96" t="s">
        <v>70</v>
      </c>
    </row>
    <row r="2845" spans="1:9" x14ac:dyDescent="0.2">
      <c r="A2845" s="75">
        <v>2018</v>
      </c>
      <c r="B2845" s="75">
        <v>12</v>
      </c>
      <c r="C2845" s="104">
        <f t="shared" si="66"/>
        <v>43435</v>
      </c>
      <c r="D2845" s="75" t="s">
        <v>19</v>
      </c>
      <c r="E2845" s="86">
        <v>713</v>
      </c>
      <c r="F2845" s="86">
        <v>677</v>
      </c>
      <c r="G2845" s="77">
        <f t="shared" si="64"/>
        <v>1390</v>
      </c>
      <c r="H2845" s="96" t="s">
        <v>63</v>
      </c>
      <c r="I2845" s="96" t="s">
        <v>70</v>
      </c>
    </row>
    <row r="2846" spans="1:9" x14ac:dyDescent="0.2">
      <c r="A2846" s="75">
        <v>2018</v>
      </c>
      <c r="B2846" s="75">
        <v>11</v>
      </c>
      <c r="C2846" s="104">
        <f t="shared" si="66"/>
        <v>43405</v>
      </c>
      <c r="D2846" s="75" t="s">
        <v>17</v>
      </c>
      <c r="E2846" s="86">
        <v>12982</v>
      </c>
      <c r="F2846" s="86">
        <v>12981</v>
      </c>
      <c r="G2846" s="77">
        <f t="shared" si="64"/>
        <v>25963</v>
      </c>
      <c r="I2846" s="96" t="s">
        <v>70</v>
      </c>
    </row>
    <row r="2847" spans="1:9" x14ac:dyDescent="0.2">
      <c r="A2847" s="75">
        <v>2018</v>
      </c>
      <c r="B2847" s="75">
        <v>12</v>
      </c>
      <c r="C2847" s="104">
        <f t="shared" si="66"/>
        <v>43435</v>
      </c>
      <c r="D2847" s="75" t="s">
        <v>17</v>
      </c>
      <c r="E2847" s="86">
        <v>23305</v>
      </c>
      <c r="F2847" s="86">
        <v>33049</v>
      </c>
      <c r="G2847" s="77">
        <f>SUM(E2847:F2847)</f>
        <v>56354</v>
      </c>
      <c r="I2847" s="96" t="s">
        <v>70</v>
      </c>
    </row>
    <row r="2848" spans="1:9" x14ac:dyDescent="0.2">
      <c r="A2848" s="75">
        <v>2018</v>
      </c>
      <c r="B2848" s="75">
        <v>11</v>
      </c>
      <c r="C2848" s="104">
        <f t="shared" si="66"/>
        <v>43405</v>
      </c>
      <c r="D2848" s="75" t="s">
        <v>15</v>
      </c>
      <c r="E2848" s="86">
        <v>2297</v>
      </c>
      <c r="F2848" s="86">
        <v>2133</v>
      </c>
      <c r="G2848" s="77">
        <f t="shared" ref="G2848:G2865" si="67">SUM(E2848:F2848)</f>
        <v>4430</v>
      </c>
      <c r="H2848" s="96" t="s">
        <v>74</v>
      </c>
      <c r="I2848" s="96" t="s">
        <v>70</v>
      </c>
    </row>
    <row r="2849" spans="1:9" x14ac:dyDescent="0.2">
      <c r="A2849" s="75">
        <v>2018</v>
      </c>
      <c r="B2849" s="75">
        <v>12</v>
      </c>
      <c r="C2849" s="104">
        <f t="shared" si="66"/>
        <v>43435</v>
      </c>
      <c r="D2849" s="75" t="s">
        <v>15</v>
      </c>
      <c r="E2849" s="86">
        <v>2166</v>
      </c>
      <c r="F2849" s="86">
        <v>2302</v>
      </c>
      <c r="G2849" s="77">
        <f t="shared" si="67"/>
        <v>4468</v>
      </c>
      <c r="H2849" s="96" t="s">
        <v>74</v>
      </c>
      <c r="I2849" s="96" t="s">
        <v>70</v>
      </c>
    </row>
    <row r="2850" spans="1:9" x14ac:dyDescent="0.2">
      <c r="A2850" s="75">
        <v>2018</v>
      </c>
      <c r="B2850" s="75">
        <v>11</v>
      </c>
      <c r="C2850" s="104">
        <f t="shared" si="66"/>
        <v>43405</v>
      </c>
      <c r="D2850" s="75" t="s">
        <v>21</v>
      </c>
      <c r="E2850" s="86">
        <v>821</v>
      </c>
      <c r="F2850" s="86">
        <v>783</v>
      </c>
      <c r="G2850" s="77">
        <f t="shared" si="67"/>
        <v>1604</v>
      </c>
      <c r="H2850" s="96" t="s">
        <v>63</v>
      </c>
      <c r="I2850" s="96" t="s">
        <v>70</v>
      </c>
    </row>
    <row r="2851" spans="1:9" x14ac:dyDescent="0.2">
      <c r="A2851" s="75">
        <v>2018</v>
      </c>
      <c r="B2851" s="75">
        <v>12</v>
      </c>
      <c r="C2851" s="104">
        <f t="shared" si="66"/>
        <v>43435</v>
      </c>
      <c r="D2851" s="75" t="s">
        <v>21</v>
      </c>
      <c r="E2851" s="86">
        <v>915</v>
      </c>
      <c r="F2851" s="86">
        <v>917</v>
      </c>
      <c r="G2851" s="77">
        <f t="shared" si="67"/>
        <v>1832</v>
      </c>
      <c r="H2851" s="96" t="s">
        <v>63</v>
      </c>
      <c r="I2851" s="96" t="s">
        <v>70</v>
      </c>
    </row>
    <row r="2852" spans="1:9" x14ac:dyDescent="0.2">
      <c r="A2852" s="75">
        <v>2018</v>
      </c>
      <c r="B2852" s="75">
        <v>11</v>
      </c>
      <c r="C2852" s="104">
        <f t="shared" si="66"/>
        <v>43405</v>
      </c>
      <c r="D2852" s="75" t="s">
        <v>13</v>
      </c>
      <c r="E2852" s="86">
        <v>2520</v>
      </c>
      <c r="F2852" s="86">
        <v>2382</v>
      </c>
      <c r="G2852" s="77">
        <f t="shared" si="67"/>
        <v>4902</v>
      </c>
      <c r="H2852" s="96" t="s">
        <v>73</v>
      </c>
      <c r="I2852" s="96" t="s">
        <v>70</v>
      </c>
    </row>
    <row r="2853" spans="1:9" x14ac:dyDescent="0.2">
      <c r="A2853" s="75">
        <v>2018</v>
      </c>
      <c r="B2853" s="75">
        <v>11</v>
      </c>
      <c r="C2853" s="104">
        <f t="shared" si="66"/>
        <v>43405</v>
      </c>
      <c r="D2853" s="75" t="s">
        <v>13</v>
      </c>
      <c r="E2853" s="86">
        <v>134</v>
      </c>
      <c r="F2853" s="86">
        <v>108</v>
      </c>
      <c r="G2853" s="77">
        <f t="shared" si="67"/>
        <v>242</v>
      </c>
      <c r="H2853" s="96" t="s">
        <v>77</v>
      </c>
      <c r="I2853" s="96" t="s">
        <v>70</v>
      </c>
    </row>
    <row r="2854" spans="1:9" x14ac:dyDescent="0.2">
      <c r="A2854" s="75">
        <v>2018</v>
      </c>
      <c r="B2854" s="75">
        <v>11</v>
      </c>
      <c r="C2854" s="104">
        <f>DATE(A2854,B2854,1)</f>
        <v>43405</v>
      </c>
      <c r="D2854" s="75" t="s">
        <v>13</v>
      </c>
      <c r="E2854" s="86">
        <v>2447</v>
      </c>
      <c r="F2854" s="86">
        <v>2368</v>
      </c>
      <c r="G2854" s="77">
        <f t="shared" si="67"/>
        <v>4815</v>
      </c>
      <c r="H2854" s="96" t="s">
        <v>75</v>
      </c>
      <c r="I2854" s="96" t="s">
        <v>70</v>
      </c>
    </row>
    <row r="2855" spans="1:9" x14ac:dyDescent="0.2">
      <c r="A2855" s="75">
        <v>2018</v>
      </c>
      <c r="B2855" s="75">
        <v>11</v>
      </c>
      <c r="C2855" s="104">
        <f>DATE(A2855,B2855,1)</f>
        <v>43405</v>
      </c>
      <c r="D2855" s="75" t="s">
        <v>13</v>
      </c>
      <c r="E2855" s="86">
        <v>2077</v>
      </c>
      <c r="F2855" s="86">
        <v>1994</v>
      </c>
      <c r="G2855" s="77">
        <f t="shared" si="67"/>
        <v>4071</v>
      </c>
      <c r="H2855" s="96" t="s">
        <v>74</v>
      </c>
      <c r="I2855" s="96" t="s">
        <v>70</v>
      </c>
    </row>
    <row r="2856" spans="1:9" x14ac:dyDescent="0.2">
      <c r="A2856" s="75">
        <v>2018</v>
      </c>
      <c r="B2856" s="75">
        <v>11</v>
      </c>
      <c r="C2856" s="104">
        <f>DATE(A2856,B2856,1)</f>
        <v>43405</v>
      </c>
      <c r="D2856" s="75" t="s">
        <v>13</v>
      </c>
      <c r="E2856" s="86">
        <v>108</v>
      </c>
      <c r="F2856" s="86">
        <v>108</v>
      </c>
      <c r="G2856" s="77">
        <f t="shared" si="67"/>
        <v>216</v>
      </c>
      <c r="H2856" s="96" t="s">
        <v>79</v>
      </c>
      <c r="I2856" s="96" t="s">
        <v>85</v>
      </c>
    </row>
    <row r="2857" spans="1:9" x14ac:dyDescent="0.2">
      <c r="A2857" s="75">
        <v>2018</v>
      </c>
      <c r="B2857" s="75">
        <v>11</v>
      </c>
      <c r="C2857" s="104">
        <f>DATE(A2857,B2857,1)</f>
        <v>43405</v>
      </c>
      <c r="D2857" s="75" t="s">
        <v>13</v>
      </c>
      <c r="E2857" s="86">
        <v>54</v>
      </c>
      <c r="F2857" s="86">
        <v>54</v>
      </c>
      <c r="G2857" s="77">
        <f t="shared" si="67"/>
        <v>108</v>
      </c>
      <c r="H2857" s="96" t="s">
        <v>78</v>
      </c>
      <c r="I2857" s="96" t="s">
        <v>85</v>
      </c>
    </row>
    <row r="2858" spans="1:9" x14ac:dyDescent="0.2">
      <c r="A2858" s="75">
        <v>2018</v>
      </c>
      <c r="B2858" s="75">
        <v>12</v>
      </c>
      <c r="C2858" s="104">
        <f>DATE(A2858,B2858,1)</f>
        <v>43435</v>
      </c>
      <c r="D2858" s="75" t="s">
        <v>13</v>
      </c>
      <c r="E2858" s="86">
        <v>2365</v>
      </c>
      <c r="F2858" s="86">
        <v>2359</v>
      </c>
      <c r="G2858" s="77">
        <f t="shared" si="67"/>
        <v>4724</v>
      </c>
      <c r="H2858" s="96" t="s">
        <v>73</v>
      </c>
      <c r="I2858" s="96" t="s">
        <v>70</v>
      </c>
    </row>
    <row r="2859" spans="1:9" x14ac:dyDescent="0.2">
      <c r="A2859" s="75">
        <v>2018</v>
      </c>
      <c r="B2859" s="75">
        <v>12</v>
      </c>
      <c r="C2859" s="104">
        <f t="shared" ref="C2859:C2916" si="68">DATE(A2859,B2859,1)</f>
        <v>43435</v>
      </c>
      <c r="D2859" s="75" t="s">
        <v>13</v>
      </c>
      <c r="E2859" s="86">
        <v>2034</v>
      </c>
      <c r="F2859" s="86">
        <v>2217</v>
      </c>
      <c r="G2859" s="77">
        <f t="shared" si="67"/>
        <v>4251</v>
      </c>
      <c r="H2859" s="96" t="s">
        <v>77</v>
      </c>
      <c r="I2859" s="96" t="s">
        <v>70</v>
      </c>
    </row>
    <row r="2860" spans="1:9" x14ac:dyDescent="0.2">
      <c r="A2860" s="75">
        <v>2018</v>
      </c>
      <c r="B2860" s="75">
        <v>12</v>
      </c>
      <c r="C2860" s="104">
        <f t="shared" si="68"/>
        <v>43435</v>
      </c>
      <c r="D2860" s="75" t="s">
        <v>13</v>
      </c>
      <c r="E2860" s="86">
        <v>2108</v>
      </c>
      <c r="F2860" s="86">
        <v>2078</v>
      </c>
      <c r="G2860" s="77">
        <f t="shared" si="67"/>
        <v>4186</v>
      </c>
      <c r="H2860" s="96" t="s">
        <v>75</v>
      </c>
      <c r="I2860" s="96" t="s">
        <v>70</v>
      </c>
    </row>
    <row r="2861" spans="1:9" x14ac:dyDescent="0.2">
      <c r="A2861" s="75">
        <v>2018</v>
      </c>
      <c r="B2861" s="75">
        <v>12</v>
      </c>
      <c r="C2861" s="104">
        <f t="shared" si="68"/>
        <v>43435</v>
      </c>
      <c r="D2861" s="75" t="s">
        <v>13</v>
      </c>
      <c r="E2861" s="86">
        <v>1313</v>
      </c>
      <c r="F2861" s="86">
        <v>1279</v>
      </c>
      <c r="G2861" s="77">
        <f t="shared" si="67"/>
        <v>2592</v>
      </c>
      <c r="H2861" s="96" t="s">
        <v>74</v>
      </c>
      <c r="I2861" s="96" t="s">
        <v>70</v>
      </c>
    </row>
    <row r="2862" spans="1:9" x14ac:dyDescent="0.2">
      <c r="A2862" s="75">
        <v>2018</v>
      </c>
      <c r="B2862" s="75">
        <v>12</v>
      </c>
      <c r="C2862" s="104">
        <f t="shared" si="68"/>
        <v>43435</v>
      </c>
      <c r="D2862" s="75" t="s">
        <v>13</v>
      </c>
      <c r="E2862" s="86">
        <v>148</v>
      </c>
      <c r="F2862" s="86">
        <v>0</v>
      </c>
      <c r="G2862" s="77">
        <f t="shared" si="67"/>
        <v>148</v>
      </c>
      <c r="H2862" s="96" t="s">
        <v>79</v>
      </c>
      <c r="I2862" s="96" t="s">
        <v>85</v>
      </c>
    </row>
    <row r="2863" spans="1:9" x14ac:dyDescent="0.2">
      <c r="A2863" s="75">
        <v>2018</v>
      </c>
      <c r="B2863" s="75">
        <v>11</v>
      </c>
      <c r="C2863" s="104">
        <f t="shared" si="68"/>
        <v>43405</v>
      </c>
      <c r="D2863" s="75" t="s">
        <v>16</v>
      </c>
      <c r="E2863" s="86">
        <v>2272</v>
      </c>
      <c r="F2863" s="86">
        <v>2148</v>
      </c>
      <c r="G2863" s="77">
        <f t="shared" si="67"/>
        <v>4420</v>
      </c>
      <c r="H2863" s="96" t="s">
        <v>74</v>
      </c>
      <c r="I2863" s="96" t="s">
        <v>70</v>
      </c>
    </row>
    <row r="2864" spans="1:9" x14ac:dyDescent="0.2">
      <c r="A2864" s="75">
        <v>2018</v>
      </c>
      <c r="B2864" s="75">
        <v>12</v>
      </c>
      <c r="C2864" s="104">
        <f t="shared" si="68"/>
        <v>43435</v>
      </c>
      <c r="D2864" s="75" t="s">
        <v>16</v>
      </c>
      <c r="E2864" s="75">
        <v>2278</v>
      </c>
      <c r="F2864" s="86">
        <v>2343</v>
      </c>
      <c r="G2864" s="77">
        <f t="shared" si="67"/>
        <v>4621</v>
      </c>
      <c r="H2864" s="96" t="s">
        <v>74</v>
      </c>
      <c r="I2864" s="96" t="s">
        <v>70</v>
      </c>
    </row>
    <row r="2865" spans="1:9" x14ac:dyDescent="0.2">
      <c r="A2865" s="75">
        <v>2019</v>
      </c>
      <c r="B2865" s="75">
        <v>1</v>
      </c>
      <c r="C2865" s="104">
        <f t="shared" si="68"/>
        <v>43466</v>
      </c>
      <c r="D2865" s="75" t="s">
        <v>17</v>
      </c>
      <c r="E2865" s="86">
        <v>39292</v>
      </c>
      <c r="F2865" s="86">
        <v>34326</v>
      </c>
      <c r="G2865" s="77">
        <f t="shared" si="67"/>
        <v>73618</v>
      </c>
      <c r="I2865" s="96" t="s">
        <v>70</v>
      </c>
    </row>
    <row r="2866" spans="1:9" x14ac:dyDescent="0.2">
      <c r="A2866" s="75">
        <v>2019</v>
      </c>
      <c r="B2866" s="75">
        <v>5</v>
      </c>
      <c r="C2866" s="104">
        <f t="shared" si="68"/>
        <v>43586</v>
      </c>
      <c r="D2866" s="75" t="s">
        <v>21</v>
      </c>
      <c r="E2866" s="86">
        <v>828</v>
      </c>
      <c r="F2866" s="86">
        <v>634</v>
      </c>
      <c r="G2866" s="77">
        <f t="shared" ref="G2866:G2896" si="69">SUM(E2866:F2866)</f>
        <v>1462</v>
      </c>
      <c r="H2866" s="96" t="s">
        <v>67</v>
      </c>
      <c r="I2866" s="96" t="s">
        <v>70</v>
      </c>
    </row>
    <row r="2867" spans="1:9" x14ac:dyDescent="0.2">
      <c r="A2867" s="75">
        <v>2019</v>
      </c>
      <c r="B2867" s="75">
        <v>2</v>
      </c>
      <c r="C2867" s="104">
        <f t="shared" si="68"/>
        <v>43497</v>
      </c>
      <c r="D2867" s="75" t="s">
        <v>17</v>
      </c>
      <c r="E2867" s="86">
        <v>37790</v>
      </c>
      <c r="F2867" s="86">
        <v>38717</v>
      </c>
      <c r="G2867" s="77">
        <f t="shared" si="69"/>
        <v>76507</v>
      </c>
      <c r="I2867" s="96" t="s">
        <v>70</v>
      </c>
    </row>
    <row r="2868" spans="1:9" x14ac:dyDescent="0.2">
      <c r="A2868" s="75">
        <v>2019</v>
      </c>
      <c r="B2868" s="75">
        <v>3</v>
      </c>
      <c r="C2868" s="104">
        <f t="shared" si="68"/>
        <v>43525</v>
      </c>
      <c r="D2868" s="75" t="s">
        <v>17</v>
      </c>
      <c r="E2868" s="86">
        <v>46217</v>
      </c>
      <c r="F2868" s="86">
        <v>39032</v>
      </c>
      <c r="G2868" s="77">
        <f t="shared" si="69"/>
        <v>85249</v>
      </c>
      <c r="I2868" s="96" t="s">
        <v>70</v>
      </c>
    </row>
    <row r="2869" spans="1:9" x14ac:dyDescent="0.2">
      <c r="A2869" s="75">
        <v>2019</v>
      </c>
      <c r="B2869" s="75">
        <v>4</v>
      </c>
      <c r="C2869" s="104">
        <f t="shared" si="68"/>
        <v>43556</v>
      </c>
      <c r="D2869" s="75" t="s">
        <v>17</v>
      </c>
      <c r="E2869" s="86">
        <v>13143</v>
      </c>
      <c r="F2869" s="86">
        <v>13259</v>
      </c>
      <c r="G2869" s="77">
        <f t="shared" si="69"/>
        <v>26402</v>
      </c>
      <c r="I2869" s="96" t="s">
        <v>70</v>
      </c>
    </row>
    <row r="2870" spans="1:9" x14ac:dyDescent="0.2">
      <c r="A2870" s="75">
        <v>2019</v>
      </c>
      <c r="B2870" s="75">
        <v>2</v>
      </c>
      <c r="C2870" s="104">
        <f t="shared" si="68"/>
        <v>43497</v>
      </c>
      <c r="D2870" s="75" t="s">
        <v>14</v>
      </c>
      <c r="E2870" s="86">
        <v>867</v>
      </c>
      <c r="F2870" s="86">
        <v>809</v>
      </c>
      <c r="G2870" s="77">
        <f t="shared" si="69"/>
        <v>1676</v>
      </c>
      <c r="H2870" s="96" t="s">
        <v>88</v>
      </c>
      <c r="I2870" s="96" t="s">
        <v>70</v>
      </c>
    </row>
    <row r="2871" spans="1:9" x14ac:dyDescent="0.2">
      <c r="A2871" s="75">
        <v>2019</v>
      </c>
      <c r="B2871" s="75">
        <v>1</v>
      </c>
      <c r="C2871" s="104">
        <f t="shared" si="68"/>
        <v>43466</v>
      </c>
      <c r="D2871" s="75" t="s">
        <v>14</v>
      </c>
      <c r="E2871" s="86">
        <v>885</v>
      </c>
      <c r="F2871" s="86">
        <v>812</v>
      </c>
      <c r="G2871" s="77">
        <f t="shared" si="69"/>
        <v>1697</v>
      </c>
      <c r="H2871" s="96" t="s">
        <v>88</v>
      </c>
      <c r="I2871" s="96" t="s">
        <v>70</v>
      </c>
    </row>
    <row r="2872" spans="1:9" x14ac:dyDescent="0.2">
      <c r="A2872" s="75">
        <v>2019</v>
      </c>
      <c r="B2872" s="75">
        <v>3</v>
      </c>
      <c r="C2872" s="104">
        <f t="shared" si="68"/>
        <v>43525</v>
      </c>
      <c r="D2872" s="75" t="s">
        <v>14</v>
      </c>
      <c r="E2872" s="86">
        <v>1065</v>
      </c>
      <c r="F2872" s="86">
        <v>982</v>
      </c>
      <c r="G2872" s="77">
        <f t="shared" si="69"/>
        <v>2047</v>
      </c>
      <c r="H2872" s="96" t="s">
        <v>88</v>
      </c>
      <c r="I2872" s="96" t="s">
        <v>70</v>
      </c>
    </row>
    <row r="2873" spans="1:9" x14ac:dyDescent="0.2">
      <c r="A2873" s="75">
        <v>2019</v>
      </c>
      <c r="B2873" s="75">
        <v>4</v>
      </c>
      <c r="C2873" s="104">
        <f t="shared" si="68"/>
        <v>43556</v>
      </c>
      <c r="D2873" s="75" t="s">
        <v>20</v>
      </c>
      <c r="E2873" s="86">
        <v>1796</v>
      </c>
      <c r="F2873" s="86">
        <v>1914</v>
      </c>
      <c r="G2873" s="77">
        <f t="shared" si="69"/>
        <v>3710</v>
      </c>
      <c r="H2873" s="96" t="s">
        <v>74</v>
      </c>
      <c r="I2873" s="96" t="s">
        <v>70</v>
      </c>
    </row>
    <row r="2874" spans="1:9" x14ac:dyDescent="0.2">
      <c r="A2874" s="75">
        <v>2019</v>
      </c>
      <c r="B2874" s="75">
        <v>4</v>
      </c>
      <c r="C2874" s="104">
        <f t="shared" si="68"/>
        <v>43556</v>
      </c>
      <c r="D2874" s="75" t="s">
        <v>19</v>
      </c>
      <c r="E2874" s="86">
        <v>510</v>
      </c>
      <c r="F2874" s="86">
        <v>560</v>
      </c>
      <c r="G2874" s="77">
        <f t="shared" si="69"/>
        <v>1070</v>
      </c>
      <c r="H2874" s="96" t="s">
        <v>63</v>
      </c>
      <c r="I2874" s="96" t="s">
        <v>70</v>
      </c>
    </row>
    <row r="2875" spans="1:9" x14ac:dyDescent="0.2">
      <c r="A2875" s="75">
        <v>2019</v>
      </c>
      <c r="B2875" s="75">
        <v>1</v>
      </c>
      <c r="C2875" s="104">
        <f t="shared" si="68"/>
        <v>43466</v>
      </c>
      <c r="D2875" s="75" t="s">
        <v>18</v>
      </c>
      <c r="E2875" s="86">
        <v>1112</v>
      </c>
      <c r="F2875" s="86">
        <v>1369</v>
      </c>
      <c r="G2875" s="77">
        <f t="shared" si="69"/>
        <v>2481</v>
      </c>
      <c r="H2875" s="96" t="s">
        <v>74</v>
      </c>
      <c r="I2875" s="96" t="s">
        <v>70</v>
      </c>
    </row>
    <row r="2876" spans="1:9" x14ac:dyDescent="0.2">
      <c r="A2876" s="75">
        <v>2019</v>
      </c>
      <c r="B2876" s="75">
        <v>2</v>
      </c>
      <c r="C2876" s="104">
        <f t="shared" si="68"/>
        <v>43497</v>
      </c>
      <c r="D2876" s="75" t="s">
        <v>18</v>
      </c>
      <c r="E2876" s="86">
        <v>1184</v>
      </c>
      <c r="F2876" s="86">
        <v>1068</v>
      </c>
      <c r="G2876" s="77">
        <f t="shared" si="69"/>
        <v>2252</v>
      </c>
      <c r="H2876" s="96" t="s">
        <v>74</v>
      </c>
      <c r="I2876" s="96" t="s">
        <v>70</v>
      </c>
    </row>
    <row r="2877" spans="1:9" x14ac:dyDescent="0.2">
      <c r="A2877" s="75">
        <v>2019</v>
      </c>
      <c r="B2877" s="75">
        <v>3</v>
      </c>
      <c r="C2877" s="104">
        <f t="shared" si="68"/>
        <v>43525</v>
      </c>
      <c r="D2877" s="75" t="s">
        <v>18</v>
      </c>
      <c r="E2877" s="86">
        <v>1243</v>
      </c>
      <c r="F2877" s="86">
        <v>1183</v>
      </c>
      <c r="G2877" s="77">
        <f t="shared" si="69"/>
        <v>2426</v>
      </c>
      <c r="H2877" s="96" t="s">
        <v>74</v>
      </c>
      <c r="I2877" s="96" t="s">
        <v>70</v>
      </c>
    </row>
    <row r="2878" spans="1:9" x14ac:dyDescent="0.2">
      <c r="A2878" s="75">
        <v>2019</v>
      </c>
      <c r="B2878" s="75">
        <v>1</v>
      </c>
      <c r="C2878" s="104">
        <f t="shared" si="68"/>
        <v>43466</v>
      </c>
      <c r="D2878" s="75" t="s">
        <v>20</v>
      </c>
      <c r="E2878" s="86">
        <v>1815</v>
      </c>
      <c r="F2878" s="86">
        <v>1831</v>
      </c>
      <c r="G2878" s="77">
        <f t="shared" si="69"/>
        <v>3646</v>
      </c>
      <c r="H2878" s="96" t="s">
        <v>74</v>
      </c>
      <c r="I2878" s="96" t="s">
        <v>70</v>
      </c>
    </row>
    <row r="2879" spans="1:9" x14ac:dyDescent="0.2">
      <c r="A2879" s="75">
        <v>2019</v>
      </c>
      <c r="B2879" s="75">
        <v>2</v>
      </c>
      <c r="C2879" s="104">
        <f t="shared" si="68"/>
        <v>43497</v>
      </c>
      <c r="D2879" s="75" t="s">
        <v>20</v>
      </c>
      <c r="E2879" s="86">
        <v>1660</v>
      </c>
      <c r="F2879" s="86">
        <v>1683</v>
      </c>
      <c r="G2879" s="77">
        <f t="shared" si="69"/>
        <v>3343</v>
      </c>
      <c r="H2879" s="96" t="s">
        <v>74</v>
      </c>
      <c r="I2879" s="96" t="s">
        <v>70</v>
      </c>
    </row>
    <row r="2880" spans="1:9" x14ac:dyDescent="0.2">
      <c r="A2880" s="75">
        <v>2019</v>
      </c>
      <c r="B2880" s="75">
        <v>3</v>
      </c>
      <c r="C2880" s="104">
        <f t="shared" si="68"/>
        <v>43525</v>
      </c>
      <c r="D2880" s="75" t="s">
        <v>20</v>
      </c>
      <c r="E2880" s="86">
        <v>2068</v>
      </c>
      <c r="F2880" s="86">
        <v>2001</v>
      </c>
      <c r="G2880" s="77">
        <f t="shared" si="69"/>
        <v>4069</v>
      </c>
      <c r="H2880" s="96" t="s">
        <v>74</v>
      </c>
      <c r="I2880" s="96" t="s">
        <v>70</v>
      </c>
    </row>
    <row r="2881" spans="1:9" x14ac:dyDescent="0.2">
      <c r="A2881" s="75">
        <v>2019</v>
      </c>
      <c r="B2881" s="75">
        <v>3</v>
      </c>
      <c r="C2881" s="104">
        <f t="shared" si="68"/>
        <v>43525</v>
      </c>
      <c r="D2881" s="75" t="s">
        <v>19</v>
      </c>
      <c r="E2881" s="86">
        <v>590</v>
      </c>
      <c r="F2881" s="86">
        <v>546</v>
      </c>
      <c r="G2881" s="77">
        <f t="shared" si="69"/>
        <v>1136</v>
      </c>
      <c r="H2881" s="96" t="s">
        <v>63</v>
      </c>
      <c r="I2881" s="96" t="s">
        <v>70</v>
      </c>
    </row>
    <row r="2882" spans="1:9" x14ac:dyDescent="0.2">
      <c r="A2882" s="75">
        <v>2019</v>
      </c>
      <c r="B2882" s="75">
        <v>2</v>
      </c>
      <c r="C2882" s="104">
        <f t="shared" si="68"/>
        <v>43497</v>
      </c>
      <c r="D2882" s="75" t="s">
        <v>19</v>
      </c>
      <c r="E2882" s="86">
        <v>472</v>
      </c>
      <c r="F2882" s="86">
        <v>506</v>
      </c>
      <c r="G2882" s="77">
        <f t="shared" si="69"/>
        <v>978</v>
      </c>
      <c r="H2882" s="96" t="s">
        <v>63</v>
      </c>
      <c r="I2882" s="96" t="s">
        <v>70</v>
      </c>
    </row>
    <row r="2883" spans="1:9" x14ac:dyDescent="0.2">
      <c r="A2883" s="75">
        <v>2019</v>
      </c>
      <c r="B2883" s="75">
        <v>1</v>
      </c>
      <c r="C2883" s="104">
        <f t="shared" si="68"/>
        <v>43466</v>
      </c>
      <c r="D2883" s="75" t="s">
        <v>19</v>
      </c>
      <c r="E2883" s="86">
        <v>504</v>
      </c>
      <c r="F2883" s="86">
        <v>533</v>
      </c>
      <c r="G2883" s="77">
        <f t="shared" si="69"/>
        <v>1037</v>
      </c>
      <c r="H2883" s="96" t="s">
        <v>63</v>
      </c>
      <c r="I2883" s="96" t="s">
        <v>70</v>
      </c>
    </row>
    <row r="2884" spans="1:9" x14ac:dyDescent="0.2">
      <c r="A2884" s="75">
        <v>2019</v>
      </c>
      <c r="B2884" s="75">
        <v>1</v>
      </c>
      <c r="C2884" s="104">
        <f t="shared" si="68"/>
        <v>43466</v>
      </c>
      <c r="D2884" s="75" t="s">
        <v>68</v>
      </c>
      <c r="E2884" s="86">
        <v>1808</v>
      </c>
      <c r="F2884" s="86">
        <v>1737</v>
      </c>
      <c r="G2884" s="77">
        <f t="shared" si="69"/>
        <v>3545</v>
      </c>
      <c r="H2884" s="96" t="s">
        <v>74</v>
      </c>
      <c r="I2884" s="96" t="s">
        <v>70</v>
      </c>
    </row>
    <row r="2885" spans="1:9" x14ac:dyDescent="0.2">
      <c r="A2885" s="75">
        <v>2019</v>
      </c>
      <c r="B2885" s="75">
        <v>2</v>
      </c>
      <c r="C2885" s="104">
        <f t="shared" si="68"/>
        <v>43497</v>
      </c>
      <c r="D2885" s="75" t="s">
        <v>68</v>
      </c>
      <c r="E2885" s="86">
        <v>1838</v>
      </c>
      <c r="F2885" s="86">
        <v>1649</v>
      </c>
      <c r="G2885" s="77">
        <f t="shared" si="69"/>
        <v>3487</v>
      </c>
      <c r="H2885" s="96" t="s">
        <v>74</v>
      </c>
      <c r="I2885" s="96" t="s">
        <v>70</v>
      </c>
    </row>
    <row r="2886" spans="1:9" x14ac:dyDescent="0.2">
      <c r="A2886" s="75">
        <v>2019</v>
      </c>
      <c r="B2886" s="75">
        <v>3</v>
      </c>
      <c r="C2886" s="104">
        <f t="shared" si="68"/>
        <v>43525</v>
      </c>
      <c r="D2886" s="75" t="s">
        <v>68</v>
      </c>
      <c r="E2886" s="86">
        <v>1854</v>
      </c>
      <c r="F2886" s="86">
        <v>1947</v>
      </c>
      <c r="G2886" s="77">
        <f t="shared" si="69"/>
        <v>3801</v>
      </c>
      <c r="H2886" s="96" t="s">
        <v>74</v>
      </c>
      <c r="I2886" s="96" t="s">
        <v>70</v>
      </c>
    </row>
    <row r="2887" spans="1:9" x14ac:dyDescent="0.2">
      <c r="A2887" s="75">
        <v>2019</v>
      </c>
      <c r="B2887" s="75">
        <v>4</v>
      </c>
      <c r="C2887" s="104">
        <f t="shared" si="68"/>
        <v>43556</v>
      </c>
      <c r="D2887" s="75" t="s">
        <v>68</v>
      </c>
      <c r="E2887" s="86">
        <v>1879</v>
      </c>
      <c r="F2887" s="86">
        <v>1963</v>
      </c>
      <c r="G2887" s="77">
        <f t="shared" si="69"/>
        <v>3842</v>
      </c>
      <c r="H2887" s="96" t="s">
        <v>74</v>
      </c>
      <c r="I2887" s="96" t="s">
        <v>70</v>
      </c>
    </row>
    <row r="2888" spans="1:9" x14ac:dyDescent="0.2">
      <c r="A2888" s="75">
        <v>2019</v>
      </c>
      <c r="B2888" s="75">
        <v>1</v>
      </c>
      <c r="C2888" s="104">
        <f t="shared" si="68"/>
        <v>43466</v>
      </c>
      <c r="D2888" s="75" t="s">
        <v>16</v>
      </c>
      <c r="E2888" s="86">
        <v>2161</v>
      </c>
      <c r="F2888" s="86">
        <v>2069</v>
      </c>
      <c r="G2888" s="77">
        <f t="shared" si="69"/>
        <v>4230</v>
      </c>
      <c r="H2888" s="96" t="s">
        <v>74</v>
      </c>
      <c r="I2888" s="96" t="s">
        <v>70</v>
      </c>
    </row>
    <row r="2889" spans="1:9" x14ac:dyDescent="0.2">
      <c r="A2889" s="75">
        <v>2019</v>
      </c>
      <c r="B2889" s="75">
        <v>2</v>
      </c>
      <c r="C2889" s="104">
        <f t="shared" si="68"/>
        <v>43497</v>
      </c>
      <c r="D2889" s="75" t="s">
        <v>16</v>
      </c>
      <c r="E2889" s="86">
        <v>1839</v>
      </c>
      <c r="F2889" s="86">
        <v>1733</v>
      </c>
      <c r="G2889" s="77">
        <f t="shared" si="69"/>
        <v>3572</v>
      </c>
      <c r="H2889" s="96" t="s">
        <v>74</v>
      </c>
      <c r="I2889" s="96" t="s">
        <v>70</v>
      </c>
    </row>
    <row r="2890" spans="1:9" x14ac:dyDescent="0.2">
      <c r="A2890" s="75">
        <v>2019</v>
      </c>
      <c r="B2890" s="75">
        <v>3</v>
      </c>
      <c r="C2890" s="104">
        <f t="shared" si="68"/>
        <v>43525</v>
      </c>
      <c r="D2890" s="75" t="s">
        <v>16</v>
      </c>
      <c r="E2890" s="86">
        <v>2203</v>
      </c>
      <c r="F2890" s="86">
        <v>2199</v>
      </c>
      <c r="G2890" s="77">
        <f t="shared" si="69"/>
        <v>4402</v>
      </c>
      <c r="H2890" s="96" t="s">
        <v>74</v>
      </c>
      <c r="I2890" s="96" t="s">
        <v>70</v>
      </c>
    </row>
    <row r="2891" spans="1:9" x14ac:dyDescent="0.2">
      <c r="A2891" s="75">
        <v>2019</v>
      </c>
      <c r="B2891" s="75">
        <v>4</v>
      </c>
      <c r="C2891" s="104">
        <f t="shared" si="68"/>
        <v>43556</v>
      </c>
      <c r="D2891" s="75" t="s">
        <v>16</v>
      </c>
      <c r="E2891" s="86">
        <v>2162</v>
      </c>
      <c r="F2891" s="86">
        <v>2292</v>
      </c>
      <c r="G2891" s="77">
        <f t="shared" si="69"/>
        <v>4454</v>
      </c>
      <c r="H2891" s="96" t="s">
        <v>74</v>
      </c>
      <c r="I2891" s="96" t="s">
        <v>70</v>
      </c>
    </row>
    <row r="2892" spans="1:9" x14ac:dyDescent="0.2">
      <c r="A2892" s="75">
        <v>2019</v>
      </c>
      <c r="B2892" s="75">
        <v>1</v>
      </c>
      <c r="C2892" s="104">
        <f t="shared" si="68"/>
        <v>43466</v>
      </c>
      <c r="D2892" s="75" t="s">
        <v>16</v>
      </c>
      <c r="E2892" s="86">
        <v>116</v>
      </c>
      <c r="F2892" s="86">
        <v>116</v>
      </c>
      <c r="G2892" s="77">
        <f t="shared" si="69"/>
        <v>232</v>
      </c>
      <c r="H2892" s="96" t="s">
        <v>79</v>
      </c>
      <c r="I2892" s="96" t="s">
        <v>72</v>
      </c>
    </row>
    <row r="2893" spans="1:9" x14ac:dyDescent="0.2">
      <c r="A2893" s="75">
        <v>2019</v>
      </c>
      <c r="B2893" s="75">
        <v>4</v>
      </c>
      <c r="C2893" s="104">
        <f t="shared" si="68"/>
        <v>43556</v>
      </c>
      <c r="D2893" s="75" t="s">
        <v>91</v>
      </c>
      <c r="E2893" s="86">
        <v>149</v>
      </c>
      <c r="F2893" s="86">
        <v>149</v>
      </c>
      <c r="G2893" s="77">
        <f t="shared" si="69"/>
        <v>298</v>
      </c>
      <c r="H2893" s="96" t="s">
        <v>79</v>
      </c>
      <c r="I2893" s="96" t="s">
        <v>72</v>
      </c>
    </row>
    <row r="2894" spans="1:9" x14ac:dyDescent="0.2">
      <c r="A2894" s="75">
        <v>2019</v>
      </c>
      <c r="B2894" s="75">
        <v>1</v>
      </c>
      <c r="C2894" s="104">
        <f t="shared" si="68"/>
        <v>43466</v>
      </c>
      <c r="D2894" s="75" t="s">
        <v>21</v>
      </c>
      <c r="E2894" s="86">
        <v>745</v>
      </c>
      <c r="F2894" s="86">
        <v>367</v>
      </c>
      <c r="G2894" s="77">
        <f t="shared" si="69"/>
        <v>1112</v>
      </c>
      <c r="H2894" s="96" t="s">
        <v>63</v>
      </c>
      <c r="I2894" s="96" t="s">
        <v>70</v>
      </c>
    </row>
    <row r="2895" spans="1:9" x14ac:dyDescent="0.2">
      <c r="A2895" s="75">
        <v>2019</v>
      </c>
      <c r="B2895" s="75">
        <v>2</v>
      </c>
      <c r="C2895" s="104">
        <f t="shared" si="68"/>
        <v>43497</v>
      </c>
      <c r="D2895" s="75" t="s">
        <v>21</v>
      </c>
      <c r="E2895" s="86">
        <v>676</v>
      </c>
      <c r="F2895" s="86">
        <v>680</v>
      </c>
      <c r="G2895" s="77">
        <f t="shared" si="69"/>
        <v>1356</v>
      </c>
      <c r="H2895" s="96" t="s">
        <v>63</v>
      </c>
      <c r="I2895" s="96" t="s">
        <v>70</v>
      </c>
    </row>
    <row r="2896" spans="1:9" x14ac:dyDescent="0.2">
      <c r="A2896" s="75">
        <v>2019</v>
      </c>
      <c r="B2896" s="75">
        <v>4</v>
      </c>
      <c r="C2896" s="104">
        <f t="shared" si="68"/>
        <v>43556</v>
      </c>
      <c r="D2896" s="75" t="s">
        <v>21</v>
      </c>
      <c r="E2896" s="86">
        <v>662</v>
      </c>
      <c r="F2896" s="86">
        <v>562</v>
      </c>
      <c r="G2896" s="77">
        <f t="shared" si="69"/>
        <v>1224</v>
      </c>
      <c r="H2896" s="96" t="s">
        <v>63</v>
      </c>
      <c r="I2896" s="96" t="s">
        <v>70</v>
      </c>
    </row>
    <row r="2897" spans="1:9" x14ac:dyDescent="0.2">
      <c r="A2897" s="75">
        <v>2019</v>
      </c>
      <c r="B2897" s="75">
        <v>3</v>
      </c>
      <c r="C2897" s="104">
        <f t="shared" si="68"/>
        <v>43525</v>
      </c>
      <c r="D2897" s="75" t="s">
        <v>21</v>
      </c>
      <c r="G2897" s="77">
        <f t="shared" ref="G2897:G2960" si="70">SUM(E2897:F2897)</f>
        <v>0</v>
      </c>
      <c r="I2897" s="96" t="s">
        <v>70</v>
      </c>
    </row>
    <row r="2898" spans="1:9" x14ac:dyDescent="0.2">
      <c r="A2898" s="75">
        <v>2019</v>
      </c>
      <c r="B2898" s="75">
        <v>4</v>
      </c>
      <c r="C2898" s="104">
        <f t="shared" si="68"/>
        <v>43556</v>
      </c>
      <c r="D2898" s="75" t="s">
        <v>14</v>
      </c>
      <c r="E2898" s="86">
        <v>946</v>
      </c>
      <c r="F2898" s="86">
        <v>1006</v>
      </c>
      <c r="G2898" s="77">
        <f t="shared" si="70"/>
        <v>1952</v>
      </c>
      <c r="H2898" s="96" t="s">
        <v>88</v>
      </c>
      <c r="I2898" s="96" t="s">
        <v>70</v>
      </c>
    </row>
    <row r="2899" spans="1:9" x14ac:dyDescent="0.2">
      <c r="A2899" s="75">
        <v>2019</v>
      </c>
      <c r="B2899" s="75">
        <v>5</v>
      </c>
      <c r="C2899" s="104">
        <f t="shared" si="68"/>
        <v>43586</v>
      </c>
      <c r="D2899" s="75" t="s">
        <v>19</v>
      </c>
      <c r="E2899" s="86">
        <v>674</v>
      </c>
      <c r="F2899" s="86">
        <v>653</v>
      </c>
      <c r="G2899" s="77">
        <f t="shared" si="70"/>
        <v>1327</v>
      </c>
      <c r="H2899" s="96" t="s">
        <v>63</v>
      </c>
      <c r="I2899" s="96" t="s">
        <v>70</v>
      </c>
    </row>
    <row r="2900" spans="1:9" x14ac:dyDescent="0.2">
      <c r="A2900" s="75">
        <v>2019</v>
      </c>
      <c r="B2900" s="75">
        <v>3</v>
      </c>
      <c r="C2900" s="104">
        <f t="shared" si="68"/>
        <v>43525</v>
      </c>
      <c r="D2900" s="75" t="s">
        <v>21</v>
      </c>
      <c r="E2900" s="86">
        <v>712</v>
      </c>
      <c r="F2900" s="86">
        <v>610</v>
      </c>
      <c r="G2900" s="77">
        <f t="shared" si="70"/>
        <v>1322</v>
      </c>
      <c r="H2900" s="96" t="s">
        <v>63</v>
      </c>
      <c r="I2900" s="96" t="s">
        <v>70</v>
      </c>
    </row>
    <row r="2901" spans="1:9" x14ac:dyDescent="0.2">
      <c r="A2901" s="75">
        <v>2019</v>
      </c>
      <c r="B2901" s="75">
        <v>4</v>
      </c>
      <c r="C2901" s="104">
        <f t="shared" si="68"/>
        <v>43556</v>
      </c>
      <c r="D2901" s="75" t="s">
        <v>18</v>
      </c>
      <c r="E2901" s="86">
        <v>1293</v>
      </c>
      <c r="F2901" s="86">
        <v>1176</v>
      </c>
      <c r="G2901" s="77">
        <f t="shared" si="70"/>
        <v>2469</v>
      </c>
      <c r="H2901" s="96" t="s">
        <v>74</v>
      </c>
      <c r="I2901" s="96" t="s">
        <v>70</v>
      </c>
    </row>
    <row r="2902" spans="1:9" x14ac:dyDescent="0.2">
      <c r="A2902" s="75">
        <v>2019</v>
      </c>
      <c r="B2902" s="75">
        <v>5</v>
      </c>
      <c r="C2902" s="104">
        <f t="shared" si="68"/>
        <v>43586</v>
      </c>
      <c r="D2902" s="75" t="s">
        <v>18</v>
      </c>
      <c r="E2902" s="86">
        <v>1485</v>
      </c>
      <c r="F2902" s="86">
        <v>1427</v>
      </c>
      <c r="G2902" s="77">
        <f t="shared" si="70"/>
        <v>2912</v>
      </c>
      <c r="H2902" s="96" t="s">
        <v>74</v>
      </c>
      <c r="I2902" s="96" t="s">
        <v>70</v>
      </c>
    </row>
    <row r="2903" spans="1:9" x14ac:dyDescent="0.2">
      <c r="A2903" s="75">
        <v>2019</v>
      </c>
      <c r="B2903" s="75">
        <v>5</v>
      </c>
      <c r="C2903" s="104">
        <f t="shared" si="68"/>
        <v>43586</v>
      </c>
      <c r="D2903" s="75" t="s">
        <v>14</v>
      </c>
      <c r="E2903" s="86">
        <v>1668</v>
      </c>
      <c r="F2903" s="86">
        <v>1694</v>
      </c>
      <c r="G2903" s="77">
        <f t="shared" si="70"/>
        <v>3362</v>
      </c>
      <c r="H2903" s="96" t="s">
        <v>88</v>
      </c>
      <c r="I2903" s="96" t="s">
        <v>70</v>
      </c>
    </row>
    <row r="2904" spans="1:9" x14ac:dyDescent="0.2">
      <c r="A2904" s="75">
        <v>2019</v>
      </c>
      <c r="B2904" s="75">
        <v>5</v>
      </c>
      <c r="C2904" s="104">
        <f t="shared" si="68"/>
        <v>43586</v>
      </c>
      <c r="D2904" s="75" t="s">
        <v>20</v>
      </c>
      <c r="E2904" s="86">
        <v>1796</v>
      </c>
      <c r="F2904" s="86">
        <v>1914</v>
      </c>
      <c r="G2904" s="77">
        <f t="shared" si="70"/>
        <v>3710</v>
      </c>
      <c r="H2904" s="96" t="s">
        <v>74</v>
      </c>
      <c r="I2904" s="96" t="s">
        <v>70</v>
      </c>
    </row>
    <row r="2905" spans="1:9" x14ac:dyDescent="0.2">
      <c r="A2905" s="75">
        <v>2019</v>
      </c>
      <c r="B2905" s="75">
        <v>1</v>
      </c>
      <c r="C2905" s="104">
        <f t="shared" si="68"/>
        <v>43466</v>
      </c>
      <c r="D2905" s="75" t="s">
        <v>94</v>
      </c>
      <c r="E2905" s="86">
        <v>2205</v>
      </c>
      <c r="F2905" s="86">
        <v>2003</v>
      </c>
      <c r="G2905" s="77">
        <f t="shared" si="70"/>
        <v>4208</v>
      </c>
      <c r="H2905" s="96" t="s">
        <v>73</v>
      </c>
      <c r="I2905" s="96" t="s">
        <v>70</v>
      </c>
    </row>
    <row r="2906" spans="1:9" x14ac:dyDescent="0.2">
      <c r="A2906" s="75">
        <v>2019</v>
      </c>
      <c r="B2906" s="75">
        <v>1</v>
      </c>
      <c r="C2906" s="104">
        <f t="shared" si="68"/>
        <v>43466</v>
      </c>
      <c r="D2906" s="75" t="s">
        <v>94</v>
      </c>
      <c r="E2906" s="86">
        <v>2458</v>
      </c>
      <c r="F2906" s="86">
        <v>2270</v>
      </c>
      <c r="G2906" s="77">
        <f t="shared" si="70"/>
        <v>4728</v>
      </c>
      <c r="H2906" s="96" t="s">
        <v>77</v>
      </c>
      <c r="I2906" s="96" t="s">
        <v>70</v>
      </c>
    </row>
    <row r="2907" spans="1:9" x14ac:dyDescent="0.2">
      <c r="A2907" s="75">
        <v>2019</v>
      </c>
      <c r="B2907" s="75">
        <v>1</v>
      </c>
      <c r="C2907" s="104">
        <f t="shared" si="68"/>
        <v>43466</v>
      </c>
      <c r="D2907" s="75" t="s">
        <v>94</v>
      </c>
      <c r="E2907" s="86">
        <v>1663</v>
      </c>
      <c r="F2907" s="86">
        <v>1754</v>
      </c>
      <c r="G2907" s="77">
        <f t="shared" si="70"/>
        <v>3417</v>
      </c>
      <c r="H2907" s="96" t="s">
        <v>75</v>
      </c>
      <c r="I2907" s="96" t="s">
        <v>70</v>
      </c>
    </row>
    <row r="2908" spans="1:9" x14ac:dyDescent="0.2">
      <c r="A2908" s="75">
        <v>2019</v>
      </c>
      <c r="B2908" s="75">
        <v>1</v>
      </c>
      <c r="C2908" s="104">
        <f t="shared" si="68"/>
        <v>43466</v>
      </c>
      <c r="D2908" s="75" t="s">
        <v>94</v>
      </c>
      <c r="E2908" s="86">
        <v>238</v>
      </c>
      <c r="F2908" s="86">
        <v>247</v>
      </c>
      <c r="G2908" s="77">
        <f t="shared" si="70"/>
        <v>485</v>
      </c>
      <c r="H2908" s="96" t="s">
        <v>74</v>
      </c>
      <c r="I2908" s="96" t="s">
        <v>70</v>
      </c>
    </row>
    <row r="2909" spans="1:9" x14ac:dyDescent="0.2">
      <c r="A2909" s="75">
        <v>2019</v>
      </c>
      <c r="B2909" s="75">
        <v>1</v>
      </c>
      <c r="C2909" s="104">
        <f t="shared" si="68"/>
        <v>43466</v>
      </c>
      <c r="D2909" s="75" t="s">
        <v>94</v>
      </c>
      <c r="E2909" s="86">
        <v>28</v>
      </c>
      <c r="F2909" s="86">
        <v>28</v>
      </c>
      <c r="G2909" s="77">
        <f t="shared" si="70"/>
        <v>56</v>
      </c>
      <c r="H2909" s="96" t="s">
        <v>78</v>
      </c>
      <c r="I2909" s="96" t="s">
        <v>72</v>
      </c>
    </row>
    <row r="2910" spans="1:9" x14ac:dyDescent="0.2">
      <c r="A2910" s="75">
        <v>2019</v>
      </c>
      <c r="B2910" s="75">
        <v>1</v>
      </c>
      <c r="C2910" s="104">
        <f t="shared" si="68"/>
        <v>43466</v>
      </c>
      <c r="D2910" s="75" t="s">
        <v>94</v>
      </c>
      <c r="E2910" s="86">
        <v>0</v>
      </c>
      <c r="F2910" s="86">
        <v>148</v>
      </c>
      <c r="G2910" s="77">
        <f t="shared" si="70"/>
        <v>148</v>
      </c>
      <c r="H2910" s="96" t="s">
        <v>79</v>
      </c>
      <c r="I2910" s="96" t="s">
        <v>72</v>
      </c>
    </row>
    <row r="2911" spans="1:9" x14ac:dyDescent="0.2">
      <c r="A2911" s="75">
        <v>2019</v>
      </c>
      <c r="B2911" s="75">
        <v>2</v>
      </c>
      <c r="C2911" s="104">
        <f t="shared" si="68"/>
        <v>43497</v>
      </c>
      <c r="D2911" s="75" t="s">
        <v>94</v>
      </c>
      <c r="E2911" s="86">
        <v>2060</v>
      </c>
      <c r="F2911" s="86">
        <v>1973</v>
      </c>
      <c r="G2911" s="77">
        <f t="shared" si="70"/>
        <v>4033</v>
      </c>
      <c r="H2911" s="96" t="s">
        <v>73</v>
      </c>
      <c r="I2911" s="96" t="s">
        <v>70</v>
      </c>
    </row>
    <row r="2912" spans="1:9" x14ac:dyDescent="0.2">
      <c r="A2912" s="75">
        <v>2019</v>
      </c>
      <c r="B2912" s="75">
        <v>2</v>
      </c>
      <c r="C2912" s="104">
        <f t="shared" si="68"/>
        <v>43497</v>
      </c>
      <c r="D2912" s="75" t="s">
        <v>94</v>
      </c>
      <c r="E2912" s="86">
        <v>2368</v>
      </c>
      <c r="F2912" s="86">
        <v>2526</v>
      </c>
      <c r="G2912" s="77">
        <f t="shared" si="70"/>
        <v>4894</v>
      </c>
      <c r="H2912" s="96" t="s">
        <v>77</v>
      </c>
      <c r="I2912" s="96" t="s">
        <v>70</v>
      </c>
    </row>
    <row r="2913" spans="1:9" x14ac:dyDescent="0.2">
      <c r="A2913" s="75">
        <v>2019</v>
      </c>
      <c r="B2913" s="75">
        <v>2</v>
      </c>
      <c r="C2913" s="104">
        <f t="shared" si="68"/>
        <v>43497</v>
      </c>
      <c r="D2913" s="75" t="s">
        <v>94</v>
      </c>
      <c r="E2913" s="86">
        <v>1669</v>
      </c>
      <c r="F2913" s="86">
        <v>1630</v>
      </c>
      <c r="G2913" s="77">
        <f t="shared" si="70"/>
        <v>3299</v>
      </c>
      <c r="H2913" s="96" t="s">
        <v>75</v>
      </c>
      <c r="I2913" s="96" t="s">
        <v>70</v>
      </c>
    </row>
    <row r="2914" spans="1:9" x14ac:dyDescent="0.2">
      <c r="A2914" s="75">
        <v>2019</v>
      </c>
      <c r="B2914" s="75">
        <v>2</v>
      </c>
      <c r="C2914" s="104">
        <f t="shared" si="68"/>
        <v>43497</v>
      </c>
      <c r="D2914" s="75" t="s">
        <v>94</v>
      </c>
      <c r="E2914" s="86">
        <v>144</v>
      </c>
      <c r="F2914" s="86">
        <v>166</v>
      </c>
      <c r="G2914" s="77">
        <f t="shared" si="70"/>
        <v>310</v>
      </c>
      <c r="H2914" s="96" t="s">
        <v>74</v>
      </c>
      <c r="I2914" s="96" t="s">
        <v>70</v>
      </c>
    </row>
    <row r="2915" spans="1:9" x14ac:dyDescent="0.2">
      <c r="A2915" s="75">
        <v>2019</v>
      </c>
      <c r="B2915" s="75">
        <v>2</v>
      </c>
      <c r="C2915" s="104">
        <f t="shared" si="68"/>
        <v>43497</v>
      </c>
      <c r="D2915" s="75" t="s">
        <v>94</v>
      </c>
      <c r="E2915" s="86">
        <v>30</v>
      </c>
      <c r="F2915" s="86">
        <v>30</v>
      </c>
      <c r="G2915" s="77">
        <f t="shared" si="70"/>
        <v>60</v>
      </c>
      <c r="H2915" s="96" t="s">
        <v>78</v>
      </c>
      <c r="I2915" s="96" t="s">
        <v>72</v>
      </c>
    </row>
    <row r="2916" spans="1:9" x14ac:dyDescent="0.2">
      <c r="A2916" s="75">
        <v>2019</v>
      </c>
      <c r="B2916" s="75">
        <v>2</v>
      </c>
      <c r="C2916" s="104">
        <f t="shared" si="68"/>
        <v>43497</v>
      </c>
      <c r="D2916" s="75" t="s">
        <v>94</v>
      </c>
      <c r="E2916" s="86">
        <v>0</v>
      </c>
      <c r="G2916" s="77">
        <f t="shared" si="70"/>
        <v>0</v>
      </c>
      <c r="H2916" s="96" t="s">
        <v>79</v>
      </c>
      <c r="I2916" s="96" t="s">
        <v>72</v>
      </c>
    </row>
    <row r="2917" spans="1:9" x14ac:dyDescent="0.2">
      <c r="A2917" s="75">
        <v>2019</v>
      </c>
      <c r="B2917" s="75">
        <v>3</v>
      </c>
      <c r="C2917" s="104">
        <f t="shared" ref="C2917:C2980" si="71">DATE(A2917,B2917,1)</f>
        <v>43525</v>
      </c>
      <c r="D2917" s="75" t="s">
        <v>94</v>
      </c>
      <c r="E2917" s="86">
        <v>2313</v>
      </c>
      <c r="F2917" s="86">
        <v>2226</v>
      </c>
      <c r="G2917" s="77">
        <f t="shared" si="70"/>
        <v>4539</v>
      </c>
      <c r="H2917" s="96" t="s">
        <v>73</v>
      </c>
      <c r="I2917" s="96" t="s">
        <v>70</v>
      </c>
    </row>
    <row r="2918" spans="1:9" x14ac:dyDescent="0.2">
      <c r="A2918" s="75">
        <v>2019</v>
      </c>
      <c r="B2918" s="75">
        <v>3</v>
      </c>
      <c r="C2918" s="104">
        <f t="shared" si="71"/>
        <v>43525</v>
      </c>
      <c r="D2918" s="75" t="s">
        <v>94</v>
      </c>
      <c r="E2918" s="86">
        <v>2702</v>
      </c>
      <c r="F2918" s="86">
        <v>2935</v>
      </c>
      <c r="G2918" s="77">
        <f t="shared" si="70"/>
        <v>5637</v>
      </c>
      <c r="H2918" s="96" t="s">
        <v>77</v>
      </c>
      <c r="I2918" s="96" t="s">
        <v>70</v>
      </c>
    </row>
    <row r="2919" spans="1:9" x14ac:dyDescent="0.2">
      <c r="A2919" s="75">
        <v>2019</v>
      </c>
      <c r="B2919" s="75">
        <v>3</v>
      </c>
      <c r="C2919" s="104">
        <f t="shared" si="71"/>
        <v>43525</v>
      </c>
      <c r="D2919" s="75" t="s">
        <v>94</v>
      </c>
      <c r="E2919" s="86">
        <v>2060</v>
      </c>
      <c r="F2919" s="86">
        <v>1791</v>
      </c>
      <c r="G2919" s="77">
        <f t="shared" si="70"/>
        <v>3851</v>
      </c>
      <c r="H2919" s="96" t="s">
        <v>75</v>
      </c>
      <c r="I2919" s="96" t="s">
        <v>70</v>
      </c>
    </row>
    <row r="2920" spans="1:9" x14ac:dyDescent="0.2">
      <c r="A2920" s="75">
        <v>2019</v>
      </c>
      <c r="B2920" s="75">
        <v>3</v>
      </c>
      <c r="C2920" s="104">
        <f t="shared" si="71"/>
        <v>43525</v>
      </c>
      <c r="D2920" s="75" t="s">
        <v>94</v>
      </c>
      <c r="E2920" s="86">
        <v>245</v>
      </c>
      <c r="F2920" s="86">
        <v>206</v>
      </c>
      <c r="G2920" s="77">
        <f t="shared" si="70"/>
        <v>451</v>
      </c>
      <c r="H2920" s="96" t="s">
        <v>74</v>
      </c>
      <c r="I2920" s="96" t="s">
        <v>70</v>
      </c>
    </row>
    <row r="2921" spans="1:9" x14ac:dyDescent="0.2">
      <c r="A2921" s="75">
        <v>2019</v>
      </c>
      <c r="B2921" s="75">
        <v>3</v>
      </c>
      <c r="C2921" s="104">
        <f t="shared" si="71"/>
        <v>43525</v>
      </c>
      <c r="D2921" s="75" t="s">
        <v>94</v>
      </c>
      <c r="E2921" s="86">
        <v>0</v>
      </c>
      <c r="F2921" s="86">
        <v>0</v>
      </c>
      <c r="G2921" s="77">
        <f t="shared" si="70"/>
        <v>0</v>
      </c>
      <c r="H2921" s="96" t="s">
        <v>78</v>
      </c>
      <c r="I2921" s="96" t="s">
        <v>72</v>
      </c>
    </row>
    <row r="2922" spans="1:9" x14ac:dyDescent="0.2">
      <c r="A2922" s="75">
        <v>2019</v>
      </c>
      <c r="B2922" s="75">
        <v>3</v>
      </c>
      <c r="C2922" s="104">
        <f t="shared" si="71"/>
        <v>43525</v>
      </c>
      <c r="D2922" s="75" t="s">
        <v>94</v>
      </c>
      <c r="E2922" s="86">
        <v>122</v>
      </c>
      <c r="F2922" s="86">
        <v>121</v>
      </c>
      <c r="G2922" s="77">
        <f t="shared" si="70"/>
        <v>243</v>
      </c>
      <c r="H2922" s="96" t="s">
        <v>79</v>
      </c>
      <c r="I2922" s="96" t="s">
        <v>72</v>
      </c>
    </row>
    <row r="2923" spans="1:9" x14ac:dyDescent="0.2">
      <c r="A2923" s="75">
        <v>2019</v>
      </c>
      <c r="B2923" s="75">
        <v>4</v>
      </c>
      <c r="C2923" s="104">
        <f t="shared" si="71"/>
        <v>43556</v>
      </c>
      <c r="D2923" s="75" t="s">
        <v>94</v>
      </c>
      <c r="E2923" s="86">
        <v>2060</v>
      </c>
      <c r="F2923" s="86">
        <v>2037</v>
      </c>
      <c r="G2923" s="77">
        <f t="shared" si="70"/>
        <v>4097</v>
      </c>
      <c r="H2923" s="96" t="s">
        <v>73</v>
      </c>
      <c r="I2923" s="96" t="s">
        <v>70</v>
      </c>
    </row>
    <row r="2924" spans="1:9" x14ac:dyDescent="0.2">
      <c r="A2924" s="75">
        <v>2019</v>
      </c>
      <c r="B2924" s="75">
        <v>4</v>
      </c>
      <c r="C2924" s="104">
        <f t="shared" si="71"/>
        <v>43556</v>
      </c>
      <c r="D2924" s="75" t="s">
        <v>94</v>
      </c>
      <c r="E2924" s="86">
        <v>2753</v>
      </c>
      <c r="F2924" s="86">
        <v>2558</v>
      </c>
      <c r="G2924" s="77">
        <f t="shared" si="70"/>
        <v>5311</v>
      </c>
      <c r="H2924" s="96" t="s">
        <v>77</v>
      </c>
      <c r="I2924" s="96" t="s">
        <v>70</v>
      </c>
    </row>
    <row r="2925" spans="1:9" x14ac:dyDescent="0.2">
      <c r="A2925" s="75">
        <v>2019</v>
      </c>
      <c r="B2925" s="75">
        <v>4</v>
      </c>
      <c r="C2925" s="104">
        <f t="shared" si="71"/>
        <v>43556</v>
      </c>
      <c r="D2925" s="75" t="s">
        <v>94</v>
      </c>
      <c r="E2925" s="86">
        <v>2087</v>
      </c>
      <c r="F2925" s="86">
        <v>2094</v>
      </c>
      <c r="G2925" s="77">
        <f t="shared" si="70"/>
        <v>4181</v>
      </c>
      <c r="H2925" s="96" t="s">
        <v>75</v>
      </c>
      <c r="I2925" s="96" t="s">
        <v>70</v>
      </c>
    </row>
    <row r="2926" spans="1:9" x14ac:dyDescent="0.2">
      <c r="A2926" s="75">
        <v>2019</v>
      </c>
      <c r="B2926" s="75">
        <v>4</v>
      </c>
      <c r="C2926" s="104">
        <f t="shared" si="71"/>
        <v>43556</v>
      </c>
      <c r="D2926" s="75" t="s">
        <v>94</v>
      </c>
      <c r="E2926" s="86">
        <v>431</v>
      </c>
      <c r="F2926" s="86">
        <v>825</v>
      </c>
      <c r="G2926" s="77">
        <f t="shared" si="70"/>
        <v>1256</v>
      </c>
      <c r="H2926" s="96" t="s">
        <v>74</v>
      </c>
      <c r="I2926" s="96" t="s">
        <v>70</v>
      </c>
    </row>
    <row r="2927" spans="1:9" x14ac:dyDescent="0.2">
      <c r="A2927" s="75">
        <v>2019</v>
      </c>
      <c r="B2927" s="75">
        <v>4</v>
      </c>
      <c r="C2927" s="104">
        <f t="shared" si="71"/>
        <v>43556</v>
      </c>
      <c r="D2927" s="75" t="s">
        <v>94</v>
      </c>
      <c r="E2927" s="86">
        <v>50</v>
      </c>
      <c r="F2927" s="86">
        <v>50</v>
      </c>
      <c r="G2927" s="77">
        <f t="shared" si="70"/>
        <v>100</v>
      </c>
      <c r="H2927" s="96" t="s">
        <v>78</v>
      </c>
      <c r="I2927" s="96" t="s">
        <v>70</v>
      </c>
    </row>
    <row r="2928" spans="1:9" x14ac:dyDescent="0.2">
      <c r="A2928" s="75">
        <v>2019</v>
      </c>
      <c r="B2928" s="75">
        <v>4</v>
      </c>
      <c r="C2928" s="104">
        <f t="shared" si="71"/>
        <v>43556</v>
      </c>
      <c r="D2928" s="75" t="s">
        <v>94</v>
      </c>
      <c r="G2928" s="77">
        <f t="shared" si="70"/>
        <v>0</v>
      </c>
      <c r="H2928" s="96" t="s">
        <v>79</v>
      </c>
      <c r="I2928" s="96" t="s">
        <v>72</v>
      </c>
    </row>
    <row r="2929" spans="1:9" x14ac:dyDescent="0.2">
      <c r="A2929" s="75">
        <v>2019</v>
      </c>
      <c r="B2929" s="75">
        <v>5</v>
      </c>
      <c r="C2929" s="104">
        <f t="shared" si="71"/>
        <v>43586</v>
      </c>
      <c r="D2929" s="75" t="s">
        <v>94</v>
      </c>
      <c r="E2929" s="86">
        <v>2258</v>
      </c>
      <c r="F2929" s="86">
        <v>2276</v>
      </c>
      <c r="G2929" s="77">
        <f t="shared" si="70"/>
        <v>4534</v>
      </c>
      <c r="H2929" s="96" t="s">
        <v>73</v>
      </c>
      <c r="I2929" s="96" t="s">
        <v>70</v>
      </c>
    </row>
    <row r="2930" spans="1:9" x14ac:dyDescent="0.2">
      <c r="A2930" s="75">
        <v>2019</v>
      </c>
      <c r="B2930" s="75">
        <v>5</v>
      </c>
      <c r="C2930" s="104">
        <f t="shared" si="71"/>
        <v>43586</v>
      </c>
      <c r="D2930" s="75" t="s">
        <v>94</v>
      </c>
      <c r="E2930" s="86">
        <v>2746</v>
      </c>
      <c r="F2930" s="86">
        <v>2566</v>
      </c>
      <c r="G2930" s="77">
        <f t="shared" si="70"/>
        <v>5312</v>
      </c>
      <c r="H2930" s="96" t="s">
        <v>77</v>
      </c>
      <c r="I2930" s="96" t="s">
        <v>70</v>
      </c>
    </row>
    <row r="2931" spans="1:9" x14ac:dyDescent="0.2">
      <c r="A2931" s="75">
        <v>2019</v>
      </c>
      <c r="B2931" s="75">
        <v>5</v>
      </c>
      <c r="C2931" s="104">
        <f t="shared" si="71"/>
        <v>43586</v>
      </c>
      <c r="D2931" s="75" t="s">
        <v>94</v>
      </c>
      <c r="E2931" s="86">
        <v>2313</v>
      </c>
      <c r="F2931" s="86">
        <v>2246</v>
      </c>
      <c r="G2931" s="77">
        <f t="shared" si="70"/>
        <v>4559</v>
      </c>
      <c r="H2931" s="96" t="s">
        <v>75</v>
      </c>
      <c r="I2931" s="96" t="s">
        <v>70</v>
      </c>
    </row>
    <row r="2932" spans="1:9" x14ac:dyDescent="0.2">
      <c r="A2932" s="75">
        <v>2019</v>
      </c>
      <c r="B2932" s="75">
        <v>5</v>
      </c>
      <c r="C2932" s="104">
        <f t="shared" si="71"/>
        <v>43586</v>
      </c>
      <c r="D2932" s="75" t="s">
        <v>94</v>
      </c>
      <c r="E2932" s="86">
        <v>671</v>
      </c>
      <c r="F2932" s="86">
        <v>1143</v>
      </c>
      <c r="G2932" s="77">
        <f t="shared" si="70"/>
        <v>1814</v>
      </c>
      <c r="H2932" s="96" t="s">
        <v>74</v>
      </c>
      <c r="I2932" s="96" t="s">
        <v>70</v>
      </c>
    </row>
    <row r="2933" spans="1:9" x14ac:dyDescent="0.2">
      <c r="A2933" s="75">
        <v>2019</v>
      </c>
      <c r="B2933" s="75">
        <v>5</v>
      </c>
      <c r="C2933" s="104">
        <f t="shared" si="71"/>
        <v>43586</v>
      </c>
      <c r="D2933" s="75" t="s">
        <v>94</v>
      </c>
      <c r="E2933" s="86">
        <v>45</v>
      </c>
      <c r="F2933" s="86">
        <v>45</v>
      </c>
      <c r="G2933" s="77">
        <f t="shared" si="70"/>
        <v>90</v>
      </c>
      <c r="H2933" s="96" t="s">
        <v>78</v>
      </c>
      <c r="I2933" s="96" t="s">
        <v>72</v>
      </c>
    </row>
    <row r="2934" spans="1:9" x14ac:dyDescent="0.2">
      <c r="A2934" s="75">
        <v>2019</v>
      </c>
      <c r="B2934" s="75">
        <v>5</v>
      </c>
      <c r="C2934" s="104">
        <f t="shared" si="71"/>
        <v>43586</v>
      </c>
      <c r="D2934" s="75" t="s">
        <v>94</v>
      </c>
      <c r="E2934" s="86">
        <v>145</v>
      </c>
      <c r="F2934" s="86">
        <v>145</v>
      </c>
      <c r="G2934" s="77">
        <f t="shared" si="70"/>
        <v>290</v>
      </c>
      <c r="H2934" s="96" t="s">
        <v>79</v>
      </c>
      <c r="I2934" s="96" t="s">
        <v>72</v>
      </c>
    </row>
    <row r="2935" spans="1:9" x14ac:dyDescent="0.2">
      <c r="A2935" s="75">
        <v>2019</v>
      </c>
      <c r="B2935" s="75">
        <v>5</v>
      </c>
      <c r="C2935" s="104">
        <f t="shared" si="71"/>
        <v>43586</v>
      </c>
      <c r="D2935" s="75" t="s">
        <v>15</v>
      </c>
      <c r="E2935" s="86">
        <v>245</v>
      </c>
      <c r="F2935" s="86">
        <v>352</v>
      </c>
      <c r="G2935" s="77">
        <f t="shared" si="70"/>
        <v>597</v>
      </c>
      <c r="H2935" s="96" t="s">
        <v>73</v>
      </c>
      <c r="I2935" s="96" t="s">
        <v>70</v>
      </c>
    </row>
    <row r="2936" spans="1:9" x14ac:dyDescent="0.2">
      <c r="A2936" s="75">
        <v>2019</v>
      </c>
      <c r="B2936" s="75">
        <v>5</v>
      </c>
      <c r="C2936" s="104">
        <f t="shared" si="71"/>
        <v>43586</v>
      </c>
      <c r="D2936" s="75" t="s">
        <v>15</v>
      </c>
      <c r="E2936" s="86">
        <v>1793</v>
      </c>
      <c r="F2936" s="86">
        <v>2979</v>
      </c>
      <c r="G2936" s="77">
        <f t="shared" si="70"/>
        <v>4772</v>
      </c>
      <c r="H2936" s="96" t="s">
        <v>74</v>
      </c>
      <c r="I2936" s="96" t="s">
        <v>70</v>
      </c>
    </row>
    <row r="2937" spans="1:9" x14ac:dyDescent="0.2">
      <c r="A2937" s="75">
        <v>2019</v>
      </c>
      <c r="B2937" s="75">
        <v>5</v>
      </c>
      <c r="C2937" s="104">
        <f t="shared" si="71"/>
        <v>43586</v>
      </c>
      <c r="D2937" s="75" t="s">
        <v>17</v>
      </c>
      <c r="E2937" s="86">
        <v>18961</v>
      </c>
      <c r="F2937" s="86">
        <v>2183</v>
      </c>
      <c r="G2937" s="77">
        <f t="shared" si="70"/>
        <v>21144</v>
      </c>
      <c r="I2937" s="96" t="s">
        <v>70</v>
      </c>
    </row>
    <row r="2938" spans="1:9" x14ac:dyDescent="0.2">
      <c r="A2938" s="75">
        <v>2019</v>
      </c>
      <c r="B2938" s="75">
        <v>5</v>
      </c>
      <c r="C2938" s="104">
        <f t="shared" si="71"/>
        <v>43586</v>
      </c>
      <c r="D2938" s="75" t="s">
        <v>16</v>
      </c>
      <c r="E2938" s="86">
        <v>2378</v>
      </c>
      <c r="F2938" s="86">
        <v>2383</v>
      </c>
      <c r="G2938" s="77">
        <f t="shared" si="70"/>
        <v>4761</v>
      </c>
      <c r="H2938" s="96" t="s">
        <v>74</v>
      </c>
      <c r="I2938" s="96" t="s">
        <v>70</v>
      </c>
    </row>
    <row r="2939" spans="1:9" x14ac:dyDescent="0.2">
      <c r="A2939" s="75">
        <v>2019</v>
      </c>
      <c r="B2939" s="75">
        <v>5</v>
      </c>
      <c r="C2939" s="104">
        <f t="shared" si="71"/>
        <v>43586</v>
      </c>
      <c r="D2939" s="75" t="s">
        <v>16</v>
      </c>
      <c r="E2939" s="86">
        <v>149</v>
      </c>
      <c r="F2939" s="86">
        <v>149</v>
      </c>
      <c r="G2939" s="77">
        <f t="shared" si="70"/>
        <v>298</v>
      </c>
      <c r="H2939" s="96" t="s">
        <v>79</v>
      </c>
      <c r="I2939" s="96" t="s">
        <v>72</v>
      </c>
    </row>
    <row r="2940" spans="1:9" x14ac:dyDescent="0.2">
      <c r="A2940" s="75">
        <v>2019</v>
      </c>
      <c r="B2940" s="75">
        <v>6</v>
      </c>
      <c r="C2940" s="104">
        <f t="shared" si="71"/>
        <v>43617</v>
      </c>
      <c r="D2940" s="75" t="s">
        <v>20</v>
      </c>
      <c r="E2940" s="86">
        <v>1838</v>
      </c>
      <c r="F2940" s="86">
        <v>1873</v>
      </c>
      <c r="G2940" s="77">
        <f t="shared" si="70"/>
        <v>3711</v>
      </c>
      <c r="H2940" s="96" t="s">
        <v>74</v>
      </c>
      <c r="I2940" s="96" t="s">
        <v>70</v>
      </c>
    </row>
    <row r="2941" spans="1:9" x14ac:dyDescent="0.2">
      <c r="A2941" s="75">
        <v>2019</v>
      </c>
      <c r="B2941" s="75">
        <v>6</v>
      </c>
      <c r="C2941" s="104">
        <f t="shared" si="71"/>
        <v>43617</v>
      </c>
      <c r="D2941" s="75" t="s">
        <v>19</v>
      </c>
      <c r="E2941" s="86">
        <v>625</v>
      </c>
      <c r="F2941" s="86">
        <v>694</v>
      </c>
      <c r="G2941" s="77">
        <f t="shared" si="70"/>
        <v>1319</v>
      </c>
      <c r="H2941" s="96" t="s">
        <v>63</v>
      </c>
      <c r="I2941" s="96" t="s">
        <v>70</v>
      </c>
    </row>
    <row r="2942" spans="1:9" x14ac:dyDescent="0.2">
      <c r="A2942" s="75">
        <v>2019</v>
      </c>
      <c r="B2942" s="75">
        <v>6</v>
      </c>
      <c r="C2942" s="104">
        <f t="shared" si="71"/>
        <v>43617</v>
      </c>
      <c r="D2942" s="75" t="s">
        <v>21</v>
      </c>
      <c r="E2942" s="86">
        <v>839</v>
      </c>
      <c r="F2942" s="86">
        <v>701</v>
      </c>
      <c r="G2942" s="77">
        <f t="shared" si="70"/>
        <v>1540</v>
      </c>
      <c r="H2942" s="96" t="s">
        <v>63</v>
      </c>
      <c r="I2942" s="96" t="s">
        <v>70</v>
      </c>
    </row>
    <row r="2943" spans="1:9" x14ac:dyDescent="0.2">
      <c r="A2943" s="75">
        <v>2019</v>
      </c>
      <c r="B2943" s="75">
        <v>6</v>
      </c>
      <c r="C2943" s="104">
        <f t="shared" si="71"/>
        <v>43617</v>
      </c>
      <c r="D2943" s="75" t="s">
        <v>15</v>
      </c>
      <c r="E2943" s="86">
        <v>3631</v>
      </c>
      <c r="F2943" s="86">
        <v>4126</v>
      </c>
      <c r="G2943" s="77">
        <f t="shared" si="70"/>
        <v>7757</v>
      </c>
      <c r="H2943" s="96" t="s">
        <v>74</v>
      </c>
      <c r="I2943" s="96" t="s">
        <v>70</v>
      </c>
    </row>
    <row r="2944" spans="1:9" x14ac:dyDescent="0.2">
      <c r="A2944" s="75">
        <v>2019</v>
      </c>
      <c r="B2944" s="75">
        <v>6</v>
      </c>
      <c r="C2944" s="104">
        <f t="shared" si="71"/>
        <v>43617</v>
      </c>
      <c r="D2944" s="75" t="s">
        <v>15</v>
      </c>
      <c r="E2944" s="86">
        <v>1348</v>
      </c>
      <c r="F2944" s="86">
        <v>1546</v>
      </c>
      <c r="G2944" s="77">
        <f t="shared" si="70"/>
        <v>2894</v>
      </c>
      <c r="H2944" s="96" t="s">
        <v>73</v>
      </c>
      <c r="I2944" s="96" t="s">
        <v>70</v>
      </c>
    </row>
    <row r="2945" spans="1:9" x14ac:dyDescent="0.2">
      <c r="A2945" s="75">
        <v>2019</v>
      </c>
      <c r="B2945" s="75">
        <v>6</v>
      </c>
      <c r="C2945" s="104">
        <f t="shared" si="71"/>
        <v>43617</v>
      </c>
      <c r="D2945" s="75" t="s">
        <v>16</v>
      </c>
      <c r="E2945" s="86">
        <v>2619</v>
      </c>
      <c r="F2945" s="86">
        <v>2523</v>
      </c>
      <c r="G2945" s="77">
        <f t="shared" si="70"/>
        <v>5142</v>
      </c>
      <c r="H2945" s="96" t="s">
        <v>74</v>
      </c>
      <c r="I2945" s="96" t="s">
        <v>70</v>
      </c>
    </row>
    <row r="2946" spans="1:9" x14ac:dyDescent="0.2">
      <c r="A2946" s="75">
        <v>2019</v>
      </c>
      <c r="B2946" s="75">
        <v>6</v>
      </c>
      <c r="C2946" s="104">
        <f t="shared" si="71"/>
        <v>43617</v>
      </c>
      <c r="D2946" s="75" t="s">
        <v>16</v>
      </c>
      <c r="E2946" s="86">
        <v>69</v>
      </c>
      <c r="F2946" s="86">
        <v>0</v>
      </c>
      <c r="G2946" s="77">
        <f t="shared" si="70"/>
        <v>69</v>
      </c>
      <c r="H2946" s="96" t="s">
        <v>79</v>
      </c>
      <c r="I2946" s="96" t="s">
        <v>72</v>
      </c>
    </row>
    <row r="2947" spans="1:9" x14ac:dyDescent="0.2">
      <c r="A2947" s="75">
        <v>2019</v>
      </c>
      <c r="B2947" s="75">
        <v>7</v>
      </c>
      <c r="C2947" s="104">
        <f t="shared" si="71"/>
        <v>43647</v>
      </c>
      <c r="D2947" s="75" t="s">
        <v>16</v>
      </c>
      <c r="E2947" s="86">
        <v>0</v>
      </c>
      <c r="F2947" s="86">
        <v>69</v>
      </c>
      <c r="G2947" s="77">
        <f t="shared" si="70"/>
        <v>69</v>
      </c>
      <c r="H2947" s="96" t="s">
        <v>79</v>
      </c>
      <c r="I2947" s="96" t="s">
        <v>72</v>
      </c>
    </row>
    <row r="2948" spans="1:9" x14ac:dyDescent="0.2">
      <c r="A2948" s="75">
        <v>2019</v>
      </c>
      <c r="B2948" s="75">
        <v>7</v>
      </c>
      <c r="C2948" s="104">
        <f t="shared" si="71"/>
        <v>43647</v>
      </c>
      <c r="D2948" s="75" t="s">
        <v>18</v>
      </c>
      <c r="E2948" s="86">
        <v>1668</v>
      </c>
      <c r="F2948" s="86">
        <v>1622</v>
      </c>
      <c r="G2948" s="77">
        <f t="shared" si="70"/>
        <v>3290</v>
      </c>
      <c r="H2948" s="96" t="s">
        <v>74</v>
      </c>
      <c r="I2948" s="96" t="s">
        <v>70</v>
      </c>
    </row>
    <row r="2949" spans="1:9" x14ac:dyDescent="0.2">
      <c r="A2949" s="75">
        <v>2019</v>
      </c>
      <c r="B2949" s="75">
        <v>6</v>
      </c>
      <c r="C2949" s="104">
        <f t="shared" si="71"/>
        <v>43617</v>
      </c>
      <c r="D2949" s="75" t="s">
        <v>18</v>
      </c>
      <c r="E2949" s="86">
        <v>1565</v>
      </c>
      <c r="F2949" s="86">
        <v>1368</v>
      </c>
      <c r="G2949" s="77">
        <f t="shared" si="70"/>
        <v>2933</v>
      </c>
      <c r="H2949" s="96" t="s">
        <v>74</v>
      </c>
      <c r="I2949" s="96" t="s">
        <v>70</v>
      </c>
    </row>
    <row r="2950" spans="1:9" x14ac:dyDescent="0.2">
      <c r="A2950" s="75">
        <v>2019</v>
      </c>
      <c r="B2950" s="75">
        <v>7</v>
      </c>
      <c r="C2950" s="104">
        <f t="shared" si="71"/>
        <v>43647</v>
      </c>
      <c r="D2950" s="75" t="s">
        <v>14</v>
      </c>
      <c r="E2950" s="86">
        <v>1927</v>
      </c>
      <c r="F2950" s="86">
        <v>1999</v>
      </c>
      <c r="G2950" s="77">
        <f t="shared" si="70"/>
        <v>3926</v>
      </c>
      <c r="H2950" s="96" t="s">
        <v>88</v>
      </c>
      <c r="I2950" s="96" t="s">
        <v>70</v>
      </c>
    </row>
    <row r="2951" spans="1:9" x14ac:dyDescent="0.2">
      <c r="A2951" s="75">
        <v>2019</v>
      </c>
      <c r="B2951" s="75">
        <v>6</v>
      </c>
      <c r="C2951" s="104">
        <f t="shared" si="71"/>
        <v>43617</v>
      </c>
      <c r="D2951" s="75" t="s">
        <v>14</v>
      </c>
      <c r="E2951" s="86">
        <v>1648</v>
      </c>
      <c r="F2951" s="86">
        <v>1829</v>
      </c>
      <c r="G2951" s="77">
        <f t="shared" si="70"/>
        <v>3477</v>
      </c>
      <c r="H2951" s="96" t="s">
        <v>88</v>
      </c>
      <c r="I2951" s="96" t="s">
        <v>70</v>
      </c>
    </row>
    <row r="2952" spans="1:9" x14ac:dyDescent="0.2">
      <c r="A2952" s="75">
        <v>2019</v>
      </c>
      <c r="B2952" s="75">
        <v>6</v>
      </c>
      <c r="C2952" s="104">
        <f t="shared" si="71"/>
        <v>43617</v>
      </c>
      <c r="D2952" s="75" t="s">
        <v>17</v>
      </c>
      <c r="E2952" s="86">
        <v>48187</v>
      </c>
      <c r="F2952" s="86">
        <v>53823</v>
      </c>
      <c r="G2952" s="77">
        <f t="shared" si="70"/>
        <v>102010</v>
      </c>
      <c r="I2952" s="96" t="s">
        <v>70</v>
      </c>
    </row>
    <row r="2953" spans="1:9" x14ac:dyDescent="0.2">
      <c r="A2953" s="75">
        <v>2019</v>
      </c>
      <c r="B2953" s="75">
        <v>7</v>
      </c>
      <c r="C2953" s="104">
        <f t="shared" si="71"/>
        <v>43647</v>
      </c>
      <c r="D2953" s="75" t="s">
        <v>95</v>
      </c>
      <c r="E2953" s="86">
        <v>880</v>
      </c>
      <c r="F2953" s="86">
        <v>774</v>
      </c>
      <c r="G2953" s="77">
        <f t="shared" si="70"/>
        <v>1654</v>
      </c>
      <c r="H2953" s="96" t="s">
        <v>67</v>
      </c>
      <c r="I2953" s="96" t="s">
        <v>70</v>
      </c>
    </row>
    <row r="2954" spans="1:9" x14ac:dyDescent="0.2">
      <c r="A2954" s="75">
        <v>2019</v>
      </c>
      <c r="B2954" s="75">
        <v>6</v>
      </c>
      <c r="C2954" s="104">
        <f t="shared" si="71"/>
        <v>43617</v>
      </c>
      <c r="D2954" s="75" t="s">
        <v>13</v>
      </c>
      <c r="E2954" s="86">
        <v>2393</v>
      </c>
      <c r="F2954" s="86">
        <v>2374</v>
      </c>
      <c r="G2954" s="77">
        <f t="shared" si="70"/>
        <v>4767</v>
      </c>
      <c r="H2954" s="96" t="s">
        <v>73</v>
      </c>
      <c r="I2954" s="96" t="s">
        <v>70</v>
      </c>
    </row>
    <row r="2955" spans="1:9" x14ac:dyDescent="0.2">
      <c r="A2955" s="75">
        <v>2019</v>
      </c>
      <c r="B2955" s="75">
        <v>6</v>
      </c>
      <c r="C2955" s="104">
        <f t="shared" si="71"/>
        <v>43617</v>
      </c>
      <c r="D2955" s="75" t="s">
        <v>13</v>
      </c>
      <c r="E2955" s="86">
        <v>4230</v>
      </c>
      <c r="F2955" s="86">
        <v>4109</v>
      </c>
      <c r="G2955" s="77">
        <f t="shared" si="70"/>
        <v>8339</v>
      </c>
      <c r="H2955" s="96" t="s">
        <v>77</v>
      </c>
      <c r="I2955" s="96" t="s">
        <v>70</v>
      </c>
    </row>
    <row r="2956" spans="1:9" x14ac:dyDescent="0.2">
      <c r="A2956" s="75">
        <v>2019</v>
      </c>
      <c r="B2956" s="75">
        <v>6</v>
      </c>
      <c r="C2956" s="104">
        <f t="shared" si="71"/>
        <v>43617</v>
      </c>
      <c r="D2956" s="75" t="s">
        <v>13</v>
      </c>
      <c r="E2956" s="86">
        <v>762</v>
      </c>
      <c r="F2956" s="86">
        <v>692</v>
      </c>
      <c r="G2956" s="77">
        <f t="shared" si="70"/>
        <v>1454</v>
      </c>
      <c r="H2956" s="96" t="s">
        <v>75</v>
      </c>
      <c r="I2956" s="96" t="s">
        <v>70</v>
      </c>
    </row>
    <row r="2957" spans="1:9" x14ac:dyDescent="0.2">
      <c r="A2957" s="75">
        <v>2019</v>
      </c>
      <c r="B2957" s="75">
        <v>6</v>
      </c>
      <c r="C2957" s="104">
        <f t="shared" si="71"/>
        <v>43617</v>
      </c>
      <c r="D2957" s="75" t="s">
        <v>13</v>
      </c>
      <c r="E2957" s="86">
        <v>1691</v>
      </c>
      <c r="F2957" s="86">
        <v>1967</v>
      </c>
      <c r="G2957" s="77">
        <f t="shared" si="70"/>
        <v>3658</v>
      </c>
      <c r="H2957" s="96" t="s">
        <v>74</v>
      </c>
      <c r="I2957" s="96" t="s">
        <v>70</v>
      </c>
    </row>
    <row r="2958" spans="1:9" x14ac:dyDescent="0.2">
      <c r="A2958" s="75">
        <v>2019</v>
      </c>
      <c r="B2958" s="75">
        <v>6</v>
      </c>
      <c r="C2958" s="104">
        <f t="shared" si="71"/>
        <v>43617</v>
      </c>
      <c r="D2958" s="75" t="s">
        <v>13</v>
      </c>
      <c r="E2958" s="86">
        <v>30</v>
      </c>
      <c r="F2958" s="86">
        <v>30</v>
      </c>
      <c r="G2958" s="77">
        <f t="shared" si="70"/>
        <v>60</v>
      </c>
      <c r="H2958" s="96" t="s">
        <v>78</v>
      </c>
      <c r="I2958" s="96" t="s">
        <v>85</v>
      </c>
    </row>
    <row r="2959" spans="1:9" x14ac:dyDescent="0.2">
      <c r="A2959" s="75">
        <v>2019</v>
      </c>
      <c r="B2959" s="75">
        <v>7</v>
      </c>
      <c r="C2959" s="104">
        <f t="shared" si="71"/>
        <v>43647</v>
      </c>
      <c r="D2959" s="75" t="s">
        <v>13</v>
      </c>
      <c r="E2959" s="86">
        <v>2430</v>
      </c>
      <c r="F2959" s="86">
        <v>2341</v>
      </c>
      <c r="G2959" s="77">
        <f t="shared" si="70"/>
        <v>4771</v>
      </c>
      <c r="H2959" s="96" t="s">
        <v>73</v>
      </c>
      <c r="I2959" s="96" t="s">
        <v>70</v>
      </c>
    </row>
    <row r="2960" spans="1:9" x14ac:dyDescent="0.2">
      <c r="A2960" s="75">
        <v>2019</v>
      </c>
      <c r="B2960" s="75">
        <v>7</v>
      </c>
      <c r="C2960" s="104">
        <f t="shared" si="71"/>
        <v>43647</v>
      </c>
      <c r="D2960" s="75" t="s">
        <v>13</v>
      </c>
      <c r="E2960" s="86">
        <v>3463</v>
      </c>
      <c r="F2960" s="86">
        <v>3399</v>
      </c>
      <c r="G2960" s="77">
        <f t="shared" si="70"/>
        <v>6862</v>
      </c>
      <c r="H2960" s="96" t="s">
        <v>77</v>
      </c>
      <c r="I2960" s="96" t="s">
        <v>70</v>
      </c>
    </row>
    <row r="2961" spans="1:9" x14ac:dyDescent="0.2">
      <c r="A2961" s="75">
        <v>2019</v>
      </c>
      <c r="B2961" s="75">
        <v>7</v>
      </c>
      <c r="C2961" s="104">
        <f t="shared" si="71"/>
        <v>43647</v>
      </c>
      <c r="D2961" s="75" t="s">
        <v>13</v>
      </c>
      <c r="E2961" s="86">
        <v>1220</v>
      </c>
      <c r="F2961" s="86">
        <v>1233</v>
      </c>
      <c r="G2961" s="77">
        <f t="shared" ref="G2961:G2993" si="72">SUM(E2961:F2961)</f>
        <v>2453</v>
      </c>
      <c r="H2961" s="96" t="s">
        <v>75</v>
      </c>
      <c r="I2961" s="96" t="s">
        <v>70</v>
      </c>
    </row>
    <row r="2962" spans="1:9" x14ac:dyDescent="0.2">
      <c r="A2962" s="75">
        <v>2019</v>
      </c>
      <c r="B2962" s="75">
        <v>7</v>
      </c>
      <c r="C2962" s="104">
        <f t="shared" si="71"/>
        <v>43647</v>
      </c>
      <c r="D2962" s="75" t="s">
        <v>13</v>
      </c>
      <c r="E2962" s="86">
        <v>2080</v>
      </c>
      <c r="F2962" s="86">
        <v>2185</v>
      </c>
      <c r="G2962" s="77">
        <f t="shared" si="72"/>
        <v>4265</v>
      </c>
      <c r="H2962" s="96" t="s">
        <v>74</v>
      </c>
      <c r="I2962" s="96" t="s">
        <v>70</v>
      </c>
    </row>
    <row r="2963" spans="1:9" x14ac:dyDescent="0.2">
      <c r="A2963" s="75">
        <v>2019</v>
      </c>
      <c r="B2963" s="75">
        <v>7</v>
      </c>
      <c r="C2963" s="104">
        <f t="shared" si="71"/>
        <v>43647</v>
      </c>
      <c r="D2963" s="75" t="s">
        <v>13</v>
      </c>
      <c r="E2963" s="86">
        <v>37</v>
      </c>
      <c r="F2963" s="86">
        <v>37</v>
      </c>
      <c r="G2963" s="77">
        <f t="shared" si="72"/>
        <v>74</v>
      </c>
      <c r="H2963" s="96" t="s">
        <v>78</v>
      </c>
      <c r="I2963" s="96" t="s">
        <v>72</v>
      </c>
    </row>
    <row r="2964" spans="1:9" x14ac:dyDescent="0.2">
      <c r="A2964" s="75">
        <v>2019</v>
      </c>
      <c r="B2964" s="75">
        <v>7</v>
      </c>
      <c r="C2964" s="104">
        <f t="shared" si="71"/>
        <v>43647</v>
      </c>
      <c r="D2964" s="75" t="s">
        <v>13</v>
      </c>
      <c r="E2964" s="86">
        <v>124</v>
      </c>
      <c r="F2964" s="86">
        <v>124</v>
      </c>
      <c r="G2964" s="77">
        <f t="shared" si="72"/>
        <v>248</v>
      </c>
      <c r="H2964" s="96" t="s">
        <v>79</v>
      </c>
      <c r="I2964" s="96" t="s">
        <v>72</v>
      </c>
    </row>
    <row r="2965" spans="1:9" x14ac:dyDescent="0.2">
      <c r="A2965" s="75">
        <v>2019</v>
      </c>
      <c r="B2965" s="75">
        <v>8</v>
      </c>
      <c r="C2965" s="104">
        <f t="shared" si="71"/>
        <v>43678</v>
      </c>
      <c r="D2965" s="75" t="s">
        <v>14</v>
      </c>
      <c r="E2965" s="86">
        <v>1831</v>
      </c>
      <c r="F2965" s="86">
        <v>1847</v>
      </c>
      <c r="G2965" s="77">
        <f t="shared" si="72"/>
        <v>3678</v>
      </c>
      <c r="H2965" s="96" t="s">
        <v>88</v>
      </c>
      <c r="I2965" s="96" t="s">
        <v>70</v>
      </c>
    </row>
    <row r="2966" spans="1:9" x14ac:dyDescent="0.2">
      <c r="A2966" s="75">
        <v>2019</v>
      </c>
      <c r="B2966" s="75">
        <v>7</v>
      </c>
      <c r="C2966" s="104">
        <f t="shared" si="71"/>
        <v>43647</v>
      </c>
      <c r="D2966" s="75" t="s">
        <v>15</v>
      </c>
      <c r="E2966" s="86">
        <v>5034</v>
      </c>
      <c r="F2966" s="86">
        <v>4663</v>
      </c>
      <c r="G2966" s="77">
        <f t="shared" si="72"/>
        <v>9697</v>
      </c>
      <c r="H2966" s="96" t="s">
        <v>74</v>
      </c>
      <c r="I2966" s="96" t="s">
        <v>84</v>
      </c>
    </row>
    <row r="2967" spans="1:9" x14ac:dyDescent="0.2">
      <c r="A2967" s="75">
        <v>2019</v>
      </c>
      <c r="B2967" s="75">
        <v>7</v>
      </c>
      <c r="C2967" s="104">
        <f t="shared" si="71"/>
        <v>43647</v>
      </c>
      <c r="D2967" s="75" t="s">
        <v>68</v>
      </c>
      <c r="E2967" s="86">
        <v>1487</v>
      </c>
      <c r="F2967" s="86">
        <v>1582</v>
      </c>
      <c r="G2967" s="77">
        <f t="shared" si="72"/>
        <v>3069</v>
      </c>
      <c r="H2967" s="96" t="s">
        <v>73</v>
      </c>
      <c r="I2967" s="96" t="s">
        <v>70</v>
      </c>
    </row>
    <row r="2968" spans="1:9" x14ac:dyDescent="0.2">
      <c r="A2968" s="75">
        <v>2019</v>
      </c>
      <c r="B2968" s="75">
        <v>8</v>
      </c>
      <c r="C2968" s="104">
        <f t="shared" si="71"/>
        <v>43678</v>
      </c>
      <c r="D2968" s="75" t="s">
        <v>68</v>
      </c>
      <c r="E2968" s="86">
        <v>4421</v>
      </c>
      <c r="F2968" s="86">
        <v>4434</v>
      </c>
      <c r="G2968" s="77">
        <f t="shared" si="72"/>
        <v>8855</v>
      </c>
      <c r="H2968" s="96" t="s">
        <v>74</v>
      </c>
      <c r="I2968" s="96" t="s">
        <v>70</v>
      </c>
    </row>
    <row r="2969" spans="1:9" x14ac:dyDescent="0.2">
      <c r="A2969" s="75">
        <v>2019</v>
      </c>
      <c r="B2969" s="75">
        <v>8</v>
      </c>
      <c r="C2969" s="104">
        <f t="shared" si="71"/>
        <v>43678</v>
      </c>
      <c r="D2969" s="75" t="s">
        <v>68</v>
      </c>
      <c r="E2969" s="86">
        <v>1511</v>
      </c>
      <c r="F2969" s="86">
        <v>1501</v>
      </c>
      <c r="G2969" s="77">
        <f t="shared" si="72"/>
        <v>3012</v>
      </c>
      <c r="H2969" s="96" t="s">
        <v>73</v>
      </c>
      <c r="I2969" s="96" t="s">
        <v>70</v>
      </c>
    </row>
    <row r="2970" spans="1:9" x14ac:dyDescent="0.2">
      <c r="A2970" s="75">
        <v>2019</v>
      </c>
      <c r="B2970" s="75">
        <v>7</v>
      </c>
      <c r="C2970" s="104">
        <f t="shared" si="71"/>
        <v>43647</v>
      </c>
      <c r="D2970" s="75" t="s">
        <v>16</v>
      </c>
      <c r="E2970" s="86">
        <v>2563</v>
      </c>
      <c r="F2970" s="86">
        <v>2621</v>
      </c>
      <c r="G2970" s="77">
        <f t="shared" si="72"/>
        <v>5184</v>
      </c>
      <c r="H2970" s="96" t="s">
        <v>74</v>
      </c>
      <c r="I2970" s="96" t="s">
        <v>70</v>
      </c>
    </row>
    <row r="2971" spans="1:9" x14ac:dyDescent="0.2">
      <c r="A2971" s="75">
        <v>2019</v>
      </c>
      <c r="B2971" s="75">
        <v>8</v>
      </c>
      <c r="C2971" s="104">
        <f t="shared" si="71"/>
        <v>43678</v>
      </c>
      <c r="D2971" s="75" t="s">
        <v>16</v>
      </c>
      <c r="E2971" s="86">
        <v>2762</v>
      </c>
      <c r="F2971" s="86">
        <v>2695</v>
      </c>
      <c r="G2971" s="77">
        <f t="shared" si="72"/>
        <v>5457</v>
      </c>
      <c r="H2971" s="96" t="s">
        <v>74</v>
      </c>
      <c r="I2971" s="96" t="s">
        <v>70</v>
      </c>
    </row>
    <row r="2972" spans="1:9" x14ac:dyDescent="0.2">
      <c r="A2972" s="75">
        <v>2019</v>
      </c>
      <c r="B2972" s="75">
        <v>8</v>
      </c>
      <c r="C2972" s="104">
        <f t="shared" si="71"/>
        <v>43678</v>
      </c>
      <c r="D2972" s="75" t="s">
        <v>20</v>
      </c>
      <c r="E2972" s="86">
        <v>2123</v>
      </c>
      <c r="F2972" s="86">
        <v>2022</v>
      </c>
      <c r="G2972" s="77">
        <f t="shared" si="72"/>
        <v>4145</v>
      </c>
      <c r="H2972" s="96" t="s">
        <v>74</v>
      </c>
      <c r="I2972" s="96" t="s">
        <v>70</v>
      </c>
    </row>
    <row r="2973" spans="1:9" x14ac:dyDescent="0.2">
      <c r="A2973" s="75">
        <v>2019</v>
      </c>
      <c r="B2973" s="75">
        <v>7</v>
      </c>
      <c r="C2973" s="104">
        <f t="shared" si="71"/>
        <v>43647</v>
      </c>
      <c r="D2973" s="75" t="s">
        <v>20</v>
      </c>
      <c r="E2973" s="86">
        <v>2339</v>
      </c>
      <c r="F2973" s="86">
        <v>2355</v>
      </c>
      <c r="G2973" s="77">
        <f t="shared" si="72"/>
        <v>4694</v>
      </c>
      <c r="H2973" s="96" t="s">
        <v>74</v>
      </c>
      <c r="I2973" s="96" t="s">
        <v>70</v>
      </c>
    </row>
    <row r="2974" spans="1:9" x14ac:dyDescent="0.2">
      <c r="A2974" s="75">
        <v>2019</v>
      </c>
      <c r="B2974" s="75">
        <v>7</v>
      </c>
      <c r="C2974" s="104">
        <f t="shared" si="71"/>
        <v>43647</v>
      </c>
      <c r="D2974" s="75" t="s">
        <v>20</v>
      </c>
      <c r="E2974" s="86">
        <v>38</v>
      </c>
      <c r="G2974" s="77">
        <f t="shared" si="72"/>
        <v>38</v>
      </c>
      <c r="H2974" s="96" t="s">
        <v>74</v>
      </c>
      <c r="I2974" s="96" t="s">
        <v>70</v>
      </c>
    </row>
    <row r="2975" spans="1:9" x14ac:dyDescent="0.2">
      <c r="A2975" s="75">
        <v>2019</v>
      </c>
      <c r="B2975" s="75">
        <v>7</v>
      </c>
      <c r="C2975" s="104">
        <f t="shared" si="71"/>
        <v>43647</v>
      </c>
      <c r="D2975" s="75" t="s">
        <v>19</v>
      </c>
      <c r="E2975" s="86">
        <v>641</v>
      </c>
      <c r="F2975" s="86">
        <v>609</v>
      </c>
      <c r="G2975" s="77">
        <f t="shared" si="72"/>
        <v>1250</v>
      </c>
      <c r="H2975" s="96" t="s">
        <v>63</v>
      </c>
      <c r="I2975" s="96" t="s">
        <v>70</v>
      </c>
    </row>
    <row r="2976" spans="1:9" x14ac:dyDescent="0.2">
      <c r="A2976" s="75">
        <v>2019</v>
      </c>
      <c r="B2976" s="75">
        <v>8</v>
      </c>
      <c r="C2976" s="104">
        <f t="shared" si="71"/>
        <v>43678</v>
      </c>
      <c r="D2976" s="75" t="s">
        <v>19</v>
      </c>
      <c r="E2976" s="86">
        <v>731</v>
      </c>
      <c r="F2976" s="86">
        <v>703</v>
      </c>
      <c r="G2976" s="77">
        <f t="shared" si="72"/>
        <v>1434</v>
      </c>
      <c r="H2976" s="96" t="s">
        <v>63</v>
      </c>
      <c r="I2976" s="96" t="s">
        <v>70</v>
      </c>
    </row>
    <row r="2977" spans="1:9" x14ac:dyDescent="0.2">
      <c r="A2977" s="75">
        <v>2019</v>
      </c>
      <c r="B2977" s="75">
        <v>7</v>
      </c>
      <c r="C2977" s="104">
        <f t="shared" si="71"/>
        <v>43647</v>
      </c>
      <c r="D2977" s="75" t="s">
        <v>17</v>
      </c>
      <c r="E2977" s="86">
        <v>62417</v>
      </c>
      <c r="F2977" s="86">
        <v>63311</v>
      </c>
      <c r="G2977" s="77">
        <f t="shared" si="72"/>
        <v>125728</v>
      </c>
      <c r="I2977" s="96" t="s">
        <v>70</v>
      </c>
    </row>
    <row r="2978" spans="1:9" x14ac:dyDescent="0.2">
      <c r="A2978" s="75">
        <v>2019</v>
      </c>
      <c r="B2978" s="75">
        <v>8</v>
      </c>
      <c r="C2978" s="104">
        <f t="shared" si="71"/>
        <v>43678</v>
      </c>
      <c r="D2978" s="75" t="s">
        <v>17</v>
      </c>
      <c r="E2978" s="86">
        <v>64055</v>
      </c>
      <c r="F2978" s="86">
        <v>61474</v>
      </c>
      <c r="G2978" s="77">
        <f t="shared" si="72"/>
        <v>125529</v>
      </c>
      <c r="I2978" s="96" t="s">
        <v>70</v>
      </c>
    </row>
    <row r="2979" spans="1:9" x14ac:dyDescent="0.2">
      <c r="A2979" s="75">
        <v>2019</v>
      </c>
      <c r="B2979" s="75">
        <v>8</v>
      </c>
      <c r="C2979" s="104">
        <f t="shared" si="71"/>
        <v>43678</v>
      </c>
      <c r="D2979" s="75" t="s">
        <v>21</v>
      </c>
      <c r="E2979" s="86">
        <v>1006</v>
      </c>
      <c r="F2979" s="86">
        <v>785</v>
      </c>
      <c r="G2979" s="77">
        <f t="shared" si="72"/>
        <v>1791</v>
      </c>
      <c r="H2979" s="96" t="s">
        <v>63</v>
      </c>
      <c r="I2979" s="96" t="s">
        <v>70</v>
      </c>
    </row>
    <row r="2980" spans="1:9" x14ac:dyDescent="0.2">
      <c r="A2980" s="75">
        <v>2019</v>
      </c>
      <c r="B2980" s="75">
        <v>8</v>
      </c>
      <c r="C2980" s="104">
        <f t="shared" si="71"/>
        <v>43678</v>
      </c>
      <c r="D2980" s="75" t="s">
        <v>18</v>
      </c>
      <c r="E2980" s="86">
        <v>1632</v>
      </c>
      <c r="F2980" s="86">
        <v>1593</v>
      </c>
      <c r="G2980" s="77">
        <f t="shared" si="72"/>
        <v>3225</v>
      </c>
      <c r="H2980" s="96" t="s">
        <v>74</v>
      </c>
      <c r="I2980" s="96" t="s">
        <v>70</v>
      </c>
    </row>
    <row r="2981" spans="1:9" x14ac:dyDescent="0.2">
      <c r="A2981" s="75">
        <v>2019</v>
      </c>
      <c r="B2981" s="75">
        <v>8</v>
      </c>
      <c r="C2981" s="104">
        <f t="shared" ref="C2981:C2993" si="73">DATE(A2981,B2981,1)</f>
        <v>43678</v>
      </c>
      <c r="D2981" s="75" t="s">
        <v>94</v>
      </c>
      <c r="E2981" s="86">
        <v>2491</v>
      </c>
      <c r="F2981" s="86">
        <v>2314</v>
      </c>
      <c r="G2981" s="77">
        <f t="shared" si="72"/>
        <v>4805</v>
      </c>
      <c r="H2981" s="96" t="s">
        <v>73</v>
      </c>
      <c r="I2981" s="96" t="s">
        <v>70</v>
      </c>
    </row>
    <row r="2982" spans="1:9" x14ac:dyDescent="0.2">
      <c r="A2982" s="75">
        <v>2019</v>
      </c>
      <c r="B2982" s="75">
        <v>8</v>
      </c>
      <c r="C2982" s="104">
        <f t="shared" si="73"/>
        <v>43678</v>
      </c>
      <c r="D2982" s="75" t="s">
        <v>94</v>
      </c>
      <c r="E2982" s="86">
        <v>838</v>
      </c>
      <c r="F2982" s="86">
        <v>789</v>
      </c>
      <c r="G2982" s="77">
        <f t="shared" si="72"/>
        <v>1627</v>
      </c>
      <c r="H2982" s="96" t="s">
        <v>77</v>
      </c>
      <c r="I2982" s="96" t="s">
        <v>70</v>
      </c>
    </row>
    <row r="2983" spans="1:9" x14ac:dyDescent="0.2">
      <c r="A2983" s="75">
        <v>2019</v>
      </c>
      <c r="B2983" s="75">
        <v>8</v>
      </c>
      <c r="C2983" s="104">
        <f t="shared" si="73"/>
        <v>43678</v>
      </c>
      <c r="D2983" s="75" t="s">
        <v>94</v>
      </c>
      <c r="E2983" s="86">
        <v>2893</v>
      </c>
      <c r="F2983" s="86">
        <v>2844</v>
      </c>
      <c r="G2983" s="77">
        <f t="shared" si="72"/>
        <v>5737</v>
      </c>
      <c r="H2983" s="96" t="s">
        <v>75</v>
      </c>
      <c r="I2983" s="96" t="s">
        <v>70</v>
      </c>
    </row>
    <row r="2984" spans="1:9" x14ac:dyDescent="0.2">
      <c r="A2984" s="75">
        <v>2019</v>
      </c>
      <c r="B2984" s="75">
        <v>8</v>
      </c>
      <c r="C2984" s="104">
        <f t="shared" si="73"/>
        <v>43678</v>
      </c>
      <c r="D2984" s="75" t="s">
        <v>94</v>
      </c>
      <c r="E2984" s="86">
        <v>2958</v>
      </c>
      <c r="F2984" s="86">
        <v>2889</v>
      </c>
      <c r="G2984" s="77">
        <f t="shared" si="72"/>
        <v>5847</v>
      </c>
      <c r="H2984" s="96" t="s">
        <v>74</v>
      </c>
      <c r="I2984" s="96" t="s">
        <v>70</v>
      </c>
    </row>
    <row r="2985" spans="1:9" x14ac:dyDescent="0.2">
      <c r="A2985" s="75">
        <v>2019</v>
      </c>
      <c r="B2985" s="75">
        <v>9</v>
      </c>
      <c r="C2985" s="104">
        <f t="shared" si="73"/>
        <v>43709</v>
      </c>
      <c r="D2985" s="75" t="s">
        <v>105</v>
      </c>
      <c r="E2985" s="86">
        <v>663</v>
      </c>
      <c r="F2985" s="86">
        <v>650</v>
      </c>
      <c r="G2985" s="77">
        <f t="shared" si="72"/>
        <v>1313</v>
      </c>
      <c r="H2985" s="96" t="s">
        <v>63</v>
      </c>
      <c r="I2985" s="96" t="s">
        <v>70</v>
      </c>
    </row>
    <row r="2986" spans="1:9" x14ac:dyDescent="0.2">
      <c r="A2986" s="75">
        <v>2019</v>
      </c>
      <c r="B2986" s="75">
        <v>9</v>
      </c>
      <c r="C2986" s="104">
        <f t="shared" si="73"/>
        <v>43709</v>
      </c>
      <c r="D2986" s="75" t="s">
        <v>68</v>
      </c>
      <c r="E2986" s="86">
        <v>3695</v>
      </c>
      <c r="F2986" s="86">
        <v>3395</v>
      </c>
      <c r="G2986" s="77">
        <f t="shared" si="72"/>
        <v>7090</v>
      </c>
      <c r="H2986" s="96" t="s">
        <v>74</v>
      </c>
      <c r="I2986" s="96" t="s">
        <v>70</v>
      </c>
    </row>
    <row r="2987" spans="1:9" x14ac:dyDescent="0.2">
      <c r="A2987" s="75">
        <v>2019</v>
      </c>
      <c r="B2987" s="75">
        <v>9</v>
      </c>
      <c r="C2987" s="104">
        <f t="shared" si="73"/>
        <v>43709</v>
      </c>
      <c r="D2987" s="75" t="s">
        <v>68</v>
      </c>
      <c r="E2987" s="86">
        <v>1471</v>
      </c>
      <c r="F2987" s="86">
        <v>1301</v>
      </c>
      <c r="G2987" s="77">
        <f t="shared" si="72"/>
        <v>2772</v>
      </c>
      <c r="H2987" s="96" t="s">
        <v>74</v>
      </c>
      <c r="I2987" s="96" t="s">
        <v>70</v>
      </c>
    </row>
    <row r="2988" spans="1:9" x14ac:dyDescent="0.2">
      <c r="A2988" s="75">
        <v>2019</v>
      </c>
      <c r="B2988" s="75">
        <v>9</v>
      </c>
      <c r="C2988" s="104">
        <f t="shared" si="73"/>
        <v>43709</v>
      </c>
      <c r="D2988" s="75" t="s">
        <v>18</v>
      </c>
      <c r="E2988" s="86">
        <v>1742</v>
      </c>
      <c r="F2988" s="86">
        <v>1586</v>
      </c>
      <c r="G2988" s="77">
        <f t="shared" si="72"/>
        <v>3328</v>
      </c>
      <c r="H2988" s="96" t="s">
        <v>74</v>
      </c>
      <c r="I2988" s="96" t="s">
        <v>70</v>
      </c>
    </row>
    <row r="2989" spans="1:9" x14ac:dyDescent="0.2">
      <c r="A2989" s="75">
        <v>2019</v>
      </c>
      <c r="B2989" s="75">
        <v>9</v>
      </c>
      <c r="C2989" s="104">
        <f t="shared" si="73"/>
        <v>43709</v>
      </c>
      <c r="D2989" s="75" t="s">
        <v>14</v>
      </c>
      <c r="E2989" s="86">
        <v>1839</v>
      </c>
      <c r="F2989" s="86">
        <v>1900</v>
      </c>
      <c r="G2989" s="77">
        <f t="shared" si="72"/>
        <v>3739</v>
      </c>
      <c r="H2989" s="96" t="s">
        <v>88</v>
      </c>
      <c r="I2989" s="96" t="s">
        <v>70</v>
      </c>
    </row>
    <row r="2990" spans="1:9" x14ac:dyDescent="0.2">
      <c r="A2990" s="75">
        <v>2019</v>
      </c>
      <c r="B2990" s="75">
        <v>9</v>
      </c>
      <c r="C2990" s="104">
        <f t="shared" si="73"/>
        <v>43709</v>
      </c>
      <c r="D2990" s="75" t="s">
        <v>16</v>
      </c>
      <c r="E2990" s="86">
        <v>2556</v>
      </c>
      <c r="F2990" s="86">
        <v>2428</v>
      </c>
      <c r="G2990" s="77">
        <f t="shared" si="72"/>
        <v>4984</v>
      </c>
      <c r="H2990" s="96" t="s">
        <v>74</v>
      </c>
      <c r="I2990" s="96" t="s">
        <v>84</v>
      </c>
    </row>
    <row r="2991" spans="1:9" x14ac:dyDescent="0.2">
      <c r="A2991" s="75">
        <v>2019</v>
      </c>
      <c r="B2991" s="75">
        <v>9</v>
      </c>
      <c r="C2991" s="104">
        <f t="shared" si="73"/>
        <v>43709</v>
      </c>
      <c r="D2991" s="75" t="s">
        <v>21</v>
      </c>
      <c r="E2991" s="86">
        <v>963</v>
      </c>
      <c r="F2991" s="86">
        <v>716</v>
      </c>
      <c r="G2991" s="77">
        <f t="shared" si="72"/>
        <v>1679</v>
      </c>
      <c r="H2991" s="96" t="s">
        <v>63</v>
      </c>
      <c r="I2991" s="96" t="s">
        <v>70</v>
      </c>
    </row>
    <row r="2992" spans="1:9" x14ac:dyDescent="0.2">
      <c r="A2992" s="75">
        <v>2019</v>
      </c>
      <c r="B2992" s="75">
        <v>9</v>
      </c>
      <c r="C2992" s="104">
        <f t="shared" si="73"/>
        <v>43709</v>
      </c>
      <c r="D2992" s="75" t="s">
        <v>20</v>
      </c>
      <c r="E2992" s="86">
        <v>1936</v>
      </c>
      <c r="F2992" s="86">
        <v>1987</v>
      </c>
      <c r="G2992" s="77">
        <f t="shared" si="72"/>
        <v>3923</v>
      </c>
      <c r="H2992" s="96" t="s">
        <v>74</v>
      </c>
      <c r="I2992" s="96" t="s">
        <v>70</v>
      </c>
    </row>
    <row r="2993" spans="1:9" x14ac:dyDescent="0.2">
      <c r="A2993" s="75">
        <v>2019</v>
      </c>
      <c r="B2993" s="75">
        <v>9</v>
      </c>
      <c r="C2993" s="104">
        <f t="shared" si="73"/>
        <v>43709</v>
      </c>
      <c r="D2993" s="75" t="s">
        <v>17</v>
      </c>
      <c r="E2993" s="86">
        <v>47761</v>
      </c>
      <c r="F2993" s="86">
        <v>43203</v>
      </c>
      <c r="G2993" s="77">
        <f t="shared" si="72"/>
        <v>90964</v>
      </c>
      <c r="I2993" s="96" t="s">
        <v>84</v>
      </c>
    </row>
  </sheetData>
  <autoFilter ref="A1:H2993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AR65"/>
  <sheetViews>
    <sheetView zoomScaleNormal="100" workbookViewId="0">
      <selection activeCell="E12" sqref="E12"/>
    </sheetView>
  </sheetViews>
  <sheetFormatPr defaultRowHeight="11.25" x14ac:dyDescent="0.2"/>
  <cols>
    <col min="1" max="1" width="14.5" style="89" customWidth="1"/>
    <col min="2" max="2" width="13" style="89" customWidth="1"/>
    <col min="3" max="4" width="11.1640625" style="42" customWidth="1"/>
    <col min="5" max="5" width="11.1640625" style="89" customWidth="1"/>
    <col min="6" max="6" width="11.1640625" style="93" customWidth="1"/>
    <col min="7" max="7" width="11.6640625" style="89" customWidth="1"/>
    <col min="8" max="8" width="11.6640625" style="93" customWidth="1"/>
    <col min="9" max="9" width="13" style="89" customWidth="1"/>
    <col min="10" max="10" width="13" style="93" customWidth="1"/>
    <col min="11" max="11" width="13" style="89" customWidth="1"/>
    <col min="12" max="12" width="13" style="93" customWidth="1"/>
    <col min="13" max="13" width="13" style="89" customWidth="1"/>
    <col min="14" max="14" width="13" style="93" customWidth="1"/>
    <col min="15" max="15" width="13" style="89" customWidth="1"/>
    <col min="16" max="16" width="13" style="93" customWidth="1"/>
    <col min="17" max="17" width="13" style="89" customWidth="1"/>
    <col min="18" max="18" width="13" style="93" customWidth="1"/>
    <col min="19" max="19" width="13" style="89" customWidth="1"/>
    <col min="20" max="20" width="13" style="93" customWidth="1"/>
    <col min="21" max="21" width="13" style="89" customWidth="1"/>
    <col min="22" max="22" width="13" style="93" customWidth="1"/>
    <col min="23" max="23" width="13" style="89" customWidth="1"/>
    <col min="24" max="24" width="13" style="93" customWidth="1"/>
    <col min="25" max="25" width="13" style="89" customWidth="1"/>
    <col min="26" max="26" width="13" style="93" customWidth="1"/>
    <col min="27" max="43" width="13" style="89" customWidth="1"/>
    <col min="44" max="44" width="11.6640625" style="89" customWidth="1"/>
    <col min="45" max="45" width="21.6640625" style="89" bestFit="1" customWidth="1"/>
    <col min="46" max="16384" width="9.33203125" style="89"/>
  </cols>
  <sheetData>
    <row r="3" spans="1:44" x14ac:dyDescent="0.2">
      <c r="A3" s="92" t="s">
        <v>60</v>
      </c>
      <c r="B3" s="122"/>
      <c r="C3" s="92" t="s">
        <v>52</v>
      </c>
      <c r="D3" s="122"/>
      <c r="E3" s="122"/>
      <c r="F3" s="122"/>
      <c r="G3" s="12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1.25" customHeight="1" x14ac:dyDescent="0.2">
      <c r="A4" s="92" t="s">
        <v>51</v>
      </c>
      <c r="B4" s="91" t="s">
        <v>53</v>
      </c>
      <c r="C4" s="121">
        <v>2016</v>
      </c>
      <c r="D4" s="121">
        <v>2017</v>
      </c>
      <c r="E4" s="121">
        <v>2018</v>
      </c>
      <c r="F4" s="121">
        <v>2019</v>
      </c>
      <c r="G4" s="121" t="s">
        <v>58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x14ac:dyDescent="0.2">
      <c r="A5" s="139" t="s">
        <v>15</v>
      </c>
      <c r="B5" s="90" t="s">
        <v>38</v>
      </c>
      <c r="C5" s="88">
        <v>1974</v>
      </c>
      <c r="D5" s="88">
        <v>1700</v>
      </c>
      <c r="E5" s="88">
        <v>1819</v>
      </c>
      <c r="F5" s="88">
        <v>1808</v>
      </c>
      <c r="G5" s="88">
        <v>7301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x14ac:dyDescent="0.2">
      <c r="A6" s="140"/>
      <c r="B6" s="121" t="s">
        <v>39</v>
      </c>
      <c r="C6" s="88">
        <v>1758</v>
      </c>
      <c r="D6" s="88">
        <v>1695</v>
      </c>
      <c r="E6" s="88">
        <v>1630</v>
      </c>
      <c r="F6" s="88">
        <v>1838</v>
      </c>
      <c r="G6" s="88">
        <v>6921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x14ac:dyDescent="0.2">
      <c r="A7" s="140"/>
      <c r="B7" s="121" t="s">
        <v>40</v>
      </c>
      <c r="C7" s="88">
        <v>2441</v>
      </c>
      <c r="D7" s="88">
        <v>2038</v>
      </c>
      <c r="E7" s="88">
        <v>2383</v>
      </c>
      <c r="F7" s="88">
        <v>1854</v>
      </c>
      <c r="G7" s="88">
        <v>8716</v>
      </c>
      <c r="H7"/>
      <c r="I7"/>
      <c r="J7"/>
      <c r="K7"/>
      <c r="L7"/>
      <c r="M7"/>
      <c r="N7"/>
      <c r="O7"/>
      <c r="P7" s="89"/>
      <c r="R7" s="89"/>
      <c r="T7" s="89"/>
      <c r="V7" s="89"/>
      <c r="X7" s="89"/>
      <c r="Z7" s="89"/>
    </row>
    <row r="8" spans="1:44" x14ac:dyDescent="0.2">
      <c r="A8" s="140"/>
      <c r="B8" s="121" t="s">
        <v>41</v>
      </c>
      <c r="C8" s="88">
        <v>2120</v>
      </c>
      <c r="D8" s="88">
        <v>2160</v>
      </c>
      <c r="E8" s="88">
        <v>2391</v>
      </c>
      <c r="F8" s="88">
        <v>1879</v>
      </c>
      <c r="G8" s="88">
        <v>8550</v>
      </c>
      <c r="H8"/>
      <c r="I8"/>
      <c r="J8"/>
      <c r="K8"/>
      <c r="L8"/>
      <c r="M8"/>
      <c r="N8"/>
      <c r="O8"/>
      <c r="P8" s="89"/>
      <c r="R8" s="89"/>
      <c r="T8" s="89"/>
      <c r="V8" s="89"/>
      <c r="X8" s="89"/>
      <c r="Z8" s="89"/>
    </row>
    <row r="9" spans="1:44" x14ac:dyDescent="0.2">
      <c r="A9" s="140"/>
      <c r="B9" s="121" t="s">
        <v>42</v>
      </c>
      <c r="C9" s="88">
        <v>3402</v>
      </c>
      <c r="D9" s="88">
        <v>3432</v>
      </c>
      <c r="E9" s="88">
        <v>3651</v>
      </c>
      <c r="F9" s="88">
        <v>2038</v>
      </c>
      <c r="G9" s="88">
        <v>12523</v>
      </c>
      <c r="H9"/>
      <c r="I9"/>
      <c r="J9"/>
      <c r="K9"/>
      <c r="L9"/>
      <c r="M9"/>
      <c r="N9"/>
      <c r="O9"/>
      <c r="P9" s="89"/>
      <c r="R9" s="89"/>
      <c r="T9" s="89"/>
      <c r="V9" s="89"/>
      <c r="X9" s="89"/>
      <c r="Z9" s="89"/>
    </row>
    <row r="10" spans="1:44" x14ac:dyDescent="0.2">
      <c r="A10" s="140"/>
      <c r="B10" s="121" t="s">
        <v>43</v>
      </c>
      <c r="C10" s="88">
        <v>4387</v>
      </c>
      <c r="D10" s="88">
        <v>4876</v>
      </c>
      <c r="E10" s="88">
        <v>5134</v>
      </c>
      <c r="F10" s="88">
        <v>4979</v>
      </c>
      <c r="G10" s="88">
        <v>19376</v>
      </c>
      <c r="H10"/>
      <c r="I10"/>
      <c r="J10"/>
      <c r="K10"/>
      <c r="L10"/>
      <c r="M10"/>
      <c r="N10"/>
      <c r="O10"/>
      <c r="P10" s="89"/>
      <c r="R10" s="89"/>
      <c r="T10" s="89"/>
      <c r="V10" s="89"/>
      <c r="X10" s="89"/>
      <c r="Z10" s="89"/>
      <c r="AC10" s="95">
        <v>764000000</v>
      </c>
      <c r="AD10" s="89" t="e">
        <f>AC10/GETPIVOTDATA("Sum of PAX_ON",$A$3,"YEAR",2012,"AIRPORT","JAC")</f>
        <v>#REF!</v>
      </c>
    </row>
    <row r="11" spans="1:44" x14ac:dyDescent="0.2">
      <c r="A11" s="140"/>
      <c r="B11" s="121" t="s">
        <v>44</v>
      </c>
      <c r="C11" s="88">
        <v>5962</v>
      </c>
      <c r="D11" s="88">
        <v>5845</v>
      </c>
      <c r="E11" s="88">
        <v>5796</v>
      </c>
      <c r="F11" s="88">
        <v>6521</v>
      </c>
      <c r="G11" s="88">
        <v>24124</v>
      </c>
      <c r="H11"/>
      <c r="I11"/>
      <c r="J11"/>
      <c r="K11"/>
      <c r="L11"/>
      <c r="M11"/>
      <c r="N11"/>
      <c r="O11"/>
      <c r="P11" s="89"/>
      <c r="R11" s="89"/>
      <c r="T11" s="89"/>
      <c r="V11" s="89"/>
      <c r="X11" s="89"/>
      <c r="Z11" s="89"/>
    </row>
    <row r="12" spans="1:44" x14ac:dyDescent="0.2">
      <c r="A12" s="140"/>
      <c r="B12" s="121" t="s">
        <v>45</v>
      </c>
      <c r="C12" s="88">
        <v>5731</v>
      </c>
      <c r="D12" s="88">
        <v>5474</v>
      </c>
      <c r="E12" s="88">
        <v>5336</v>
      </c>
      <c r="F12" s="88">
        <v>5932</v>
      </c>
      <c r="G12" s="88">
        <v>22473</v>
      </c>
      <c r="H12"/>
      <c r="I12"/>
      <c r="J12"/>
      <c r="K12"/>
      <c r="L12"/>
      <c r="M12"/>
      <c r="N12"/>
      <c r="O12"/>
      <c r="P12" s="89"/>
      <c r="R12" s="89"/>
      <c r="T12" s="89"/>
      <c r="V12" s="89"/>
      <c r="X12" s="89"/>
      <c r="Z12" s="89"/>
    </row>
    <row r="13" spans="1:44" x14ac:dyDescent="0.2">
      <c r="A13" s="140"/>
      <c r="B13" s="121" t="s">
        <v>46</v>
      </c>
      <c r="C13" s="88">
        <v>4569</v>
      </c>
      <c r="D13" s="88">
        <v>4358</v>
      </c>
      <c r="E13" s="88">
        <v>4269</v>
      </c>
      <c r="F13" s="88">
        <v>5166</v>
      </c>
      <c r="G13" s="88">
        <v>18362</v>
      </c>
      <c r="H13"/>
      <c r="I13"/>
      <c r="J13"/>
      <c r="K13"/>
      <c r="L13"/>
      <c r="M13"/>
      <c r="N13"/>
      <c r="O13"/>
      <c r="P13" s="89"/>
      <c r="R13" s="89"/>
      <c r="T13" s="89"/>
      <c r="V13" s="89"/>
      <c r="X13" s="89"/>
      <c r="Z13" s="89"/>
    </row>
    <row r="14" spans="1:44" x14ac:dyDescent="0.2">
      <c r="A14" s="140"/>
      <c r="B14" s="121" t="s">
        <v>47</v>
      </c>
      <c r="C14" s="88">
        <v>3469</v>
      </c>
      <c r="D14" s="88">
        <v>3504</v>
      </c>
      <c r="E14" s="88">
        <v>2738</v>
      </c>
      <c r="F14" s="88"/>
      <c r="G14" s="88">
        <v>9711</v>
      </c>
      <c r="H14"/>
      <c r="I14"/>
      <c r="J14"/>
      <c r="K14"/>
      <c r="L14"/>
      <c r="M14"/>
      <c r="N14"/>
      <c r="O14"/>
      <c r="P14" s="89"/>
      <c r="R14" s="89"/>
      <c r="T14" s="89"/>
      <c r="V14" s="89"/>
      <c r="X14" s="89"/>
      <c r="Z14" s="89"/>
    </row>
    <row r="15" spans="1:44" x14ac:dyDescent="0.2">
      <c r="A15" s="140"/>
      <c r="B15" s="121" t="s">
        <v>48</v>
      </c>
      <c r="C15" s="88">
        <v>2375</v>
      </c>
      <c r="D15" s="88">
        <v>2108</v>
      </c>
      <c r="E15" s="88">
        <v>2297</v>
      </c>
      <c r="F15" s="88"/>
      <c r="G15" s="88">
        <v>6780</v>
      </c>
      <c r="H15"/>
      <c r="I15"/>
      <c r="J15"/>
      <c r="K15"/>
      <c r="L15"/>
      <c r="M15"/>
      <c r="N15"/>
      <c r="O15"/>
      <c r="P15" s="89"/>
      <c r="R15" s="89"/>
      <c r="T15" s="89"/>
      <c r="V15" s="89"/>
      <c r="X15" s="89"/>
      <c r="Z15" s="89"/>
    </row>
    <row r="16" spans="1:44" x14ac:dyDescent="0.2">
      <c r="A16" s="140"/>
      <c r="B16" s="121" t="s">
        <v>49</v>
      </c>
      <c r="C16" s="88">
        <v>2100</v>
      </c>
      <c r="D16" s="88">
        <v>2315</v>
      </c>
      <c r="E16" s="88">
        <v>2166</v>
      </c>
      <c r="F16" s="88"/>
      <c r="G16" s="88">
        <v>6581</v>
      </c>
      <c r="H16"/>
      <c r="I16"/>
      <c r="J16"/>
      <c r="K16"/>
      <c r="L16"/>
      <c r="M16"/>
      <c r="N16"/>
      <c r="O16"/>
      <c r="P16" s="89"/>
      <c r="R16" s="89"/>
      <c r="T16" s="89"/>
      <c r="V16" s="89"/>
      <c r="X16" s="89"/>
      <c r="Z16" s="89"/>
    </row>
    <row r="17" spans="1:26" x14ac:dyDescent="0.2">
      <c r="A17" s="139"/>
      <c r="B17" s="140"/>
      <c r="C17" s="88"/>
      <c r="D17" s="88"/>
      <c r="E17" s="88"/>
      <c r="F17" s="88"/>
      <c r="G17" s="88"/>
      <c r="H17"/>
      <c r="I17"/>
      <c r="J17"/>
      <c r="K17"/>
      <c r="L17"/>
      <c r="M17"/>
      <c r="N17"/>
      <c r="O17"/>
      <c r="P17" s="89"/>
      <c r="R17" s="89"/>
      <c r="T17" s="89"/>
      <c r="V17" s="89"/>
      <c r="X17" s="89"/>
      <c r="Z17" s="89"/>
    </row>
    <row r="18" spans="1:26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89"/>
      <c r="R18" s="89"/>
      <c r="T18" s="89"/>
      <c r="V18" s="89"/>
      <c r="X18" s="89"/>
      <c r="Z18" s="89"/>
    </row>
    <row r="19" spans="1:26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89"/>
      <c r="R19" s="89"/>
      <c r="T19" s="89"/>
      <c r="V19" s="89"/>
      <c r="X19" s="89"/>
      <c r="Z19" s="89"/>
    </row>
    <row r="20" spans="1:26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89"/>
      <c r="R20" s="89"/>
      <c r="T20" s="89"/>
      <c r="V20" s="89"/>
      <c r="X20" s="89"/>
      <c r="Z20" s="89"/>
    </row>
    <row r="21" spans="1:2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89"/>
      <c r="R21" s="89"/>
      <c r="T21" s="89"/>
      <c r="V21" s="89"/>
      <c r="X21" s="89"/>
      <c r="Z21" s="89"/>
    </row>
    <row r="22" spans="1:2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89"/>
      <c r="R22" s="89"/>
      <c r="T22" s="89"/>
      <c r="V22" s="89"/>
      <c r="X22" s="89"/>
      <c r="Z22" s="89"/>
    </row>
    <row r="23" spans="1:26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89"/>
      <c r="R23" s="89"/>
      <c r="T23" s="89"/>
      <c r="V23" s="89"/>
      <c r="X23" s="89"/>
      <c r="Z23" s="89"/>
    </row>
    <row r="24" spans="1:26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89"/>
      <c r="R24" s="89"/>
      <c r="T24" s="89"/>
      <c r="V24" s="89"/>
      <c r="X24" s="89"/>
      <c r="Z24" s="89"/>
    </row>
    <row r="25" spans="1:26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89"/>
      <c r="R25" s="89"/>
      <c r="T25" s="89"/>
      <c r="V25" s="89"/>
      <c r="X25" s="89"/>
      <c r="Z25" s="89"/>
    </row>
    <row r="26" spans="1:26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89"/>
      <c r="R26" s="89"/>
      <c r="T26" s="89"/>
      <c r="V26" s="89"/>
      <c r="X26" s="89"/>
      <c r="Z26" s="89"/>
    </row>
    <row r="27" spans="1:26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9"/>
      <c r="R27" s="89"/>
      <c r="T27" s="89"/>
      <c r="V27" s="89"/>
      <c r="X27" s="89"/>
      <c r="Z27" s="89"/>
    </row>
    <row r="28" spans="1:26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89"/>
      <c r="R28" s="89"/>
      <c r="T28" s="89"/>
      <c r="V28" s="89"/>
      <c r="X28" s="89"/>
      <c r="Z28" s="89"/>
    </row>
    <row r="29" spans="1:26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89"/>
      <c r="R29" s="89"/>
      <c r="T29" s="89"/>
      <c r="V29" s="89"/>
      <c r="X29" s="89"/>
      <c r="Z29" s="89"/>
    </row>
    <row r="30" spans="1:26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89"/>
      <c r="R30" s="89"/>
      <c r="T30" s="89"/>
      <c r="V30" s="89"/>
      <c r="X30" s="89"/>
      <c r="Z30" s="89"/>
    </row>
    <row r="31" spans="1:2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89"/>
      <c r="R31" s="89"/>
      <c r="T31" s="89"/>
      <c r="V31" s="89"/>
      <c r="X31" s="89"/>
      <c r="Z31" s="89"/>
    </row>
    <row r="32" spans="1:26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89"/>
      <c r="R32" s="89"/>
      <c r="T32" s="89"/>
      <c r="V32" s="89"/>
      <c r="X32" s="89"/>
      <c r="Z32" s="89"/>
    </row>
    <row r="33" spans="1:2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89"/>
      <c r="R33" s="89"/>
      <c r="T33" s="89"/>
      <c r="V33" s="89"/>
      <c r="X33" s="89"/>
      <c r="Z33" s="89"/>
    </row>
    <row r="34" spans="1:2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89"/>
      <c r="R34" s="89"/>
      <c r="T34" s="89"/>
      <c r="V34" s="89"/>
      <c r="X34" s="89"/>
      <c r="Z34" s="89"/>
    </row>
    <row r="35" spans="1:2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89"/>
      <c r="R35" s="89"/>
      <c r="T35" s="89"/>
      <c r="V35" s="89"/>
      <c r="X35" s="89"/>
      <c r="Z35" s="89"/>
    </row>
    <row r="36" spans="1:2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89"/>
      <c r="R36" s="89"/>
      <c r="T36" s="89"/>
      <c r="V36" s="89"/>
      <c r="X36" s="89"/>
      <c r="Z36" s="89"/>
    </row>
    <row r="37" spans="1:2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89"/>
      <c r="R37" s="89"/>
      <c r="T37" s="89"/>
      <c r="V37" s="89"/>
      <c r="X37" s="89"/>
      <c r="Z37" s="89"/>
    </row>
    <row r="38" spans="1:2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89"/>
      <c r="R38" s="89"/>
      <c r="T38" s="89"/>
      <c r="V38" s="89"/>
      <c r="X38" s="89"/>
      <c r="Z38" s="89"/>
    </row>
    <row r="39" spans="1:2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89"/>
      <c r="R39" s="89"/>
      <c r="T39" s="89"/>
      <c r="V39" s="89"/>
      <c r="X39" s="89"/>
      <c r="Z39" s="89"/>
    </row>
    <row r="40" spans="1:2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89"/>
      <c r="R40" s="89"/>
      <c r="T40" s="89"/>
      <c r="V40" s="89"/>
      <c r="X40" s="89"/>
      <c r="Z40" s="89"/>
    </row>
    <row r="41" spans="1:2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89"/>
      <c r="R41" s="89"/>
      <c r="T41" s="89"/>
      <c r="V41" s="89"/>
      <c r="X41" s="89"/>
      <c r="Z41" s="89"/>
    </row>
    <row r="42" spans="1:2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89"/>
      <c r="R42" s="89"/>
      <c r="T42" s="89"/>
      <c r="V42" s="89"/>
      <c r="X42" s="89"/>
      <c r="Z42" s="89"/>
    </row>
    <row r="43" spans="1:2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89"/>
      <c r="R43" s="89"/>
      <c r="T43" s="89"/>
      <c r="V43" s="89"/>
      <c r="X43" s="89"/>
      <c r="Z43" s="89"/>
    </row>
    <row r="44" spans="1:2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89"/>
      <c r="R44" s="89"/>
      <c r="T44" s="89"/>
      <c r="V44" s="89"/>
      <c r="X44" s="89"/>
      <c r="Z44" s="89"/>
    </row>
    <row r="45" spans="1:2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89"/>
      <c r="R45" s="89"/>
      <c r="T45" s="89"/>
      <c r="V45" s="89"/>
      <c r="X45" s="89"/>
      <c r="Z45" s="89"/>
    </row>
    <row r="46" spans="1:2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89"/>
      <c r="R46" s="89"/>
      <c r="T46" s="89"/>
      <c r="V46" s="89"/>
      <c r="X46" s="89"/>
      <c r="Z46" s="89"/>
    </row>
    <row r="47" spans="1:2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89"/>
      <c r="R47" s="89"/>
      <c r="T47" s="89"/>
      <c r="V47" s="89"/>
      <c r="X47" s="89"/>
      <c r="Z47" s="89"/>
    </row>
    <row r="48" spans="1:2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89"/>
      <c r="R48" s="89"/>
      <c r="T48" s="89"/>
      <c r="V48" s="89"/>
      <c r="X48" s="89"/>
      <c r="Z48" s="89"/>
    </row>
    <row r="49" spans="1:2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89"/>
      <c r="R49" s="89"/>
      <c r="T49" s="89"/>
      <c r="V49" s="89"/>
      <c r="X49" s="89"/>
      <c r="Z49" s="89"/>
    </row>
    <row r="50" spans="1:2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89"/>
      <c r="R50" s="89"/>
      <c r="T50" s="89"/>
      <c r="V50" s="89"/>
      <c r="X50" s="89"/>
      <c r="Z50" s="89"/>
    </row>
    <row r="51" spans="1:2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89"/>
      <c r="R51" s="89"/>
      <c r="T51" s="89"/>
      <c r="V51" s="89"/>
      <c r="X51" s="89"/>
      <c r="Z51" s="89"/>
    </row>
    <row r="52" spans="1:2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89"/>
      <c r="R52" s="89"/>
      <c r="T52" s="89"/>
      <c r="V52" s="89"/>
      <c r="X52" s="89"/>
      <c r="Z52" s="89"/>
    </row>
    <row r="53" spans="1:2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89"/>
      <c r="R53" s="89"/>
      <c r="T53" s="89"/>
      <c r="V53" s="89"/>
      <c r="X53" s="89"/>
      <c r="Z53" s="89"/>
    </row>
    <row r="54" spans="1:2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89"/>
      <c r="R54" s="89"/>
      <c r="T54" s="89"/>
      <c r="V54" s="89"/>
      <c r="X54" s="89"/>
      <c r="Z54" s="89"/>
    </row>
    <row r="55" spans="1:2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89"/>
      <c r="R55" s="89"/>
      <c r="T55" s="89"/>
      <c r="V55" s="89"/>
      <c r="X55" s="89"/>
      <c r="Z55" s="89"/>
    </row>
    <row r="56" spans="1:2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89"/>
      <c r="R56" s="89"/>
      <c r="T56" s="89"/>
      <c r="V56" s="89"/>
      <c r="X56" s="89"/>
      <c r="Z56" s="89"/>
    </row>
    <row r="57" spans="1:2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89"/>
      <c r="R57" s="89"/>
      <c r="T57" s="89"/>
      <c r="V57" s="89"/>
      <c r="X57" s="89"/>
      <c r="Z57" s="89"/>
    </row>
    <row r="58" spans="1:2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89"/>
      <c r="R58" s="89"/>
      <c r="T58" s="89"/>
      <c r="V58" s="89"/>
      <c r="X58" s="89"/>
      <c r="Z58" s="89"/>
    </row>
    <row r="59" spans="1:2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89"/>
      <c r="R59" s="89"/>
      <c r="T59" s="89"/>
      <c r="V59" s="89"/>
      <c r="X59" s="89"/>
      <c r="Z59" s="89"/>
    </row>
    <row r="60" spans="1:2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89"/>
      <c r="R60" s="89"/>
      <c r="T60" s="89"/>
      <c r="V60" s="89"/>
      <c r="X60" s="89"/>
      <c r="Z60" s="89"/>
    </row>
    <row r="61" spans="1:2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89"/>
      <c r="R61" s="89"/>
      <c r="T61" s="89"/>
      <c r="V61" s="89"/>
      <c r="X61" s="89"/>
      <c r="Z61" s="89"/>
    </row>
    <row r="62" spans="1:2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9"/>
      <c r="R62" s="89"/>
      <c r="T62" s="89"/>
      <c r="V62" s="89"/>
      <c r="X62" s="89"/>
      <c r="Z62" s="89"/>
    </row>
    <row r="63" spans="1:2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9"/>
      <c r="R63" s="89"/>
      <c r="T63" s="89"/>
      <c r="V63" s="89"/>
      <c r="X63" s="89"/>
      <c r="Z63" s="89"/>
    </row>
    <row r="64" spans="1:2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  <c r="R64" s="89"/>
      <c r="T64" s="89"/>
      <c r="V64" s="89"/>
      <c r="X64" s="89"/>
      <c r="Z64" s="89"/>
    </row>
    <row r="65" spans="3:26" x14ac:dyDescent="0.2">
      <c r="C65" s="89"/>
      <c r="D65" s="89"/>
      <c r="F65" s="89"/>
      <c r="H65" s="89"/>
      <c r="J65" s="89"/>
      <c r="L65" s="89"/>
      <c r="N65" s="89"/>
      <c r="P65" s="89"/>
      <c r="R65" s="89"/>
      <c r="T65" s="89"/>
      <c r="V65" s="89"/>
      <c r="X65" s="89"/>
      <c r="Z65" s="89"/>
    </row>
  </sheetData>
  <mergeCells count="2">
    <mergeCell ref="A5:A16"/>
    <mergeCell ref="A17:B17"/>
  </mergeCell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AR65"/>
  <sheetViews>
    <sheetView zoomScaleNormal="100" workbookViewId="0">
      <selection activeCell="C3" sqref="C3"/>
    </sheetView>
  </sheetViews>
  <sheetFormatPr defaultRowHeight="11.25" x14ac:dyDescent="0.2"/>
  <cols>
    <col min="1" max="1" width="14.5" style="89" customWidth="1"/>
    <col min="2" max="2" width="13" style="89" customWidth="1"/>
    <col min="3" max="4" width="11.1640625" style="42" customWidth="1"/>
    <col min="5" max="5" width="11.1640625" style="89" customWidth="1"/>
    <col min="6" max="6" width="11.1640625" style="93" customWidth="1"/>
    <col min="7" max="7" width="11.6640625" style="89" customWidth="1"/>
    <col min="8" max="8" width="11.6640625" style="93" customWidth="1"/>
    <col min="9" max="9" width="13" style="89" customWidth="1"/>
    <col min="10" max="10" width="13" style="93" customWidth="1"/>
    <col min="11" max="11" width="13" style="89" customWidth="1"/>
    <col min="12" max="12" width="13" style="93" customWidth="1"/>
    <col min="13" max="13" width="13" style="89" customWidth="1"/>
    <col min="14" max="14" width="13" style="93" customWidth="1"/>
    <col min="15" max="15" width="13" style="89" customWidth="1"/>
    <col min="16" max="16" width="13" style="93" customWidth="1"/>
    <col min="17" max="17" width="13" style="89" customWidth="1"/>
    <col min="18" max="18" width="13" style="93" customWidth="1"/>
    <col min="19" max="19" width="13" style="89" customWidth="1"/>
    <col min="20" max="20" width="13" style="93" customWidth="1"/>
    <col min="21" max="21" width="13" style="89" customWidth="1"/>
    <col min="22" max="22" width="13" style="93" customWidth="1"/>
    <col min="23" max="23" width="13" style="89" customWidth="1"/>
    <col min="24" max="24" width="13" style="93" customWidth="1"/>
    <col min="25" max="25" width="13" style="89" customWidth="1"/>
    <col min="26" max="26" width="13" style="93" customWidth="1"/>
    <col min="27" max="43" width="13" style="89" customWidth="1"/>
    <col min="44" max="44" width="11.6640625" style="89" customWidth="1"/>
    <col min="45" max="45" width="21.6640625" style="89" bestFit="1" customWidth="1"/>
    <col min="46" max="16384" width="9.33203125" style="89"/>
  </cols>
  <sheetData>
    <row r="3" spans="1:44" x14ac:dyDescent="0.2">
      <c r="A3" s="92" t="s">
        <v>60</v>
      </c>
      <c r="B3" s="122"/>
      <c r="C3" s="92" t="s">
        <v>52</v>
      </c>
      <c r="D3" s="122"/>
      <c r="E3" s="122"/>
      <c r="F3" s="122"/>
      <c r="G3" s="12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x14ac:dyDescent="0.2">
      <c r="A4" s="92" t="s">
        <v>51</v>
      </c>
      <c r="B4" s="91" t="s">
        <v>53</v>
      </c>
      <c r="C4" s="121">
        <v>2016</v>
      </c>
      <c r="D4" s="121">
        <v>2017</v>
      </c>
      <c r="E4" s="121">
        <v>2018</v>
      </c>
      <c r="F4" s="121">
        <v>2019</v>
      </c>
      <c r="G4" s="121" t="s">
        <v>58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x14ac:dyDescent="0.2">
      <c r="A5" s="139" t="s">
        <v>13</v>
      </c>
      <c r="B5" s="90" t="s">
        <v>38</v>
      </c>
      <c r="C5" s="88">
        <v>7093</v>
      </c>
      <c r="D5" s="88">
        <v>6494</v>
      </c>
      <c r="E5" s="88">
        <v>6499</v>
      </c>
      <c r="F5" s="88">
        <v>6592</v>
      </c>
      <c r="G5" s="88">
        <v>26678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x14ac:dyDescent="0.2">
      <c r="A6" s="140"/>
      <c r="B6" s="121" t="s">
        <v>39</v>
      </c>
      <c r="C6" s="88">
        <v>7848</v>
      </c>
      <c r="D6" s="88">
        <v>6493</v>
      </c>
      <c r="E6" s="88">
        <v>5945</v>
      </c>
      <c r="F6" s="88">
        <v>6271</v>
      </c>
      <c r="G6" s="88">
        <v>26557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x14ac:dyDescent="0.2">
      <c r="A7" s="140"/>
      <c r="B7" s="121" t="s">
        <v>40</v>
      </c>
      <c r="C7" s="88">
        <v>6491</v>
      </c>
      <c r="D7" s="88">
        <v>8524</v>
      </c>
      <c r="E7" s="88">
        <v>7508</v>
      </c>
      <c r="F7" s="88">
        <v>7442</v>
      </c>
      <c r="G7" s="88">
        <v>29965</v>
      </c>
      <c r="H7"/>
      <c r="I7"/>
      <c r="J7"/>
      <c r="K7"/>
      <c r="L7"/>
      <c r="M7"/>
      <c r="N7"/>
      <c r="O7"/>
      <c r="P7" s="89"/>
      <c r="R7" s="89"/>
      <c r="T7" s="89"/>
      <c r="V7" s="89"/>
      <c r="X7" s="89"/>
      <c r="Z7" s="89"/>
    </row>
    <row r="8" spans="1:44" x14ac:dyDescent="0.2">
      <c r="A8" s="140"/>
      <c r="B8" s="121" t="s">
        <v>41</v>
      </c>
      <c r="C8" s="88">
        <v>6772</v>
      </c>
      <c r="D8" s="88">
        <v>7311</v>
      </c>
      <c r="E8" s="88">
        <v>6899</v>
      </c>
      <c r="F8" s="88">
        <v>7381</v>
      </c>
      <c r="G8" s="88">
        <v>28363</v>
      </c>
      <c r="H8"/>
      <c r="I8"/>
      <c r="J8"/>
      <c r="K8"/>
      <c r="L8"/>
      <c r="M8"/>
      <c r="N8"/>
      <c r="O8"/>
      <c r="P8" s="89"/>
      <c r="R8" s="89"/>
      <c r="T8" s="89"/>
      <c r="V8" s="89"/>
      <c r="X8" s="89"/>
      <c r="Z8" s="89"/>
    </row>
    <row r="9" spans="1:44" x14ac:dyDescent="0.2">
      <c r="A9" s="140"/>
      <c r="B9" s="121" t="s">
        <v>42</v>
      </c>
      <c r="C9" s="88">
        <v>7747</v>
      </c>
      <c r="D9" s="88">
        <v>8154</v>
      </c>
      <c r="E9" s="88">
        <v>7079</v>
      </c>
      <c r="F9" s="88">
        <v>8178</v>
      </c>
      <c r="G9" s="88">
        <v>31158</v>
      </c>
      <c r="H9"/>
      <c r="I9"/>
      <c r="J9"/>
      <c r="K9"/>
      <c r="L9"/>
      <c r="M9"/>
      <c r="N9"/>
      <c r="O9"/>
      <c r="P9" s="89"/>
      <c r="R9" s="89"/>
      <c r="T9" s="89"/>
      <c r="V9" s="89"/>
      <c r="X9" s="89"/>
      <c r="Z9" s="89"/>
    </row>
    <row r="10" spans="1:44" x14ac:dyDescent="0.2">
      <c r="A10" s="140"/>
      <c r="B10" s="121" t="s">
        <v>43</v>
      </c>
      <c r="C10" s="88">
        <v>8109</v>
      </c>
      <c r="D10" s="88">
        <v>8904</v>
      </c>
      <c r="E10" s="88">
        <v>7642</v>
      </c>
      <c r="F10" s="88">
        <v>9106</v>
      </c>
      <c r="G10" s="88">
        <v>33761</v>
      </c>
      <c r="H10"/>
      <c r="I10"/>
      <c r="J10"/>
      <c r="K10"/>
      <c r="L10"/>
      <c r="M10"/>
      <c r="N10"/>
      <c r="O10"/>
      <c r="P10" s="89"/>
      <c r="R10" s="89"/>
      <c r="T10" s="89"/>
      <c r="V10" s="89"/>
      <c r="X10" s="89"/>
      <c r="Z10" s="89"/>
      <c r="AC10" s="95">
        <v>764000000</v>
      </c>
      <c r="AD10" s="89" t="e">
        <f>AC10/GETPIVOTDATA("Sum of PAX_ON",$A$3,"YEAR",2012,"AIRPORT","JAC")</f>
        <v>#REF!</v>
      </c>
    </row>
    <row r="11" spans="1:44" x14ac:dyDescent="0.2">
      <c r="A11" s="140"/>
      <c r="B11" s="121" t="s">
        <v>44</v>
      </c>
      <c r="C11" s="88">
        <v>8357</v>
      </c>
      <c r="D11" s="88">
        <v>9516</v>
      </c>
      <c r="E11" s="88">
        <v>8488</v>
      </c>
      <c r="F11" s="88">
        <v>9354</v>
      </c>
      <c r="G11" s="88">
        <v>35715</v>
      </c>
      <c r="H11"/>
      <c r="I11"/>
      <c r="J11"/>
      <c r="K11"/>
      <c r="L11"/>
      <c r="M11"/>
      <c r="N11"/>
      <c r="O11"/>
      <c r="P11" s="89"/>
      <c r="R11" s="89"/>
      <c r="T11" s="89"/>
      <c r="V11" s="89"/>
      <c r="X11" s="89"/>
      <c r="Z11" s="89"/>
    </row>
    <row r="12" spans="1:44" x14ac:dyDescent="0.2">
      <c r="A12" s="140"/>
      <c r="B12" s="121" t="s">
        <v>45</v>
      </c>
      <c r="C12" s="88">
        <v>8190</v>
      </c>
      <c r="D12" s="88">
        <v>8918</v>
      </c>
      <c r="E12" s="88">
        <v>8491</v>
      </c>
      <c r="F12" s="88">
        <v>9180</v>
      </c>
      <c r="G12" s="88">
        <v>34779</v>
      </c>
      <c r="H12"/>
      <c r="I12"/>
      <c r="J12"/>
      <c r="K12"/>
      <c r="L12"/>
      <c r="M12"/>
      <c r="N12"/>
      <c r="O12"/>
      <c r="P12" s="89"/>
      <c r="R12" s="89"/>
      <c r="T12" s="89"/>
      <c r="V12" s="89"/>
      <c r="X12" s="89"/>
      <c r="Z12" s="89"/>
    </row>
    <row r="13" spans="1:44" x14ac:dyDescent="0.2">
      <c r="A13" s="140"/>
      <c r="B13" s="121" t="s">
        <v>46</v>
      </c>
      <c r="C13" s="88">
        <v>7456</v>
      </c>
      <c r="D13" s="88">
        <v>7074</v>
      </c>
      <c r="E13" s="88">
        <v>7419</v>
      </c>
      <c r="F13" s="88"/>
      <c r="G13" s="88">
        <v>21949</v>
      </c>
      <c r="H13"/>
      <c r="I13"/>
      <c r="J13"/>
      <c r="K13"/>
      <c r="L13"/>
      <c r="M13"/>
      <c r="N13"/>
      <c r="O13"/>
      <c r="P13" s="89"/>
      <c r="R13" s="89"/>
      <c r="T13" s="89"/>
      <c r="V13" s="89"/>
      <c r="X13" s="89"/>
      <c r="Z13" s="89"/>
    </row>
    <row r="14" spans="1:44" x14ac:dyDescent="0.2">
      <c r="A14" s="140"/>
      <c r="B14" s="121" t="s">
        <v>47</v>
      </c>
      <c r="C14" s="88">
        <v>7887</v>
      </c>
      <c r="D14" s="88">
        <v>8172</v>
      </c>
      <c r="E14" s="88">
        <v>7094</v>
      </c>
      <c r="F14" s="88"/>
      <c r="G14" s="88">
        <v>23153</v>
      </c>
      <c r="H14"/>
      <c r="I14"/>
      <c r="J14"/>
      <c r="K14"/>
      <c r="L14"/>
      <c r="M14"/>
      <c r="N14"/>
      <c r="O14"/>
      <c r="P14" s="89"/>
      <c r="R14" s="89"/>
      <c r="T14" s="89"/>
      <c r="V14" s="89"/>
      <c r="X14" s="89"/>
      <c r="Z14" s="89"/>
    </row>
    <row r="15" spans="1:44" x14ac:dyDescent="0.2">
      <c r="A15" s="140"/>
      <c r="B15" s="121" t="s">
        <v>48</v>
      </c>
      <c r="C15" s="88">
        <v>7521</v>
      </c>
      <c r="D15" s="88">
        <v>8229</v>
      </c>
      <c r="E15" s="88">
        <v>7340</v>
      </c>
      <c r="F15" s="88"/>
      <c r="G15" s="88">
        <v>23090</v>
      </c>
      <c r="H15"/>
      <c r="I15"/>
      <c r="J15"/>
      <c r="K15"/>
      <c r="L15"/>
      <c r="M15"/>
      <c r="N15"/>
      <c r="O15"/>
      <c r="P15" s="89"/>
      <c r="R15" s="89"/>
      <c r="T15" s="89"/>
      <c r="V15" s="89"/>
      <c r="X15" s="89"/>
      <c r="Z15" s="89"/>
    </row>
    <row r="16" spans="1:44" x14ac:dyDescent="0.2">
      <c r="A16" s="140"/>
      <c r="B16" s="121" t="s">
        <v>49</v>
      </c>
      <c r="C16" s="88">
        <v>8263</v>
      </c>
      <c r="D16" s="88">
        <v>8768</v>
      </c>
      <c r="E16" s="88">
        <v>7968</v>
      </c>
      <c r="F16" s="88"/>
      <c r="G16" s="88">
        <v>24999</v>
      </c>
      <c r="H16"/>
      <c r="I16"/>
      <c r="J16"/>
      <c r="K16"/>
      <c r="L16"/>
      <c r="M16"/>
      <c r="N16"/>
      <c r="O16"/>
      <c r="P16" s="89"/>
      <c r="R16" s="89"/>
      <c r="T16" s="89"/>
      <c r="V16" s="89"/>
      <c r="X16" s="89"/>
      <c r="Z16" s="89"/>
    </row>
    <row r="17" spans="1:26" x14ac:dyDescent="0.2">
      <c r="A17" s="139"/>
      <c r="B17" s="140"/>
      <c r="C17" s="88"/>
      <c r="D17" s="88"/>
      <c r="E17" s="88"/>
      <c r="F17" s="88"/>
      <c r="G17" s="88"/>
      <c r="H17"/>
      <c r="I17"/>
      <c r="J17"/>
      <c r="K17"/>
      <c r="L17"/>
      <c r="M17"/>
      <c r="N17"/>
      <c r="O17"/>
      <c r="P17" s="89"/>
      <c r="R17" s="89"/>
      <c r="T17" s="89"/>
      <c r="V17" s="89"/>
      <c r="X17" s="89"/>
      <c r="Z17" s="89"/>
    </row>
    <row r="18" spans="1:26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89"/>
      <c r="R18" s="89"/>
      <c r="T18" s="89"/>
      <c r="V18" s="89"/>
      <c r="X18" s="89"/>
      <c r="Z18" s="89"/>
    </row>
    <row r="19" spans="1:26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89"/>
      <c r="R19" s="89"/>
      <c r="T19" s="89"/>
      <c r="V19" s="89"/>
      <c r="X19" s="89"/>
      <c r="Z19" s="89"/>
    </row>
    <row r="20" spans="1:26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89"/>
      <c r="R20" s="89"/>
      <c r="T20" s="89"/>
      <c r="V20" s="89"/>
      <c r="X20" s="89"/>
      <c r="Z20" s="89"/>
    </row>
    <row r="21" spans="1:2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89"/>
      <c r="R21" s="89"/>
      <c r="T21" s="89"/>
      <c r="V21" s="89"/>
      <c r="X21" s="89"/>
      <c r="Z21" s="89"/>
    </row>
    <row r="22" spans="1:2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89"/>
      <c r="R22" s="89"/>
      <c r="T22" s="89"/>
      <c r="V22" s="89"/>
      <c r="X22" s="89"/>
      <c r="Z22" s="89"/>
    </row>
    <row r="23" spans="1:26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89"/>
      <c r="R23" s="89"/>
      <c r="T23" s="89"/>
      <c r="V23" s="89"/>
      <c r="X23" s="89"/>
      <c r="Z23" s="89"/>
    </row>
    <row r="24" spans="1:26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89"/>
      <c r="R24" s="89"/>
      <c r="T24" s="89"/>
      <c r="V24" s="89"/>
      <c r="X24" s="89"/>
      <c r="Z24" s="89"/>
    </row>
    <row r="25" spans="1:26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89"/>
      <c r="R25" s="89"/>
      <c r="T25" s="89"/>
      <c r="V25" s="89"/>
      <c r="X25" s="89"/>
      <c r="Z25" s="89"/>
    </row>
    <row r="26" spans="1:26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89"/>
      <c r="R26" s="89"/>
      <c r="T26" s="89"/>
      <c r="V26" s="89"/>
      <c r="X26" s="89"/>
      <c r="Z26" s="89"/>
    </row>
    <row r="27" spans="1:26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9"/>
      <c r="R27" s="89"/>
      <c r="T27" s="89"/>
      <c r="V27" s="89"/>
      <c r="X27" s="89"/>
      <c r="Z27" s="89"/>
    </row>
    <row r="28" spans="1:26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89"/>
      <c r="R28" s="89"/>
      <c r="T28" s="89"/>
      <c r="V28" s="89"/>
      <c r="X28" s="89"/>
      <c r="Z28" s="89"/>
    </row>
    <row r="29" spans="1:26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89"/>
      <c r="R29" s="89"/>
      <c r="T29" s="89"/>
      <c r="V29" s="89"/>
      <c r="X29" s="89"/>
      <c r="Z29" s="89"/>
    </row>
    <row r="30" spans="1:26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89"/>
      <c r="R30" s="89"/>
      <c r="T30" s="89"/>
      <c r="V30" s="89"/>
      <c r="X30" s="89"/>
      <c r="Z30" s="89"/>
    </row>
    <row r="31" spans="1:2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89"/>
      <c r="R31" s="89"/>
      <c r="T31" s="89"/>
      <c r="V31" s="89"/>
      <c r="X31" s="89"/>
      <c r="Z31" s="89"/>
    </row>
    <row r="32" spans="1:26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89"/>
      <c r="R32" s="89"/>
      <c r="T32" s="89"/>
      <c r="V32" s="89"/>
      <c r="X32" s="89"/>
      <c r="Z32" s="89"/>
    </row>
    <row r="33" spans="1:2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89"/>
      <c r="R33" s="89"/>
      <c r="T33" s="89"/>
      <c r="V33" s="89"/>
      <c r="X33" s="89"/>
      <c r="Z33" s="89"/>
    </row>
    <row r="34" spans="1:2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89"/>
      <c r="R34" s="89"/>
      <c r="T34" s="89"/>
      <c r="V34" s="89"/>
      <c r="X34" s="89"/>
      <c r="Z34" s="89"/>
    </row>
    <row r="35" spans="1:2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89"/>
      <c r="R35" s="89"/>
      <c r="T35" s="89"/>
      <c r="V35" s="89"/>
      <c r="X35" s="89"/>
      <c r="Z35" s="89"/>
    </row>
    <row r="36" spans="1:2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89"/>
      <c r="R36" s="89"/>
      <c r="T36" s="89"/>
      <c r="V36" s="89"/>
      <c r="X36" s="89"/>
      <c r="Z36" s="89"/>
    </row>
    <row r="37" spans="1:2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89"/>
      <c r="R37" s="89"/>
      <c r="T37" s="89"/>
      <c r="V37" s="89"/>
      <c r="X37" s="89"/>
      <c r="Z37" s="89"/>
    </row>
    <row r="38" spans="1:2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89"/>
      <c r="R38" s="89"/>
      <c r="T38" s="89"/>
      <c r="V38" s="89"/>
      <c r="X38" s="89"/>
      <c r="Z38" s="89"/>
    </row>
    <row r="39" spans="1:2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89"/>
      <c r="R39" s="89"/>
      <c r="T39" s="89"/>
      <c r="V39" s="89"/>
      <c r="X39" s="89"/>
      <c r="Z39" s="89"/>
    </row>
    <row r="40" spans="1:2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89"/>
      <c r="R40" s="89"/>
      <c r="T40" s="89"/>
      <c r="V40" s="89"/>
      <c r="X40" s="89"/>
      <c r="Z40" s="89"/>
    </row>
    <row r="41" spans="1:2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89"/>
      <c r="R41" s="89"/>
      <c r="T41" s="89"/>
      <c r="V41" s="89"/>
      <c r="X41" s="89"/>
      <c r="Z41" s="89"/>
    </row>
    <row r="42" spans="1:2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89"/>
      <c r="R42" s="89"/>
      <c r="T42" s="89"/>
      <c r="V42" s="89"/>
      <c r="X42" s="89"/>
      <c r="Z42" s="89"/>
    </row>
    <row r="43" spans="1:2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89"/>
      <c r="R43" s="89"/>
      <c r="T43" s="89"/>
      <c r="V43" s="89"/>
      <c r="X43" s="89"/>
      <c r="Z43" s="89"/>
    </row>
    <row r="44" spans="1:2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89"/>
      <c r="R44" s="89"/>
      <c r="T44" s="89"/>
      <c r="V44" s="89"/>
      <c r="X44" s="89"/>
      <c r="Z44" s="89"/>
    </row>
    <row r="45" spans="1:2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89"/>
      <c r="R45" s="89"/>
      <c r="T45" s="89"/>
      <c r="V45" s="89"/>
      <c r="X45" s="89"/>
      <c r="Z45" s="89"/>
    </row>
    <row r="46" spans="1:2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89"/>
      <c r="R46" s="89"/>
      <c r="T46" s="89"/>
      <c r="V46" s="89"/>
      <c r="X46" s="89"/>
      <c r="Z46" s="89"/>
    </row>
    <row r="47" spans="1:2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89"/>
      <c r="R47" s="89"/>
      <c r="T47" s="89"/>
      <c r="V47" s="89"/>
      <c r="X47" s="89"/>
      <c r="Z47" s="89"/>
    </row>
    <row r="48" spans="1:2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89"/>
      <c r="R48" s="89"/>
      <c r="T48" s="89"/>
      <c r="V48" s="89"/>
      <c r="X48" s="89"/>
      <c r="Z48" s="89"/>
    </row>
    <row r="49" spans="1:2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89"/>
      <c r="R49" s="89"/>
      <c r="T49" s="89"/>
      <c r="V49" s="89"/>
      <c r="X49" s="89"/>
      <c r="Z49" s="89"/>
    </row>
    <row r="50" spans="1:2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89"/>
      <c r="R50" s="89"/>
      <c r="T50" s="89"/>
      <c r="V50" s="89"/>
      <c r="X50" s="89"/>
      <c r="Z50" s="89"/>
    </row>
    <row r="51" spans="1:2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89"/>
      <c r="R51" s="89"/>
      <c r="T51" s="89"/>
      <c r="V51" s="89"/>
      <c r="X51" s="89"/>
      <c r="Z51" s="89"/>
    </row>
    <row r="52" spans="1:2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89"/>
      <c r="R52" s="89"/>
      <c r="T52" s="89"/>
      <c r="V52" s="89"/>
      <c r="X52" s="89"/>
      <c r="Z52" s="89"/>
    </row>
    <row r="53" spans="1:2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89"/>
      <c r="R53" s="89"/>
      <c r="T53" s="89"/>
      <c r="V53" s="89"/>
      <c r="X53" s="89"/>
      <c r="Z53" s="89"/>
    </row>
    <row r="54" spans="1:2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89"/>
      <c r="R54" s="89"/>
      <c r="T54" s="89"/>
      <c r="V54" s="89"/>
      <c r="X54" s="89"/>
      <c r="Z54" s="89"/>
    </row>
    <row r="55" spans="1:2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89"/>
      <c r="R55" s="89"/>
      <c r="T55" s="89"/>
      <c r="V55" s="89"/>
      <c r="X55" s="89"/>
      <c r="Z55" s="89"/>
    </row>
    <row r="56" spans="1:2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89"/>
      <c r="R56" s="89"/>
      <c r="T56" s="89"/>
      <c r="V56" s="89"/>
      <c r="X56" s="89"/>
      <c r="Z56" s="89"/>
    </row>
    <row r="57" spans="1:2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89"/>
      <c r="R57" s="89"/>
      <c r="T57" s="89"/>
      <c r="V57" s="89"/>
      <c r="X57" s="89"/>
      <c r="Z57" s="89"/>
    </row>
    <row r="58" spans="1:2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89"/>
      <c r="R58" s="89"/>
      <c r="T58" s="89"/>
      <c r="V58" s="89"/>
      <c r="X58" s="89"/>
      <c r="Z58" s="89"/>
    </row>
    <row r="59" spans="1:2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89"/>
      <c r="R59" s="89"/>
      <c r="T59" s="89"/>
      <c r="V59" s="89"/>
      <c r="X59" s="89"/>
      <c r="Z59" s="89"/>
    </row>
    <row r="60" spans="1:2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89"/>
      <c r="R60" s="89"/>
      <c r="T60" s="89"/>
      <c r="V60" s="89"/>
      <c r="X60" s="89"/>
      <c r="Z60" s="89"/>
    </row>
    <row r="61" spans="1:2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89"/>
      <c r="R61" s="89"/>
      <c r="T61" s="89"/>
      <c r="V61" s="89"/>
      <c r="X61" s="89"/>
      <c r="Z61" s="89"/>
    </row>
    <row r="62" spans="1:2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9"/>
      <c r="R62" s="89"/>
      <c r="T62" s="89"/>
      <c r="V62" s="89"/>
      <c r="X62" s="89"/>
      <c r="Z62" s="89"/>
    </row>
    <row r="63" spans="1:2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9"/>
      <c r="R63" s="89"/>
      <c r="T63" s="89"/>
      <c r="V63" s="89"/>
      <c r="X63" s="89"/>
      <c r="Z63" s="89"/>
    </row>
    <row r="64" spans="1:2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  <c r="R64" s="89"/>
      <c r="T64" s="89"/>
      <c r="V64" s="89"/>
      <c r="X64" s="89"/>
      <c r="Z64" s="89"/>
    </row>
    <row r="65" spans="3:26" x14ac:dyDescent="0.2">
      <c r="C65" s="89"/>
      <c r="D65" s="89"/>
      <c r="F65" s="89"/>
      <c r="H65" s="89"/>
      <c r="J65" s="89"/>
      <c r="L65" s="89"/>
      <c r="N65" s="89"/>
      <c r="P65" s="89"/>
      <c r="R65" s="89"/>
      <c r="T65" s="89"/>
      <c r="V65" s="89"/>
      <c r="X65" s="89"/>
      <c r="Z65" s="89"/>
    </row>
  </sheetData>
  <mergeCells count="2">
    <mergeCell ref="A5:A16"/>
    <mergeCell ref="A17:B17"/>
  </mergeCell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AR65"/>
  <sheetViews>
    <sheetView topLeftCell="A9" zoomScaleNormal="100" workbookViewId="0">
      <selection activeCell="E11" sqref="E11"/>
    </sheetView>
  </sheetViews>
  <sheetFormatPr defaultRowHeight="11.25" x14ac:dyDescent="0.2"/>
  <cols>
    <col min="1" max="1" width="14.5" style="89" customWidth="1"/>
    <col min="2" max="2" width="13" style="89" customWidth="1"/>
    <col min="3" max="4" width="11.1640625" style="42" customWidth="1"/>
    <col min="5" max="5" width="11.1640625" style="89" customWidth="1"/>
    <col min="6" max="6" width="11.1640625" style="93" customWidth="1"/>
    <col min="7" max="7" width="11.1640625" style="89" customWidth="1"/>
    <col min="8" max="8" width="11.1640625" style="93" customWidth="1"/>
    <col min="9" max="9" width="11.6640625" style="89" customWidth="1"/>
    <col min="10" max="10" width="11.1640625" style="93" customWidth="1"/>
    <col min="11" max="11" width="11.1640625" style="89" customWidth="1"/>
    <col min="12" max="12" width="11.1640625" style="93" customWidth="1"/>
    <col min="13" max="13" width="11.6640625" style="89" customWidth="1"/>
    <col min="14" max="14" width="11.6640625" style="93" customWidth="1"/>
    <col min="15" max="15" width="11.1640625" style="89" customWidth="1"/>
    <col min="16" max="16" width="11.6640625" style="93" customWidth="1"/>
    <col min="17" max="17" width="11.1640625" style="89" customWidth="1"/>
    <col min="18" max="18" width="11.6640625" style="93" customWidth="1"/>
    <col min="19" max="19" width="13" style="89" customWidth="1"/>
    <col min="20" max="20" width="13" style="93" customWidth="1"/>
    <col min="21" max="21" width="13" style="89" customWidth="1"/>
    <col min="22" max="22" width="13" style="93" customWidth="1"/>
    <col min="23" max="23" width="13" style="89" customWidth="1"/>
    <col min="24" max="24" width="13" style="93" customWidth="1"/>
    <col min="25" max="25" width="13" style="89" customWidth="1"/>
    <col min="26" max="26" width="13" style="93" customWidth="1"/>
    <col min="27" max="43" width="13" style="89" customWidth="1"/>
    <col min="44" max="44" width="11.6640625" style="89" customWidth="1"/>
    <col min="45" max="45" width="21.6640625" style="89" bestFit="1" customWidth="1"/>
    <col min="46" max="16384" width="9.33203125" style="89"/>
  </cols>
  <sheetData>
    <row r="3" spans="1:44" x14ac:dyDescent="0.2">
      <c r="A3" s="92" t="s">
        <v>60</v>
      </c>
      <c r="B3" s="122"/>
      <c r="C3" s="92" t="s">
        <v>52</v>
      </c>
      <c r="D3" s="122"/>
      <c r="E3" s="122"/>
      <c r="F3" s="122"/>
      <c r="G3" s="122"/>
      <c r="H3" s="122"/>
      <c r="I3" s="12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x14ac:dyDescent="0.2">
      <c r="A4" s="92" t="s">
        <v>51</v>
      </c>
      <c r="B4" s="91" t="s">
        <v>53</v>
      </c>
      <c r="C4" s="121">
        <v>2014</v>
      </c>
      <c r="D4" s="121">
        <v>2015</v>
      </c>
      <c r="E4" s="121">
        <v>2016</v>
      </c>
      <c r="F4" s="121">
        <v>2017</v>
      </c>
      <c r="G4" s="121">
        <v>2018</v>
      </c>
      <c r="H4" s="121">
        <v>2019</v>
      </c>
      <c r="I4" s="121" t="s">
        <v>58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x14ac:dyDescent="0.2">
      <c r="A5" s="139" t="s">
        <v>14</v>
      </c>
      <c r="B5" s="90" t="s">
        <v>38</v>
      </c>
      <c r="C5" s="88">
        <v>505</v>
      </c>
      <c r="D5" s="88">
        <v>282</v>
      </c>
      <c r="E5" s="88">
        <v>100</v>
      </c>
      <c r="F5" s="88">
        <v>199</v>
      </c>
      <c r="G5" s="88">
        <v>155</v>
      </c>
      <c r="H5" s="88">
        <v>885</v>
      </c>
      <c r="I5" s="88">
        <v>2126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x14ac:dyDescent="0.2">
      <c r="A6" s="140"/>
      <c r="B6" s="121" t="s">
        <v>39</v>
      </c>
      <c r="C6" s="88">
        <v>461</v>
      </c>
      <c r="D6" s="88">
        <v>224</v>
      </c>
      <c r="E6" s="88">
        <v>69</v>
      </c>
      <c r="F6" s="88">
        <v>157</v>
      </c>
      <c r="G6" s="88">
        <v>7</v>
      </c>
      <c r="H6" s="88">
        <v>867</v>
      </c>
      <c r="I6" s="88">
        <v>1785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x14ac:dyDescent="0.2">
      <c r="A7" s="140"/>
      <c r="B7" s="121" t="s">
        <v>40</v>
      </c>
      <c r="C7" s="88">
        <v>411</v>
      </c>
      <c r="D7" s="88">
        <v>278</v>
      </c>
      <c r="E7" s="88">
        <v>57</v>
      </c>
      <c r="F7" s="88">
        <v>181</v>
      </c>
      <c r="G7" s="88">
        <v>0</v>
      </c>
      <c r="H7" s="88">
        <v>1065</v>
      </c>
      <c r="I7" s="88">
        <v>1992</v>
      </c>
      <c r="J7"/>
      <c r="K7"/>
      <c r="L7"/>
      <c r="M7"/>
      <c r="N7"/>
      <c r="O7"/>
      <c r="P7"/>
      <c r="Q7"/>
      <c r="R7"/>
      <c r="T7" s="89"/>
      <c r="V7" s="89"/>
      <c r="X7" s="89"/>
      <c r="Z7" s="89"/>
    </row>
    <row r="8" spans="1:44" x14ac:dyDescent="0.2">
      <c r="A8" s="140"/>
      <c r="B8" s="121" t="s">
        <v>41</v>
      </c>
      <c r="C8" s="88">
        <v>287</v>
      </c>
      <c r="D8" s="88">
        <v>258</v>
      </c>
      <c r="E8" s="88">
        <v>65</v>
      </c>
      <c r="F8" s="88">
        <v>156</v>
      </c>
      <c r="G8" s="88">
        <v>0</v>
      </c>
      <c r="H8" s="88">
        <v>946</v>
      </c>
      <c r="I8" s="88">
        <v>1712</v>
      </c>
      <c r="J8"/>
      <c r="K8"/>
      <c r="L8"/>
      <c r="M8"/>
      <c r="N8"/>
      <c r="O8"/>
      <c r="P8"/>
      <c r="Q8"/>
      <c r="R8"/>
      <c r="T8" s="89"/>
      <c r="V8" s="89"/>
      <c r="X8" s="89"/>
      <c r="Z8" s="89"/>
    </row>
    <row r="9" spans="1:44" x14ac:dyDescent="0.2">
      <c r="A9" s="140"/>
      <c r="B9" s="121" t="s">
        <v>42</v>
      </c>
      <c r="C9" s="88">
        <v>328</v>
      </c>
      <c r="D9" s="88">
        <v>198</v>
      </c>
      <c r="E9" s="88">
        <v>70</v>
      </c>
      <c r="F9" s="88">
        <v>56</v>
      </c>
      <c r="G9" s="88">
        <v>0</v>
      </c>
      <c r="H9" s="88">
        <v>1668</v>
      </c>
      <c r="I9" s="88">
        <v>2320</v>
      </c>
      <c r="J9"/>
      <c r="K9"/>
      <c r="L9"/>
      <c r="M9"/>
      <c r="N9"/>
      <c r="O9"/>
      <c r="P9"/>
      <c r="Q9"/>
      <c r="R9"/>
      <c r="T9" s="89"/>
      <c r="V9" s="89"/>
      <c r="X9" s="89"/>
      <c r="Z9" s="89"/>
    </row>
    <row r="10" spans="1:44" x14ac:dyDescent="0.2">
      <c r="A10" s="140"/>
      <c r="B10" s="121" t="s">
        <v>43</v>
      </c>
      <c r="C10" s="88">
        <v>337</v>
      </c>
      <c r="D10" s="88">
        <v>179</v>
      </c>
      <c r="E10" s="88">
        <v>86</v>
      </c>
      <c r="F10" s="88">
        <v>13</v>
      </c>
      <c r="G10" s="88">
        <v>0</v>
      </c>
      <c r="H10" s="88">
        <v>1648</v>
      </c>
      <c r="I10" s="88">
        <v>2263</v>
      </c>
      <c r="J10"/>
      <c r="K10"/>
      <c r="L10"/>
      <c r="M10"/>
      <c r="N10"/>
      <c r="O10"/>
      <c r="P10"/>
      <c r="Q10"/>
      <c r="R10"/>
      <c r="T10" s="89"/>
      <c r="V10" s="89"/>
      <c r="X10" s="89"/>
      <c r="Z10" s="89"/>
      <c r="AC10" s="95">
        <v>764000000</v>
      </c>
      <c r="AD10" s="89" t="e">
        <f>AC10/GETPIVOTDATA("Sum of PAX_ON",$A$3,"YEAR",2012,"AIRPORT","JAC")</f>
        <v>#REF!</v>
      </c>
    </row>
    <row r="11" spans="1:44" x14ac:dyDescent="0.2">
      <c r="A11" s="140"/>
      <c r="B11" s="121" t="s">
        <v>44</v>
      </c>
      <c r="C11" s="88">
        <v>353</v>
      </c>
      <c r="D11" s="88">
        <v>158</v>
      </c>
      <c r="E11" s="88">
        <v>147</v>
      </c>
      <c r="F11" s="88">
        <v>22</v>
      </c>
      <c r="G11" s="88">
        <v>0</v>
      </c>
      <c r="H11" s="88">
        <v>1927</v>
      </c>
      <c r="I11" s="88">
        <v>2607</v>
      </c>
      <c r="J11"/>
      <c r="K11"/>
      <c r="L11"/>
      <c r="M11"/>
      <c r="N11"/>
      <c r="O11"/>
      <c r="P11"/>
      <c r="Q11"/>
      <c r="R11"/>
      <c r="T11" s="89"/>
      <c r="V11" s="89"/>
      <c r="X11" s="89"/>
      <c r="Z11" s="89"/>
    </row>
    <row r="12" spans="1:44" x14ac:dyDescent="0.2">
      <c r="A12" s="140"/>
      <c r="B12" s="121" t="s">
        <v>45</v>
      </c>
      <c r="C12" s="88">
        <v>397</v>
      </c>
      <c r="D12" s="88">
        <v>178</v>
      </c>
      <c r="E12" s="88">
        <v>192</v>
      </c>
      <c r="F12" s="88">
        <v>18</v>
      </c>
      <c r="G12" s="88">
        <v>0</v>
      </c>
      <c r="H12" s="88">
        <v>1831</v>
      </c>
      <c r="I12" s="88">
        <v>2616</v>
      </c>
      <c r="J12"/>
      <c r="K12"/>
      <c r="L12"/>
      <c r="M12"/>
      <c r="N12"/>
      <c r="O12"/>
      <c r="P12"/>
      <c r="Q12"/>
      <c r="R12"/>
      <c r="T12" s="89"/>
      <c r="V12" s="89"/>
      <c r="X12" s="89"/>
      <c r="Z12" s="89"/>
    </row>
    <row r="13" spans="1:44" x14ac:dyDescent="0.2">
      <c r="A13" s="140"/>
      <c r="B13" s="121" t="s">
        <v>46</v>
      </c>
      <c r="C13" s="88">
        <v>401</v>
      </c>
      <c r="D13" s="88">
        <v>128</v>
      </c>
      <c r="E13" s="88">
        <v>172</v>
      </c>
      <c r="F13" s="88">
        <v>20</v>
      </c>
      <c r="G13" s="88">
        <v>0</v>
      </c>
      <c r="H13" s="88">
        <v>1839</v>
      </c>
      <c r="I13" s="88">
        <v>2560</v>
      </c>
      <c r="J13"/>
      <c r="K13"/>
      <c r="L13"/>
      <c r="M13"/>
      <c r="N13"/>
      <c r="O13"/>
      <c r="P13"/>
      <c r="Q13"/>
      <c r="R13"/>
      <c r="T13" s="89"/>
      <c r="V13" s="89"/>
      <c r="X13" s="89"/>
      <c r="Z13" s="89"/>
    </row>
    <row r="14" spans="1:44" x14ac:dyDescent="0.2">
      <c r="A14" s="140"/>
      <c r="B14" s="121" t="s">
        <v>47</v>
      </c>
      <c r="C14" s="88">
        <v>392</v>
      </c>
      <c r="D14" s="88">
        <v>112</v>
      </c>
      <c r="E14" s="88">
        <v>249</v>
      </c>
      <c r="F14" s="88">
        <v>9</v>
      </c>
      <c r="G14" s="88">
        <v>0</v>
      </c>
      <c r="H14" s="88"/>
      <c r="I14" s="88">
        <v>762</v>
      </c>
      <c r="J14"/>
      <c r="K14"/>
      <c r="L14"/>
      <c r="M14"/>
      <c r="N14"/>
      <c r="O14"/>
      <c r="P14"/>
      <c r="Q14"/>
      <c r="R14"/>
      <c r="T14" s="89"/>
      <c r="V14" s="89"/>
      <c r="X14" s="89"/>
      <c r="Z14" s="89"/>
    </row>
    <row r="15" spans="1:44" x14ac:dyDescent="0.2">
      <c r="A15" s="140"/>
      <c r="B15" s="121" t="s">
        <v>48</v>
      </c>
      <c r="C15" s="88">
        <v>227</v>
      </c>
      <c r="D15" s="88">
        <v>108</v>
      </c>
      <c r="E15" s="88">
        <v>219</v>
      </c>
      <c r="F15" s="88">
        <v>18</v>
      </c>
      <c r="G15" s="88">
        <v>736</v>
      </c>
      <c r="H15" s="88"/>
      <c r="I15" s="88">
        <v>1308</v>
      </c>
      <c r="J15"/>
      <c r="K15"/>
      <c r="L15"/>
      <c r="M15"/>
      <c r="N15"/>
      <c r="O15"/>
      <c r="P15"/>
      <c r="Q15"/>
      <c r="R15"/>
      <c r="T15" s="89"/>
      <c r="V15" s="89"/>
      <c r="X15" s="89"/>
      <c r="Z15" s="89"/>
    </row>
    <row r="16" spans="1:44" x14ac:dyDescent="0.2">
      <c r="A16" s="140"/>
      <c r="B16" s="121" t="s">
        <v>49</v>
      </c>
      <c r="C16" s="88">
        <v>333</v>
      </c>
      <c r="D16" s="88">
        <v>129</v>
      </c>
      <c r="E16" s="88">
        <v>198</v>
      </c>
      <c r="F16" s="88">
        <v>15</v>
      </c>
      <c r="G16" s="88">
        <v>861</v>
      </c>
      <c r="H16" s="88"/>
      <c r="I16" s="88">
        <v>1536</v>
      </c>
      <c r="J16"/>
      <c r="K16"/>
      <c r="L16"/>
      <c r="M16"/>
      <c r="N16"/>
      <c r="O16"/>
      <c r="P16"/>
      <c r="Q16"/>
      <c r="R16"/>
      <c r="T16" s="89"/>
      <c r="V16" s="89"/>
      <c r="X16" s="89"/>
      <c r="Z16" s="89"/>
    </row>
    <row r="17" spans="1:26" x14ac:dyDescent="0.2">
      <c r="A17" s="139"/>
      <c r="B17" s="140"/>
      <c r="C17" s="88"/>
      <c r="D17" s="88"/>
      <c r="E17" s="88"/>
      <c r="F17" s="88"/>
      <c r="G17" s="88"/>
      <c r="H17" s="88"/>
      <c r="I17" s="88"/>
      <c r="J17"/>
      <c r="K17"/>
      <c r="L17"/>
      <c r="M17"/>
      <c r="N17"/>
      <c r="O17"/>
      <c r="P17"/>
      <c r="Q17"/>
      <c r="R17"/>
      <c r="T17" s="89"/>
      <c r="V17" s="89"/>
      <c r="X17" s="89"/>
      <c r="Z17" s="89"/>
    </row>
    <row r="18" spans="1:26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89"/>
      <c r="R18" s="89"/>
      <c r="T18" s="89"/>
      <c r="V18" s="89"/>
      <c r="X18" s="89"/>
      <c r="Z18" s="89"/>
    </row>
    <row r="19" spans="1:26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89"/>
      <c r="R19" s="89"/>
      <c r="T19" s="89"/>
      <c r="V19" s="89"/>
      <c r="X19" s="89"/>
      <c r="Z19" s="89"/>
    </row>
    <row r="20" spans="1:26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89"/>
      <c r="R20" s="89"/>
      <c r="T20" s="89"/>
      <c r="V20" s="89"/>
      <c r="X20" s="89"/>
      <c r="Z20" s="89"/>
    </row>
    <row r="21" spans="1:2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89"/>
      <c r="R21" s="89"/>
      <c r="T21" s="89"/>
      <c r="V21" s="89"/>
      <c r="X21" s="89"/>
      <c r="Z21" s="89"/>
    </row>
    <row r="22" spans="1:2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89"/>
      <c r="R22" s="89"/>
      <c r="T22" s="89"/>
      <c r="V22" s="89"/>
      <c r="X22" s="89"/>
      <c r="Z22" s="89"/>
    </row>
    <row r="23" spans="1:26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89"/>
      <c r="R23" s="89"/>
      <c r="T23" s="89"/>
      <c r="V23" s="89"/>
      <c r="X23" s="89"/>
      <c r="Z23" s="89"/>
    </row>
    <row r="24" spans="1:26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89"/>
      <c r="R24" s="89"/>
      <c r="T24" s="89"/>
      <c r="V24" s="89"/>
      <c r="X24" s="89"/>
      <c r="Z24" s="89"/>
    </row>
    <row r="25" spans="1:26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89"/>
      <c r="R25" s="89"/>
      <c r="T25" s="89"/>
      <c r="V25" s="89"/>
      <c r="X25" s="89"/>
      <c r="Z25" s="89"/>
    </row>
    <row r="26" spans="1:26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89"/>
      <c r="R26" s="89"/>
      <c r="T26" s="89"/>
      <c r="V26" s="89"/>
      <c r="X26" s="89"/>
      <c r="Z26" s="89"/>
    </row>
    <row r="27" spans="1:26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9"/>
      <c r="R27" s="89"/>
      <c r="T27" s="89"/>
      <c r="V27" s="89"/>
      <c r="X27" s="89"/>
      <c r="Z27" s="89"/>
    </row>
    <row r="28" spans="1:26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89"/>
      <c r="R28" s="89"/>
      <c r="T28" s="89"/>
      <c r="V28" s="89"/>
      <c r="X28" s="89"/>
      <c r="Z28" s="89"/>
    </row>
    <row r="29" spans="1:26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89"/>
      <c r="R29" s="89"/>
      <c r="T29" s="89"/>
      <c r="V29" s="89"/>
      <c r="X29" s="89"/>
      <c r="Z29" s="89"/>
    </row>
    <row r="30" spans="1:26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89"/>
      <c r="R30" s="89"/>
      <c r="T30" s="89"/>
      <c r="V30" s="89"/>
      <c r="X30" s="89"/>
      <c r="Z30" s="89"/>
    </row>
    <row r="31" spans="1:2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89"/>
      <c r="R31" s="89"/>
      <c r="T31" s="89"/>
      <c r="V31" s="89"/>
      <c r="X31" s="89"/>
      <c r="Z31" s="89"/>
    </row>
    <row r="32" spans="1:26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89"/>
      <c r="R32" s="89"/>
      <c r="T32" s="89"/>
      <c r="V32" s="89"/>
      <c r="X32" s="89"/>
      <c r="Z32" s="89"/>
    </row>
    <row r="33" spans="1:2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89"/>
      <c r="R33" s="89"/>
      <c r="T33" s="89"/>
      <c r="V33" s="89"/>
      <c r="X33" s="89"/>
      <c r="Z33" s="89"/>
    </row>
    <row r="34" spans="1:2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89"/>
      <c r="R34" s="89"/>
      <c r="T34" s="89"/>
      <c r="V34" s="89"/>
      <c r="X34" s="89"/>
      <c r="Z34" s="89"/>
    </row>
    <row r="35" spans="1:2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89"/>
      <c r="R35" s="89"/>
      <c r="T35" s="89"/>
      <c r="V35" s="89"/>
      <c r="X35" s="89"/>
      <c r="Z35" s="89"/>
    </row>
    <row r="36" spans="1:2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89"/>
      <c r="R36" s="89"/>
      <c r="T36" s="89"/>
      <c r="V36" s="89"/>
      <c r="X36" s="89"/>
      <c r="Z36" s="89"/>
    </row>
    <row r="37" spans="1:2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89"/>
      <c r="R37" s="89"/>
      <c r="T37" s="89"/>
      <c r="V37" s="89"/>
      <c r="X37" s="89"/>
      <c r="Z37" s="89"/>
    </row>
    <row r="38" spans="1:2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89"/>
      <c r="R38" s="89"/>
      <c r="T38" s="89"/>
      <c r="V38" s="89"/>
      <c r="X38" s="89"/>
      <c r="Z38" s="89"/>
    </row>
    <row r="39" spans="1:2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89"/>
      <c r="R39" s="89"/>
      <c r="T39" s="89"/>
      <c r="V39" s="89"/>
      <c r="X39" s="89"/>
      <c r="Z39" s="89"/>
    </row>
    <row r="40" spans="1:2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89"/>
      <c r="R40" s="89"/>
      <c r="T40" s="89"/>
      <c r="V40" s="89"/>
      <c r="X40" s="89"/>
      <c r="Z40" s="89"/>
    </row>
    <row r="41" spans="1:2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89"/>
      <c r="R41" s="89"/>
      <c r="T41" s="89"/>
      <c r="V41" s="89"/>
      <c r="X41" s="89"/>
      <c r="Z41" s="89"/>
    </row>
    <row r="42" spans="1:2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89"/>
      <c r="R42" s="89"/>
      <c r="T42" s="89"/>
      <c r="V42" s="89"/>
      <c r="X42" s="89"/>
      <c r="Z42" s="89"/>
    </row>
    <row r="43" spans="1:2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89"/>
      <c r="R43" s="89"/>
      <c r="T43" s="89"/>
      <c r="V43" s="89"/>
      <c r="X43" s="89"/>
      <c r="Z43" s="89"/>
    </row>
    <row r="44" spans="1:2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89"/>
      <c r="R44" s="89"/>
      <c r="T44" s="89"/>
      <c r="V44" s="89"/>
      <c r="X44" s="89"/>
      <c r="Z44" s="89"/>
    </row>
    <row r="45" spans="1:2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89"/>
      <c r="R45" s="89"/>
      <c r="T45" s="89"/>
      <c r="V45" s="89"/>
      <c r="X45" s="89"/>
      <c r="Z45" s="89"/>
    </row>
    <row r="46" spans="1:2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89"/>
      <c r="R46" s="89"/>
      <c r="T46" s="89"/>
      <c r="V46" s="89"/>
      <c r="X46" s="89"/>
      <c r="Z46" s="89"/>
    </row>
    <row r="47" spans="1:2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89"/>
      <c r="R47" s="89"/>
      <c r="T47" s="89"/>
      <c r="V47" s="89"/>
      <c r="X47" s="89"/>
      <c r="Z47" s="89"/>
    </row>
    <row r="48" spans="1:2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89"/>
      <c r="R48" s="89"/>
      <c r="T48" s="89"/>
      <c r="V48" s="89"/>
      <c r="X48" s="89"/>
      <c r="Z48" s="89"/>
    </row>
    <row r="49" spans="1:2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89"/>
      <c r="R49" s="89"/>
      <c r="T49" s="89"/>
      <c r="V49" s="89"/>
      <c r="X49" s="89"/>
      <c r="Z49" s="89"/>
    </row>
    <row r="50" spans="1:2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89"/>
      <c r="R50" s="89"/>
      <c r="T50" s="89"/>
      <c r="V50" s="89"/>
      <c r="X50" s="89"/>
      <c r="Z50" s="89"/>
    </row>
    <row r="51" spans="1:2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89"/>
      <c r="R51" s="89"/>
      <c r="T51" s="89"/>
      <c r="V51" s="89"/>
      <c r="X51" s="89"/>
      <c r="Z51" s="89"/>
    </row>
    <row r="52" spans="1:2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89"/>
      <c r="R52" s="89"/>
      <c r="T52" s="89"/>
      <c r="V52" s="89"/>
      <c r="X52" s="89"/>
      <c r="Z52" s="89"/>
    </row>
    <row r="53" spans="1:2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89"/>
      <c r="R53" s="89"/>
      <c r="T53" s="89"/>
      <c r="V53" s="89"/>
      <c r="X53" s="89"/>
      <c r="Z53" s="89"/>
    </row>
    <row r="54" spans="1:2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89"/>
      <c r="R54" s="89"/>
      <c r="T54" s="89"/>
      <c r="V54" s="89"/>
      <c r="X54" s="89"/>
      <c r="Z54" s="89"/>
    </row>
    <row r="55" spans="1:2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89"/>
      <c r="R55" s="89"/>
      <c r="T55" s="89"/>
      <c r="V55" s="89"/>
      <c r="X55" s="89"/>
      <c r="Z55" s="89"/>
    </row>
    <row r="56" spans="1:2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89"/>
      <c r="R56" s="89"/>
      <c r="T56" s="89"/>
      <c r="V56" s="89"/>
      <c r="X56" s="89"/>
      <c r="Z56" s="89"/>
    </row>
    <row r="57" spans="1:2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89"/>
      <c r="R57" s="89"/>
      <c r="T57" s="89"/>
      <c r="V57" s="89"/>
      <c r="X57" s="89"/>
      <c r="Z57" s="89"/>
    </row>
    <row r="58" spans="1:2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89"/>
      <c r="R58" s="89"/>
      <c r="T58" s="89"/>
      <c r="V58" s="89"/>
      <c r="X58" s="89"/>
      <c r="Z58" s="89"/>
    </row>
    <row r="59" spans="1:2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89"/>
      <c r="R59" s="89"/>
      <c r="T59" s="89"/>
      <c r="V59" s="89"/>
      <c r="X59" s="89"/>
      <c r="Z59" s="89"/>
    </row>
    <row r="60" spans="1:2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89"/>
      <c r="R60" s="89"/>
      <c r="T60" s="89"/>
      <c r="V60" s="89"/>
      <c r="X60" s="89"/>
      <c r="Z60" s="89"/>
    </row>
    <row r="61" spans="1:2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89"/>
      <c r="R61" s="89"/>
      <c r="T61" s="89"/>
      <c r="V61" s="89"/>
      <c r="X61" s="89"/>
      <c r="Z61" s="89"/>
    </row>
    <row r="62" spans="1:2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9"/>
      <c r="R62" s="89"/>
      <c r="T62" s="89"/>
      <c r="V62" s="89"/>
      <c r="X62" s="89"/>
      <c r="Z62" s="89"/>
    </row>
    <row r="63" spans="1:2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9"/>
      <c r="R63" s="89"/>
      <c r="T63" s="89"/>
      <c r="V63" s="89"/>
      <c r="X63" s="89"/>
      <c r="Z63" s="89"/>
    </row>
    <row r="64" spans="1:2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  <c r="R64" s="89"/>
      <c r="T64" s="89"/>
      <c r="V64" s="89"/>
      <c r="X64" s="89"/>
      <c r="Z64" s="89"/>
    </row>
    <row r="65" spans="3:26" x14ac:dyDescent="0.2">
      <c r="C65" s="89"/>
      <c r="D65" s="89"/>
      <c r="F65" s="89"/>
      <c r="H65" s="89"/>
      <c r="J65" s="89"/>
      <c r="L65" s="89"/>
      <c r="N65" s="89"/>
      <c r="P65" s="89"/>
      <c r="R65" s="89"/>
      <c r="T65" s="89"/>
      <c r="V65" s="89"/>
      <c r="X65" s="89"/>
      <c r="Z65" s="89"/>
    </row>
  </sheetData>
  <mergeCells count="2">
    <mergeCell ref="A5:A16"/>
    <mergeCell ref="A17:B17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Raw Data</vt:lpstr>
      <vt:lpstr>Enplanements</vt:lpstr>
      <vt:lpstr>Enplane+Deplane (Total Pax)</vt:lpstr>
      <vt:lpstr>Statewide Graph</vt:lpstr>
      <vt:lpstr>Sheet2</vt:lpstr>
      <vt:lpstr>DATA</vt:lpstr>
      <vt:lpstr>COD</vt:lpstr>
      <vt:lpstr>CPR</vt:lpstr>
      <vt:lpstr>CYS</vt:lpstr>
      <vt:lpstr>GCC</vt:lpstr>
      <vt:lpstr>JAC</vt:lpstr>
      <vt:lpstr>LAR</vt:lpstr>
      <vt:lpstr>RIW</vt:lpstr>
      <vt:lpstr>RKS</vt:lpstr>
      <vt:lpstr>SHR</vt:lpstr>
      <vt:lpstr>WRL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Burke</dc:creator>
  <cp:lastModifiedBy>sgburke</cp:lastModifiedBy>
  <dcterms:created xsi:type="dcterms:W3CDTF">2016-01-12T22:33:15Z</dcterms:created>
  <dcterms:modified xsi:type="dcterms:W3CDTF">2019-10-31T23:07:15Z</dcterms:modified>
</cp:coreProperties>
</file>